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29" documentId="8_{04AF3298-57B9-44E6-A896-25AFC53A3677}" xr6:coauthVersionLast="47" xr6:coauthVersionMax="47" xr10:uidLastSave="{E2E27DEC-BA5A-4BBC-9D68-3664D443121E}"/>
  <bookViews>
    <workbookView xWindow="-120" yWindow="-120" windowWidth="29040" windowHeight="15720" xr2:uid="{E4F7D289-3D0E-4B17-8DE3-ABCCB478208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 localSheetId="24">#REF!</definedName>
    <definedName name="españafuerteventura" localSheetId="23">#REF!</definedName>
    <definedName name="españafuerteventura" localSheetId="7">#REF!</definedName>
    <definedName name="españafuerteventura" localSheetId="9">#REF!</definedName>
    <definedName name="españafuerteventura">#REF!</definedName>
    <definedName name="españafuerteventura0" localSheetId="24">#REF!</definedName>
    <definedName name="españafuerteventura0" localSheetId="23">#REF!</definedName>
    <definedName name="españafuerteventura0" localSheetId="7">#REF!</definedName>
    <definedName name="españafuerteventura0" localSheetId="9">#REF!</definedName>
    <definedName name="españafuerteventura0">#REF!</definedName>
    <definedName name="españagrancanaria" localSheetId="24">#REF!</definedName>
    <definedName name="españagrancanaria" localSheetId="23">#REF!</definedName>
    <definedName name="españagrancanaria" localSheetId="7">#REF!</definedName>
    <definedName name="españagrancanaria" localSheetId="9">#REF!</definedName>
    <definedName name="españagrancanaria">#REF!</definedName>
    <definedName name="españagrancanaria0" localSheetId="24">#REF!</definedName>
    <definedName name="españagrancanaria0" localSheetId="23">#REF!</definedName>
    <definedName name="españagrancanaria0" localSheetId="7">#REF!</definedName>
    <definedName name="españagrancanaria0" localSheetId="9">#REF!</definedName>
    <definedName name="españagrancanaria0">#REF!</definedName>
    <definedName name="españalanzarote" localSheetId="24">#REF!</definedName>
    <definedName name="españalanzarote" localSheetId="23">#REF!</definedName>
    <definedName name="españalanzarote" localSheetId="7">#REF!</definedName>
    <definedName name="españalanzarote" localSheetId="9">#REF!</definedName>
    <definedName name="españalanzarote">#REF!</definedName>
    <definedName name="españalanzarote0" localSheetId="24">#REF!</definedName>
    <definedName name="españalanzarote0" localSheetId="23">#REF!</definedName>
    <definedName name="españalanzarote0" localSheetId="7">#REF!</definedName>
    <definedName name="españalanzarote0" localSheetId="9">#REF!</definedName>
    <definedName name="españalanzarote0">#REF!</definedName>
    <definedName name="españalapalma" localSheetId="24">#REF!</definedName>
    <definedName name="españalapalma" localSheetId="23">#REF!</definedName>
    <definedName name="españalapalma" localSheetId="7">#REF!</definedName>
    <definedName name="españalapalma" localSheetId="9">#REF!</definedName>
    <definedName name="españalapalma">#REF!</definedName>
    <definedName name="españalapalma0" localSheetId="24">#REF!</definedName>
    <definedName name="españalapalma0" localSheetId="23">#REF!</definedName>
    <definedName name="españalapalma0" localSheetId="7">#REF!</definedName>
    <definedName name="españalapalma0" localSheetId="9">#REF!</definedName>
    <definedName name="españalapalma0">#REF!</definedName>
    <definedName name="españaTFN" localSheetId="24">#REF!</definedName>
    <definedName name="españaTFN" localSheetId="23">#REF!</definedName>
    <definedName name="españaTFN" localSheetId="7">#REF!</definedName>
    <definedName name="españaTFN" localSheetId="9">#REF!</definedName>
    <definedName name="españaTFN">#REF!</definedName>
    <definedName name="españaTFN0" localSheetId="24">#REF!</definedName>
    <definedName name="españaTFN0" localSheetId="23">#REF!</definedName>
    <definedName name="españaTFN0" localSheetId="7">#REF!</definedName>
    <definedName name="españaTFN0" localSheetId="9">#REF!</definedName>
    <definedName name="españaTFN0">#REF!</definedName>
    <definedName name="españaTFS" localSheetId="24">#REF!</definedName>
    <definedName name="españaTFS" localSheetId="23">#REF!</definedName>
    <definedName name="españaTFS" localSheetId="7">#REF!</definedName>
    <definedName name="españaTFS" localSheetId="9">#REF!</definedName>
    <definedName name="españaTFS">#REF!</definedName>
    <definedName name="españaTFS0" localSheetId="24">#REF!</definedName>
    <definedName name="españaTFS0" localSheetId="23">#REF!</definedName>
    <definedName name="españaTFS0" localSheetId="7">#REF!</definedName>
    <definedName name="españaTFS0" localSheetId="9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F96" i="33"/>
  <c r="K95" i="33"/>
  <c r="L96" i="33" s="1"/>
  <c r="I95" i="33"/>
  <c r="J96" i="33" s="1"/>
  <c r="G95" i="33"/>
  <c r="H96" i="33" s="1"/>
  <c r="E95" i="33"/>
  <c r="C95" i="33"/>
  <c r="D96" i="33" s="1"/>
  <c r="K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F74" i="33"/>
  <c r="D74" i="33"/>
  <c r="K73" i="33"/>
  <c r="I73" i="33"/>
  <c r="J74" i="33" s="1"/>
  <c r="G73" i="33"/>
  <c r="H74" i="33" s="1"/>
  <c r="E73" i="33"/>
  <c r="C73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H52" i="33"/>
  <c r="K51" i="33"/>
  <c r="L52" i="33" s="1"/>
  <c r="I51" i="33"/>
  <c r="G51" i="33"/>
  <c r="E51" i="33"/>
  <c r="F52" i="33" s="1"/>
  <c r="C51" i="33"/>
  <c r="D52" i="33" s="1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F30" i="33"/>
  <c r="K29" i="33"/>
  <c r="I29" i="33"/>
  <c r="L30" i="33" s="1"/>
  <c r="G29" i="33"/>
  <c r="H30" i="33" s="1"/>
  <c r="E29" i="33"/>
  <c r="C29" i="33"/>
  <c r="D30" i="33" s="1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1" i="52"/>
  <c r="N100" i="52"/>
  <c r="N99" i="52"/>
  <c r="N98" i="52"/>
  <c r="N97" i="52"/>
  <c r="M95" i="52"/>
  <c r="N96" i="52" s="1"/>
  <c r="N79" i="52"/>
  <c r="N78" i="52"/>
  <c r="N77" i="52"/>
  <c r="N76" i="52"/>
  <c r="N75" i="52"/>
  <c r="M73" i="52"/>
  <c r="N57" i="52"/>
  <c r="N56" i="52"/>
  <c r="N55" i="52"/>
  <c r="N54" i="52"/>
  <c r="N53" i="52"/>
  <c r="M51" i="52"/>
  <c r="N52" i="52" s="1"/>
  <c r="N35" i="52"/>
  <c r="N34" i="52"/>
  <c r="N33" i="52"/>
  <c r="N32" i="52"/>
  <c r="N31" i="52"/>
  <c r="M29" i="52"/>
  <c r="N13" i="52"/>
  <c r="N12" i="52"/>
  <c r="N11" i="52"/>
  <c r="N10" i="52"/>
  <c r="N9" i="52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N8" i="51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K95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K51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N8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9" i="51" s="1"/>
  <c r="E95" i="50"/>
  <c r="C95" i="50" s="1"/>
  <c r="E73" i="50"/>
  <c r="C73" i="50" s="1"/>
  <c r="E51" i="50"/>
  <c r="C51" i="50" s="1"/>
  <c r="D52" i="50" s="1"/>
  <c r="J30" i="33" l="1"/>
  <c r="I7" i="52"/>
  <c r="I95" i="52" s="1"/>
  <c r="L96" i="52" s="1"/>
  <c r="I7" i="51"/>
  <c r="K253" i="51"/>
  <c r="K51" i="51"/>
  <c r="K161" i="51"/>
  <c r="L8" i="51"/>
  <c r="K73" i="51"/>
  <c r="I95" i="51"/>
  <c r="I183" i="51"/>
  <c r="G7" i="51"/>
  <c r="K95" i="51"/>
  <c r="K183" i="51"/>
  <c r="K117" i="51"/>
  <c r="K205" i="51"/>
  <c r="K29" i="52"/>
  <c r="N30" i="52" s="1"/>
  <c r="K73" i="52"/>
  <c r="N74" i="52" s="1"/>
  <c r="I139" i="51"/>
  <c r="I227" i="51"/>
  <c r="I205" i="51"/>
  <c r="I29" i="51"/>
  <c r="K139" i="51"/>
  <c r="K227" i="51"/>
  <c r="L8" i="52"/>
  <c r="I117" i="51"/>
  <c r="I51" i="51"/>
  <c r="I161" i="51"/>
  <c r="F59" i="50"/>
  <c r="F55" i="50"/>
  <c r="F60" i="50"/>
  <c r="F53" i="50"/>
  <c r="F61" i="50"/>
  <c r="F58" i="50"/>
  <c r="F54" i="50"/>
  <c r="F62" i="50"/>
  <c r="F63" i="50"/>
  <c r="F56" i="50"/>
  <c r="F64" i="50"/>
  <c r="F57" i="50"/>
  <c r="F65" i="50"/>
  <c r="F52" i="50"/>
  <c r="G7" i="52" l="1"/>
  <c r="J8" i="52" s="1"/>
  <c r="I73" i="52"/>
  <c r="I29" i="52"/>
  <c r="I51" i="52"/>
  <c r="L52" i="52" s="1"/>
  <c r="I253" i="51"/>
  <c r="I73" i="51"/>
  <c r="J52" i="52"/>
  <c r="L74" i="52"/>
  <c r="G73" i="51"/>
  <c r="H74" i="51" s="1"/>
  <c r="G253" i="51"/>
  <c r="H254" i="51" s="1"/>
  <c r="G161" i="51"/>
  <c r="H162" i="51" s="1"/>
  <c r="G51" i="51"/>
  <c r="H52" i="51" s="1"/>
  <c r="G29" i="51"/>
  <c r="H30" i="51" s="1"/>
  <c r="G227" i="51"/>
  <c r="H228" i="51" s="1"/>
  <c r="G139" i="51"/>
  <c r="H140" i="51" s="1"/>
  <c r="G95" i="51"/>
  <c r="H96" i="51" s="1"/>
  <c r="G205" i="51"/>
  <c r="H206" i="51" s="1"/>
  <c r="G117" i="51"/>
  <c r="H118" i="51" s="1"/>
  <c r="G183" i="51"/>
  <c r="H184" i="51" s="1"/>
  <c r="E7" i="51"/>
  <c r="J8" i="51"/>
  <c r="L30" i="52"/>
  <c r="J30" i="52"/>
  <c r="J74" i="52"/>
  <c r="G95" i="52"/>
  <c r="G51" i="52"/>
  <c r="E7" i="52"/>
  <c r="H8" i="52"/>
  <c r="G73" i="52"/>
  <c r="G29" i="52"/>
  <c r="E95" i="52" l="1"/>
  <c r="H96" i="52" s="1"/>
  <c r="E51" i="52"/>
  <c r="C7" i="52"/>
  <c r="F8" i="52" s="1"/>
  <c r="E73" i="52"/>
  <c r="E29" i="52"/>
  <c r="E183" i="51"/>
  <c r="F184" i="51" s="1"/>
  <c r="E95" i="51"/>
  <c r="F96" i="51" s="1"/>
  <c r="E227" i="51"/>
  <c r="F228" i="51" s="1"/>
  <c r="E73" i="51"/>
  <c r="F74" i="51" s="1"/>
  <c r="E253" i="51"/>
  <c r="F254" i="51" s="1"/>
  <c r="E161" i="51"/>
  <c r="F162" i="51" s="1"/>
  <c r="E51" i="51"/>
  <c r="F52" i="51" s="1"/>
  <c r="E29" i="51"/>
  <c r="F30" i="51" s="1"/>
  <c r="E139" i="51"/>
  <c r="F140" i="51" s="1"/>
  <c r="C7" i="51"/>
  <c r="F8" i="51" s="1"/>
  <c r="E205" i="51"/>
  <c r="F206" i="51" s="1"/>
  <c r="E117" i="51"/>
  <c r="F118" i="51" s="1"/>
  <c r="J96" i="52"/>
  <c r="H8" i="51"/>
  <c r="H30" i="52"/>
  <c r="H52" i="52"/>
  <c r="H74" i="52"/>
  <c r="C95" i="52" l="1"/>
  <c r="D96" i="52" s="1"/>
  <c r="C51" i="52"/>
  <c r="D52" i="52" s="1"/>
  <c r="D8" i="52"/>
  <c r="C73" i="52"/>
  <c r="D74" i="52" s="1"/>
  <c r="C29" i="52"/>
  <c r="D30" i="52" s="1"/>
  <c r="F96" i="52"/>
  <c r="C183" i="51"/>
  <c r="D184" i="51" s="1"/>
  <c r="C95" i="51"/>
  <c r="D96" i="51" s="1"/>
  <c r="C29" i="51"/>
  <c r="D30" i="51" s="1"/>
  <c r="C73" i="51"/>
  <c r="D74" i="51" s="1"/>
  <c r="D8" i="51"/>
  <c r="C253" i="51"/>
  <c r="D254" i="51" s="1"/>
  <c r="C161" i="51"/>
  <c r="D162" i="51" s="1"/>
  <c r="C51" i="51"/>
  <c r="D52" i="51" s="1"/>
  <c r="C227" i="51"/>
  <c r="D228" i="51" s="1"/>
  <c r="C139" i="51"/>
  <c r="D140" i="51" s="1"/>
  <c r="C117" i="51"/>
  <c r="D118" i="51" s="1"/>
  <c r="C205" i="51"/>
  <c r="D206" i="51" s="1"/>
  <c r="F52" i="52" l="1"/>
  <c r="F74" i="52"/>
  <c r="F30" i="52"/>
  <c r="N101" i="50" l="1"/>
  <c r="N100" i="50"/>
  <c r="N99" i="50"/>
  <c r="N98" i="50"/>
  <c r="N97" i="50"/>
  <c r="N96" i="50"/>
  <c r="N79" i="50"/>
  <c r="N78" i="50"/>
  <c r="N77" i="50"/>
  <c r="N76" i="50"/>
  <c r="N75" i="50"/>
  <c r="N74" i="50"/>
  <c r="N57" i="50"/>
  <c r="N56" i="50"/>
  <c r="N55" i="50"/>
  <c r="N54" i="50"/>
  <c r="N53" i="50"/>
  <c r="N52" i="50"/>
  <c r="N35" i="50"/>
  <c r="N34" i="50"/>
  <c r="N33" i="50"/>
  <c r="N32" i="50"/>
  <c r="N31" i="50"/>
  <c r="N30" i="50"/>
  <c r="N13" i="50"/>
  <c r="N12" i="50"/>
  <c r="N11" i="50"/>
  <c r="N10" i="50"/>
  <c r="N9" i="50"/>
  <c r="N8" i="50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M249" i="49"/>
  <c r="N250" i="49" s="1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N206" i="49"/>
  <c r="M205" i="49"/>
  <c r="N189" i="49"/>
  <c r="N188" i="49"/>
  <c r="N187" i="49"/>
  <c r="N186" i="49"/>
  <c r="N185" i="49"/>
  <c r="M183" i="49"/>
  <c r="N184" i="49" s="1"/>
  <c r="N167" i="49"/>
  <c r="N166" i="49"/>
  <c r="N165" i="49"/>
  <c r="N164" i="49"/>
  <c r="N163" i="49"/>
  <c r="M161" i="49"/>
  <c r="N162" i="49" s="1"/>
  <c r="N145" i="49"/>
  <c r="N144" i="49"/>
  <c r="N143" i="49"/>
  <c r="N142" i="49"/>
  <c r="N141" i="49"/>
  <c r="N140" i="49"/>
  <c r="M139" i="49"/>
  <c r="N123" i="49"/>
  <c r="N122" i="49"/>
  <c r="N121" i="49"/>
  <c r="N120" i="49"/>
  <c r="N119" i="49"/>
  <c r="M117" i="49"/>
  <c r="N118" i="49" s="1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M73" i="49"/>
  <c r="N74" i="49" s="1"/>
  <c r="N57" i="49"/>
  <c r="N56" i="49"/>
  <c r="N55" i="49"/>
  <c r="N54" i="49"/>
  <c r="N53" i="49"/>
  <c r="N52" i="49"/>
  <c r="M51" i="49"/>
  <c r="N35" i="49"/>
  <c r="N34" i="49"/>
  <c r="N33" i="49"/>
  <c r="N32" i="49"/>
  <c r="N31" i="49"/>
  <c r="N30" i="49"/>
  <c r="M29" i="49"/>
  <c r="N13" i="49"/>
  <c r="N12" i="49"/>
  <c r="N11" i="49"/>
  <c r="N10" i="49"/>
  <c r="N9" i="49"/>
  <c r="N8" i="49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L64" i="50"/>
  <c r="J64" i="50"/>
  <c r="H64" i="50"/>
  <c r="L63" i="50"/>
  <c r="J63" i="50"/>
  <c r="H63" i="50"/>
  <c r="L62" i="50"/>
  <c r="J62" i="50"/>
  <c r="H62" i="50"/>
  <c r="L61" i="50"/>
  <c r="J61" i="50"/>
  <c r="H61" i="50"/>
  <c r="L60" i="50"/>
  <c r="J60" i="50"/>
  <c r="H60" i="50"/>
  <c r="L59" i="50"/>
  <c r="J59" i="50"/>
  <c r="H59" i="50"/>
  <c r="L58" i="50"/>
  <c r="J58" i="50"/>
  <c r="H58" i="50"/>
  <c r="L57" i="50"/>
  <c r="J57" i="50"/>
  <c r="H57" i="50"/>
  <c r="L56" i="50"/>
  <c r="J56" i="50"/>
  <c r="H56" i="50"/>
  <c r="L55" i="50"/>
  <c r="J55" i="50"/>
  <c r="H55" i="50"/>
  <c r="L54" i="50"/>
  <c r="J54" i="50"/>
  <c r="H54" i="50"/>
  <c r="L53" i="50"/>
  <c r="J53" i="50"/>
  <c r="H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I7" i="50"/>
  <c r="G7" i="50" s="1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K183" i="49"/>
  <c r="L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K95" i="49"/>
  <c r="L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K29" i="49"/>
  <c r="L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139" i="49" s="1"/>
  <c r="L140" i="49" s="1"/>
  <c r="I7" i="49"/>
  <c r="I249" i="49" s="1"/>
  <c r="J250" i="49" s="1"/>
  <c r="K249" i="49" l="1"/>
  <c r="L250" i="49" s="1"/>
  <c r="I73" i="49"/>
  <c r="J74" i="49" s="1"/>
  <c r="K51" i="49"/>
  <c r="L52" i="49" s="1"/>
  <c r="K73" i="49"/>
  <c r="L74" i="49" s="1"/>
  <c r="G7" i="49"/>
  <c r="I29" i="49"/>
  <c r="J30" i="49" s="1"/>
  <c r="I117" i="49"/>
  <c r="J118" i="49" s="1"/>
  <c r="I183" i="49"/>
  <c r="J184" i="49" s="1"/>
  <c r="E7" i="50"/>
  <c r="H8" i="50"/>
  <c r="J8" i="49"/>
  <c r="K117" i="49"/>
  <c r="L118" i="49" s="1"/>
  <c r="G161" i="49"/>
  <c r="H162" i="49" s="1"/>
  <c r="I227" i="49"/>
  <c r="J228" i="49" s="1"/>
  <c r="E7" i="49"/>
  <c r="L8" i="49"/>
  <c r="I161" i="49"/>
  <c r="J162" i="49" s="1"/>
  <c r="K227" i="49"/>
  <c r="L228" i="49" s="1"/>
  <c r="G271" i="49"/>
  <c r="H272" i="49" s="1"/>
  <c r="I51" i="49"/>
  <c r="J52" i="49" s="1"/>
  <c r="I95" i="49"/>
  <c r="J96" i="49" s="1"/>
  <c r="K161" i="49"/>
  <c r="L162" i="49" s="1"/>
  <c r="I271" i="49"/>
  <c r="J272" i="49" s="1"/>
  <c r="G139" i="49"/>
  <c r="H140" i="49" s="1"/>
  <c r="I205" i="49"/>
  <c r="J206" i="49" s="1"/>
  <c r="K271" i="49"/>
  <c r="L272" i="49" s="1"/>
  <c r="J8" i="50"/>
  <c r="I139" i="49"/>
  <c r="J140" i="49" s="1"/>
  <c r="K205" i="49"/>
  <c r="L206" i="49" s="1"/>
  <c r="G73" i="49"/>
  <c r="H74" i="49" s="1"/>
  <c r="G183" i="49" l="1"/>
  <c r="H184" i="49" s="1"/>
  <c r="G117" i="49"/>
  <c r="H118" i="49" s="1"/>
  <c r="G227" i="49"/>
  <c r="H228" i="49" s="1"/>
  <c r="H8" i="49"/>
  <c r="G95" i="49"/>
  <c r="H96" i="49" s="1"/>
  <c r="G29" i="49"/>
  <c r="H30" i="49" s="1"/>
  <c r="G249" i="49"/>
  <c r="H250" i="49" s="1"/>
  <c r="G205" i="49"/>
  <c r="H206" i="49" s="1"/>
  <c r="G51" i="49"/>
  <c r="H52" i="49" s="1"/>
  <c r="E117" i="49"/>
  <c r="F118" i="49" s="1"/>
  <c r="E161" i="49"/>
  <c r="F162" i="49" s="1"/>
  <c r="E183" i="49"/>
  <c r="F184" i="49" s="1"/>
  <c r="E73" i="49"/>
  <c r="F74" i="49" s="1"/>
  <c r="E29" i="49"/>
  <c r="F30" i="49" s="1"/>
  <c r="E249" i="49"/>
  <c r="F250" i="49" s="1"/>
  <c r="E227" i="49"/>
  <c r="F228" i="49" s="1"/>
  <c r="E139" i="49"/>
  <c r="F140" i="49" s="1"/>
  <c r="E205" i="49"/>
  <c r="F206" i="49" s="1"/>
  <c r="F8" i="49"/>
  <c r="E271" i="49"/>
  <c r="F272" i="49" s="1"/>
  <c r="E95" i="49"/>
  <c r="F96" i="49" s="1"/>
  <c r="E51" i="49"/>
  <c r="F52" i="49" s="1"/>
  <c r="C7" i="49"/>
  <c r="C7" i="50"/>
  <c r="F8" i="50"/>
  <c r="C227" i="49" l="1"/>
  <c r="D228" i="49" s="1"/>
  <c r="D8" i="49"/>
  <c r="C51" i="49"/>
  <c r="D52" i="49" s="1"/>
  <c r="C117" i="49"/>
  <c r="D118" i="49" s="1"/>
  <c r="C95" i="49"/>
  <c r="D96" i="49" s="1"/>
  <c r="C183" i="49"/>
  <c r="D184" i="49" s="1"/>
  <c r="C73" i="49"/>
  <c r="D74" i="49" s="1"/>
  <c r="C29" i="49"/>
  <c r="D30" i="49" s="1"/>
  <c r="C249" i="49"/>
  <c r="D250" i="49" s="1"/>
  <c r="C139" i="49"/>
  <c r="D140" i="49" s="1"/>
  <c r="C161" i="49"/>
  <c r="D162" i="49" s="1"/>
  <c r="C205" i="49"/>
  <c r="D206" i="49" s="1"/>
  <c r="C271" i="49"/>
  <c r="D272" i="49" s="1"/>
  <c r="D96" i="50"/>
  <c r="D74" i="50"/>
  <c r="C29" i="50"/>
  <c r="D30" i="50" s="1"/>
  <c r="F74" i="50"/>
  <c r="D8" i="50"/>
  <c r="F96" i="50"/>
  <c r="E29" i="50"/>
  <c r="F30" i="50" s="1"/>
  <c r="L135" i="45" l="1"/>
  <c r="I135" i="45"/>
  <c r="H135" i="45"/>
  <c r="T5" i="45"/>
  <c r="R5" i="45"/>
  <c r="Q5" i="45"/>
  <c r="P5" i="45"/>
  <c r="S5" i="45"/>
  <c r="L5" i="45"/>
  <c r="N5" i="45"/>
  <c r="J5" i="45"/>
  <c r="I5" i="45"/>
  <c r="H5" i="45"/>
  <c r="F5" i="45"/>
  <c r="N135" i="44"/>
  <c r="M135" i="44"/>
  <c r="L135" i="44"/>
  <c r="K135" i="44"/>
  <c r="T5" i="44"/>
  <c r="H5" i="44"/>
  <c r="J5" i="44"/>
  <c r="F5" i="44"/>
  <c r="S5" i="44"/>
  <c r="L135" i="43"/>
  <c r="K135" i="43"/>
  <c r="I135" i="43"/>
  <c r="H135" i="43"/>
  <c r="G135" i="43"/>
  <c r="T5" i="43"/>
  <c r="L5" i="43"/>
  <c r="F5" i="43"/>
  <c r="I133" i="42"/>
  <c r="G133" i="42"/>
  <c r="F5" i="42"/>
  <c r="N133" i="41"/>
  <c r="K133" i="41"/>
  <c r="T5" i="41"/>
  <c r="R5" i="41"/>
  <c r="P5" i="41"/>
  <c r="M5" i="41"/>
  <c r="J5" i="41"/>
  <c r="L5" i="41"/>
  <c r="M133" i="40"/>
  <c r="L133" i="40"/>
  <c r="I133" i="40"/>
  <c r="H133" i="40"/>
  <c r="F5" i="40"/>
  <c r="M123" i="39"/>
  <c r="L123" i="39"/>
  <c r="K123" i="39"/>
  <c r="I123" i="39"/>
  <c r="T5" i="39"/>
  <c r="Q5" i="39"/>
  <c r="P5" i="39"/>
  <c r="O5" i="39"/>
  <c r="S5" i="39"/>
  <c r="L5" i="39"/>
  <c r="K5" i="39"/>
  <c r="I5" i="39"/>
  <c r="H5" i="39"/>
  <c r="G5" i="39"/>
  <c r="B3" i="37"/>
  <c r="Q5" i="36"/>
  <c r="P5" i="36"/>
  <c r="B3" i="36"/>
  <c r="AK29" i="35"/>
  <c r="H29" i="35"/>
  <c r="AV7" i="35"/>
  <c r="V7" i="35"/>
  <c r="M73" i="33"/>
  <c r="L96" i="31"/>
  <c r="J96" i="31"/>
  <c r="F96" i="31"/>
  <c r="D96" i="31"/>
  <c r="M73" i="31"/>
  <c r="N74" i="31" s="1"/>
  <c r="L74" i="31"/>
  <c r="H74" i="31"/>
  <c r="F74" i="31"/>
  <c r="D74" i="31"/>
  <c r="H52" i="31"/>
  <c r="D52" i="31"/>
  <c r="F52" i="31"/>
  <c r="N30" i="31"/>
  <c r="J8" i="31"/>
  <c r="M29" i="31"/>
  <c r="H8" i="31"/>
  <c r="F8" i="31"/>
  <c r="D8" i="31"/>
  <c r="F272" i="30"/>
  <c r="D272" i="30"/>
  <c r="L272" i="30"/>
  <c r="J272" i="30"/>
  <c r="H272" i="30"/>
  <c r="B270" i="30"/>
  <c r="H250" i="30"/>
  <c r="J250" i="30"/>
  <c r="F250" i="30"/>
  <c r="D250" i="30"/>
  <c r="B248" i="30"/>
  <c r="H228" i="30"/>
  <c r="L228" i="30"/>
  <c r="J228" i="30"/>
  <c r="B226" i="30"/>
  <c r="N206" i="30"/>
  <c r="H206" i="30"/>
  <c r="D206" i="30"/>
  <c r="L206" i="30"/>
  <c r="F206" i="30"/>
  <c r="B204" i="30"/>
  <c r="H184" i="30"/>
  <c r="L184" i="30"/>
  <c r="J184" i="30"/>
  <c r="B182" i="30"/>
  <c r="H162" i="30"/>
  <c r="F162" i="30"/>
  <c r="J162" i="30"/>
  <c r="D162" i="30"/>
  <c r="B160" i="30"/>
  <c r="N140" i="30"/>
  <c r="H140" i="30"/>
  <c r="L140" i="30"/>
  <c r="J140" i="30"/>
  <c r="B138" i="30"/>
  <c r="H118" i="30"/>
  <c r="F118" i="30"/>
  <c r="J118" i="30"/>
  <c r="D118" i="30"/>
  <c r="B116" i="30"/>
  <c r="H96" i="30"/>
  <c r="N96" i="30"/>
  <c r="J96" i="30"/>
  <c r="N74" i="30"/>
  <c r="F74" i="30"/>
  <c r="D74" i="30"/>
  <c r="L74" i="30"/>
  <c r="H74" i="30"/>
  <c r="L52" i="30"/>
  <c r="D52" i="30"/>
  <c r="J30" i="30"/>
  <c r="H30" i="30"/>
  <c r="N30" i="30"/>
  <c r="H8" i="30"/>
  <c r="D8" i="30"/>
  <c r="N8" i="30"/>
  <c r="F8" i="30"/>
  <c r="M6" i="28"/>
  <c r="I6" i="28"/>
  <c r="B4" i="28"/>
  <c r="B3" i="27"/>
  <c r="B4" i="26"/>
  <c r="B4" i="22"/>
  <c r="B5" i="21"/>
  <c r="V7" i="19"/>
  <c r="R7" i="19"/>
  <c r="N7" i="19"/>
  <c r="J7" i="19"/>
  <c r="F7" i="19"/>
  <c r="B4" i="19"/>
  <c r="B3" i="18"/>
  <c r="W7" i="17"/>
  <c r="U7" i="17"/>
  <c r="B4" i="17"/>
  <c r="B4" i="16"/>
  <c r="Y7" i="15"/>
  <c r="W7" i="15"/>
  <c r="L7" i="15"/>
  <c r="I7" i="15"/>
  <c r="B4" i="15"/>
  <c r="T9" i="14"/>
  <c r="B6" i="14"/>
  <c r="W6" i="13"/>
  <c r="V6" i="13"/>
  <c r="K6" i="13"/>
  <c r="B3" i="13"/>
  <c r="V5" i="12"/>
  <c r="I5" i="12"/>
  <c r="B3" i="6"/>
  <c r="W6" i="5"/>
  <c r="U6" i="5"/>
  <c r="S6" i="5"/>
  <c r="M6" i="5"/>
  <c r="K6" i="5"/>
  <c r="B3" i="5"/>
  <c r="L152" i="3"/>
  <c r="L79" i="3"/>
  <c r="J79" i="3"/>
  <c r="L6" i="3"/>
  <c r="J58" i="2"/>
  <c r="L31" i="2"/>
  <c r="K31" i="2"/>
  <c r="J6" i="2"/>
  <c r="B39" i="1"/>
  <c r="B38" i="1"/>
  <c r="B37" i="1"/>
  <c r="M2" i="1"/>
  <c r="H192" i="3" l="1"/>
  <c r="H186" i="3"/>
  <c r="L12" i="2"/>
  <c r="L9" i="2"/>
  <c r="L13" i="2"/>
  <c r="K61" i="3"/>
  <c r="J61" i="3"/>
  <c r="K112" i="3"/>
  <c r="J112" i="3"/>
  <c r="H188" i="3"/>
  <c r="H196" i="3"/>
  <c r="M13" i="5"/>
  <c r="L13" i="5"/>
  <c r="J13" i="5"/>
  <c r="L218" i="3"/>
  <c r="K8" i="13"/>
  <c r="H189" i="3"/>
  <c r="U46" i="5"/>
  <c r="S46" i="5"/>
  <c r="K12" i="6"/>
  <c r="Q9" i="9"/>
  <c r="L8" i="2"/>
  <c r="W22" i="5"/>
  <c r="S12" i="6"/>
  <c r="J100" i="14"/>
  <c r="I100" i="14"/>
  <c r="H194" i="3"/>
  <c r="G17" i="2"/>
  <c r="L14" i="2"/>
  <c r="I17" i="2"/>
  <c r="G18" i="2"/>
  <c r="E42" i="2"/>
  <c r="K43" i="6"/>
  <c r="L10" i="2"/>
  <c r="L7" i="2"/>
  <c r="L11" i="2"/>
  <c r="L15" i="2"/>
  <c r="I18" i="2"/>
  <c r="W49" i="5"/>
  <c r="W11" i="5"/>
  <c r="S43" i="6"/>
  <c r="J51" i="6"/>
  <c r="I51" i="6"/>
  <c r="D88" i="11"/>
  <c r="L51" i="2"/>
  <c r="J51" i="2"/>
  <c r="K51" i="2"/>
  <c r="E43" i="2"/>
  <c r="M51" i="5"/>
  <c r="M48" i="5"/>
  <c r="K48" i="5"/>
  <c r="I48" i="5"/>
  <c r="R51" i="6"/>
  <c r="Q51" i="6"/>
  <c r="G10" i="9"/>
  <c r="I12" i="9"/>
  <c r="K14" i="9"/>
  <c r="M16" i="9"/>
  <c r="O18" i="9"/>
  <c r="Q20" i="9"/>
  <c r="K12" i="13"/>
  <c r="K71" i="13"/>
  <c r="J19" i="14"/>
  <c r="I19" i="14"/>
  <c r="M15" i="5"/>
  <c r="W24" i="5"/>
  <c r="M34" i="5"/>
  <c r="W48" i="5"/>
  <c r="M50" i="5"/>
  <c r="E21" i="9"/>
  <c r="D100" i="11"/>
  <c r="V8" i="12"/>
  <c r="K16" i="13"/>
  <c r="K80" i="13"/>
  <c r="K42" i="3"/>
  <c r="J42" i="3"/>
  <c r="K50" i="3"/>
  <c r="J50" i="3"/>
  <c r="K58" i="3"/>
  <c r="J58" i="3"/>
  <c r="L208" i="3"/>
  <c r="L209" i="3"/>
  <c r="L210" i="3"/>
  <c r="L211" i="3"/>
  <c r="L212" i="3"/>
  <c r="L213" i="3"/>
  <c r="L214" i="3"/>
  <c r="L215" i="3"/>
  <c r="L216" i="3"/>
  <c r="U10" i="5"/>
  <c r="S10" i="5"/>
  <c r="W10" i="5"/>
  <c r="K12" i="5"/>
  <c r="I12" i="5"/>
  <c r="M12" i="5"/>
  <c r="U21" i="5"/>
  <c r="S21" i="5"/>
  <c r="K23" i="5"/>
  <c r="I23" i="5"/>
  <c r="O10" i="9"/>
  <c r="Q12" i="9"/>
  <c r="D104" i="11"/>
  <c r="L12" i="12"/>
  <c r="J12" i="12"/>
  <c r="I12" i="12"/>
  <c r="K88" i="13"/>
  <c r="U7" i="5"/>
  <c r="T7" i="5"/>
  <c r="S7" i="5"/>
  <c r="W7" i="5"/>
  <c r="V7" i="5"/>
  <c r="J9" i="5"/>
  <c r="M9" i="5"/>
  <c r="L9" i="5"/>
  <c r="T15" i="5"/>
  <c r="V15" i="5"/>
  <c r="T18" i="5"/>
  <c r="V18" i="5"/>
  <c r="E13" i="9"/>
  <c r="G15" i="9"/>
  <c r="I17" i="9"/>
  <c r="K19" i="9"/>
  <c r="D108" i="11"/>
  <c r="W19" i="13"/>
  <c r="V19" i="13"/>
  <c r="U19" i="13"/>
  <c r="K28" i="13"/>
  <c r="K97" i="13"/>
  <c r="D112" i="11"/>
  <c r="V6" i="12"/>
  <c r="K155" i="13"/>
  <c r="K37" i="13"/>
  <c r="K121" i="13"/>
  <c r="E79" i="14"/>
  <c r="W9" i="5"/>
  <c r="V9" i="5"/>
  <c r="T9" i="5"/>
  <c r="L11" i="5"/>
  <c r="M11" i="5"/>
  <c r="J11" i="5"/>
  <c r="I9" i="9"/>
  <c r="K11" i="9"/>
  <c r="M13" i="9"/>
  <c r="O15" i="9"/>
  <c r="Q17" i="9"/>
  <c r="D80" i="11"/>
  <c r="K45" i="13"/>
  <c r="M7" i="5"/>
  <c r="L7" i="5"/>
  <c r="J7" i="5"/>
  <c r="E16" i="9"/>
  <c r="G18" i="9"/>
  <c r="I20" i="9"/>
  <c r="D84" i="11"/>
  <c r="V10" i="12"/>
  <c r="T10" i="12"/>
  <c r="S10" i="12"/>
  <c r="K54" i="13"/>
  <c r="D23" i="14"/>
  <c r="G9" i="9"/>
  <c r="O9" i="9"/>
  <c r="I11" i="9"/>
  <c r="Q11" i="9"/>
  <c r="K13" i="9"/>
  <c r="E15" i="9"/>
  <c r="M15" i="9"/>
  <c r="G17" i="9"/>
  <c r="O17" i="9"/>
  <c r="I19" i="9"/>
  <c r="Q19" i="9"/>
  <c r="K21" i="9"/>
  <c r="D8" i="11"/>
  <c r="D12" i="11"/>
  <c r="D16" i="11"/>
  <c r="D20" i="11"/>
  <c r="D32" i="11"/>
  <c r="D36" i="11"/>
  <c r="D40" i="11"/>
  <c r="D44" i="11"/>
  <c r="D56" i="11"/>
  <c r="D60" i="11"/>
  <c r="D64" i="11"/>
  <c r="T15" i="12"/>
  <c r="S15" i="12"/>
  <c r="T17" i="12"/>
  <c r="S17" i="12"/>
  <c r="T19" i="12"/>
  <c r="S19" i="12"/>
  <c r="V21" i="12"/>
  <c r="T21" i="12"/>
  <c r="S21" i="12"/>
  <c r="V23" i="12"/>
  <c r="T23" i="12"/>
  <c r="S23" i="12"/>
  <c r="V25" i="12"/>
  <c r="T25" i="12"/>
  <c r="S25" i="12"/>
  <c r="W8" i="13"/>
  <c r="V8" i="13"/>
  <c r="U8" i="13"/>
  <c r="W12" i="13"/>
  <c r="V12" i="13"/>
  <c r="U12" i="13"/>
  <c r="W16" i="13"/>
  <c r="V16" i="13"/>
  <c r="U16" i="13"/>
  <c r="J15" i="14"/>
  <c r="I15" i="14"/>
  <c r="H23" i="14"/>
  <c r="J91" i="14"/>
  <c r="I91" i="14"/>
  <c r="K129" i="16"/>
  <c r="I10" i="9"/>
  <c r="Q10" i="9"/>
  <c r="K12" i="9"/>
  <c r="E14" i="9"/>
  <c r="M14" i="9"/>
  <c r="G16" i="9"/>
  <c r="O16" i="9"/>
  <c r="I18" i="9"/>
  <c r="Q18" i="9"/>
  <c r="K20" i="9"/>
  <c r="D77" i="11"/>
  <c r="D81" i="11"/>
  <c r="D85" i="11"/>
  <c r="D89" i="11"/>
  <c r="D101" i="11"/>
  <c r="D105" i="11"/>
  <c r="D109" i="11"/>
  <c r="D113" i="11"/>
  <c r="J11" i="14"/>
  <c r="I11" i="14"/>
  <c r="E37" i="14"/>
  <c r="J83" i="14"/>
  <c r="I83" i="14"/>
  <c r="D121" i="14"/>
  <c r="M21" i="9"/>
  <c r="D9" i="11"/>
  <c r="D13" i="11"/>
  <c r="D17" i="11"/>
  <c r="D21" i="11"/>
  <c r="D33" i="11"/>
  <c r="D37" i="11"/>
  <c r="D41" i="11"/>
  <c r="D57" i="11"/>
  <c r="D61" i="11"/>
  <c r="D65" i="11"/>
  <c r="L11" i="12"/>
  <c r="L16" i="12"/>
  <c r="L18" i="12"/>
  <c r="L20" i="12"/>
  <c r="L26" i="12"/>
  <c r="L28" i="12"/>
  <c r="L30" i="12"/>
  <c r="L32" i="12"/>
  <c r="L34" i="12"/>
  <c r="W9" i="13"/>
  <c r="W13" i="13"/>
  <c r="W17" i="13"/>
  <c r="K23" i="13"/>
  <c r="K31" i="13"/>
  <c r="D65" i="14"/>
  <c r="J61" i="14"/>
  <c r="I61" i="14"/>
  <c r="J74" i="14"/>
  <c r="I74" i="14"/>
  <c r="K10" i="9"/>
  <c r="E12" i="9"/>
  <c r="M12" i="9"/>
  <c r="G14" i="9"/>
  <c r="O14" i="9"/>
  <c r="I16" i="9"/>
  <c r="Q16" i="9"/>
  <c r="K18" i="9"/>
  <c r="E20" i="9"/>
  <c r="M20" i="9"/>
  <c r="D78" i="11"/>
  <c r="D82" i="11"/>
  <c r="D86" i="11"/>
  <c r="D90" i="11"/>
  <c r="D102" i="11"/>
  <c r="D106" i="11"/>
  <c r="D110" i="11"/>
  <c r="E51" i="14"/>
  <c r="J57" i="14"/>
  <c r="I57" i="14"/>
  <c r="H65" i="14"/>
  <c r="J134" i="14"/>
  <c r="I134" i="14"/>
  <c r="F79" i="16"/>
  <c r="K9" i="9"/>
  <c r="E11" i="9"/>
  <c r="M11" i="9"/>
  <c r="G13" i="9"/>
  <c r="O13" i="9"/>
  <c r="I15" i="9"/>
  <c r="Q15" i="9"/>
  <c r="K17" i="9"/>
  <c r="E19" i="9"/>
  <c r="M19" i="9"/>
  <c r="G21" i="9"/>
  <c r="O21" i="9"/>
  <c r="D10" i="11"/>
  <c r="D14" i="11"/>
  <c r="D18" i="11"/>
  <c r="D34" i="11"/>
  <c r="D38" i="11"/>
  <c r="D42" i="11"/>
  <c r="D54" i="11"/>
  <c r="D58" i="11"/>
  <c r="D62" i="11"/>
  <c r="D66" i="11"/>
  <c r="J53" i="14"/>
  <c r="I53" i="14"/>
  <c r="J126" i="14"/>
  <c r="I126" i="14"/>
  <c r="H9" i="16"/>
  <c r="E135" i="17"/>
  <c r="E10" i="9"/>
  <c r="M10" i="9"/>
  <c r="G12" i="9"/>
  <c r="O12" i="9"/>
  <c r="I14" i="9"/>
  <c r="Q14" i="9"/>
  <c r="K16" i="9"/>
  <c r="E18" i="9"/>
  <c r="M18" i="9"/>
  <c r="G20" i="9"/>
  <c r="O20" i="9"/>
  <c r="D79" i="11"/>
  <c r="D83" i="11"/>
  <c r="D87" i="11"/>
  <c r="D103" i="11"/>
  <c r="D107" i="11"/>
  <c r="D111" i="11"/>
  <c r="S18" i="14"/>
  <c r="J48" i="14"/>
  <c r="I48" i="14"/>
  <c r="J117" i="14"/>
  <c r="I117" i="14"/>
  <c r="E9" i="9"/>
  <c r="M9" i="9"/>
  <c r="G11" i="9"/>
  <c r="O11" i="9"/>
  <c r="I13" i="9"/>
  <c r="Q13" i="9"/>
  <c r="K15" i="9"/>
  <c r="E17" i="9"/>
  <c r="M17" i="9"/>
  <c r="G19" i="9"/>
  <c r="O19" i="9"/>
  <c r="I21" i="9"/>
  <c r="D11" i="11"/>
  <c r="D15" i="11"/>
  <c r="D19" i="11"/>
  <c r="D31" i="11"/>
  <c r="D35" i="11"/>
  <c r="D39" i="11"/>
  <c r="D43" i="11"/>
  <c r="D55" i="11"/>
  <c r="D59" i="11"/>
  <c r="D63" i="11"/>
  <c r="D67" i="11"/>
  <c r="G107" i="14"/>
  <c r="J109" i="14"/>
  <c r="I109" i="14"/>
  <c r="G121" i="16"/>
  <c r="E23" i="14"/>
  <c r="J18" i="14"/>
  <c r="I18" i="14"/>
  <c r="F37" i="14"/>
  <c r="F51" i="14"/>
  <c r="J47" i="14"/>
  <c r="I47" i="14"/>
  <c r="J56" i="14"/>
  <c r="I56" i="14"/>
  <c r="J64" i="14"/>
  <c r="I64" i="14"/>
  <c r="F79" i="14"/>
  <c r="J73" i="14"/>
  <c r="I73" i="14"/>
  <c r="J82" i="14"/>
  <c r="I82" i="14"/>
  <c r="J90" i="14"/>
  <c r="I90" i="14"/>
  <c r="J99" i="14"/>
  <c r="I99" i="14"/>
  <c r="H107" i="14"/>
  <c r="E121" i="14"/>
  <c r="J116" i="14"/>
  <c r="I116" i="14"/>
  <c r="J125" i="14"/>
  <c r="I125" i="14"/>
  <c r="J133" i="14"/>
  <c r="I133" i="14"/>
  <c r="F163" i="14"/>
  <c r="D37" i="17"/>
  <c r="J9" i="18"/>
  <c r="H8" i="18"/>
  <c r="F23" i="14"/>
  <c r="I17" i="14"/>
  <c r="J17" i="14"/>
  <c r="G37" i="14"/>
  <c r="G51" i="14"/>
  <c r="J46" i="14"/>
  <c r="I46" i="14"/>
  <c r="J55" i="14"/>
  <c r="I55" i="14"/>
  <c r="J63" i="14"/>
  <c r="I63" i="14"/>
  <c r="G79" i="14"/>
  <c r="J72" i="14"/>
  <c r="I72" i="14"/>
  <c r="J81" i="14"/>
  <c r="I81" i="14"/>
  <c r="D93" i="14"/>
  <c r="J89" i="14"/>
  <c r="I89" i="14"/>
  <c r="J98" i="14"/>
  <c r="I98" i="14"/>
  <c r="J106" i="14"/>
  <c r="I106" i="14"/>
  <c r="F121" i="14"/>
  <c r="J115" i="14"/>
  <c r="I115" i="14"/>
  <c r="J124" i="14"/>
  <c r="I124" i="14"/>
  <c r="J132" i="14"/>
  <c r="I132" i="14"/>
  <c r="J138" i="14"/>
  <c r="I138" i="14"/>
  <c r="J140" i="14"/>
  <c r="I140" i="14"/>
  <c r="J142" i="14"/>
  <c r="I142" i="14"/>
  <c r="J144" i="14"/>
  <c r="I144" i="14"/>
  <c r="J146" i="14"/>
  <c r="I146" i="14"/>
  <c r="J148" i="14"/>
  <c r="I148" i="14"/>
  <c r="J151" i="14"/>
  <c r="I151" i="14"/>
  <c r="J153" i="14"/>
  <c r="I153" i="14"/>
  <c r="J155" i="14"/>
  <c r="I155" i="14"/>
  <c r="H163" i="14"/>
  <c r="J157" i="14"/>
  <c r="I157" i="14"/>
  <c r="J159" i="14"/>
  <c r="I159" i="14"/>
  <c r="J161" i="14"/>
  <c r="I161" i="14"/>
  <c r="I137" i="15"/>
  <c r="K137" i="15"/>
  <c r="D107" i="16"/>
  <c r="J17" i="18"/>
  <c r="G23" i="14"/>
  <c r="J16" i="14"/>
  <c r="I16" i="14"/>
  <c r="J25" i="14"/>
  <c r="I25" i="14"/>
  <c r="J26" i="14"/>
  <c r="I26" i="14"/>
  <c r="J27" i="14"/>
  <c r="I27" i="14"/>
  <c r="J28" i="14"/>
  <c r="I28" i="14"/>
  <c r="J29" i="14"/>
  <c r="H37" i="14"/>
  <c r="I29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54" i="14"/>
  <c r="I54" i="14"/>
  <c r="J62" i="14"/>
  <c r="I62" i="14"/>
  <c r="J71" i="14"/>
  <c r="I71" i="14"/>
  <c r="H79" i="14"/>
  <c r="E93" i="14"/>
  <c r="J88" i="14"/>
  <c r="I88" i="14"/>
  <c r="J97" i="14"/>
  <c r="I97" i="14"/>
  <c r="J105" i="14"/>
  <c r="I105" i="14"/>
  <c r="G121" i="14"/>
  <c r="J114" i="14"/>
  <c r="I114" i="14"/>
  <c r="J123" i="14"/>
  <c r="I123" i="14"/>
  <c r="D135" i="14"/>
  <c r="J131" i="14"/>
  <c r="I131" i="14"/>
  <c r="G107" i="16"/>
  <c r="V18" i="17"/>
  <c r="U18" i="17"/>
  <c r="J70" i="14"/>
  <c r="I70" i="14"/>
  <c r="J78" i="14"/>
  <c r="I78" i="14"/>
  <c r="F93" i="14"/>
  <c r="J87" i="14"/>
  <c r="I87" i="14"/>
  <c r="J96" i="14"/>
  <c r="I96" i="14"/>
  <c r="J104" i="14"/>
  <c r="I104" i="14"/>
  <c r="J113" i="14"/>
  <c r="I113" i="14"/>
  <c r="H121" i="14"/>
  <c r="E135" i="14"/>
  <c r="J130" i="14"/>
  <c r="I130" i="14"/>
  <c r="K13" i="16"/>
  <c r="G23" i="16"/>
  <c r="K31" i="16"/>
  <c r="K52" i="16"/>
  <c r="J60" i="18"/>
  <c r="J14" i="14"/>
  <c r="I14" i="14"/>
  <c r="J22" i="14"/>
  <c r="I22" i="14"/>
  <c r="E65" i="14"/>
  <c r="J60" i="14"/>
  <c r="I60" i="14"/>
  <c r="J69" i="14"/>
  <c r="I69" i="14"/>
  <c r="J77" i="14"/>
  <c r="I77" i="14"/>
  <c r="G93" i="14"/>
  <c r="J86" i="14"/>
  <c r="I86" i="14"/>
  <c r="J95" i="14"/>
  <c r="I95" i="14"/>
  <c r="D107" i="14"/>
  <c r="J103" i="14"/>
  <c r="I103" i="14"/>
  <c r="J112" i="14"/>
  <c r="I112" i="14"/>
  <c r="J120" i="14"/>
  <c r="I120" i="14"/>
  <c r="F135" i="14"/>
  <c r="J129" i="14"/>
  <c r="I129" i="14"/>
  <c r="J137" i="14"/>
  <c r="I137" i="14"/>
  <c r="F149" i="14"/>
  <c r="D93" i="16"/>
  <c r="J55" i="18"/>
  <c r="I13" i="14"/>
  <c r="J13" i="14"/>
  <c r="I21" i="14"/>
  <c r="J21" i="14"/>
  <c r="J50" i="14"/>
  <c r="I50" i="14"/>
  <c r="F65" i="14"/>
  <c r="J59" i="14"/>
  <c r="I59" i="14"/>
  <c r="J68" i="14"/>
  <c r="I68" i="14"/>
  <c r="J76" i="14"/>
  <c r="I76" i="14"/>
  <c r="J85" i="14"/>
  <c r="I85" i="14"/>
  <c r="H93" i="14"/>
  <c r="E107" i="14"/>
  <c r="J102" i="14"/>
  <c r="I102" i="14"/>
  <c r="J111" i="14"/>
  <c r="I111" i="14"/>
  <c r="J119" i="14"/>
  <c r="I119" i="14"/>
  <c r="G135" i="14"/>
  <c r="J128" i="14"/>
  <c r="I128" i="14"/>
  <c r="J139" i="14"/>
  <c r="I139" i="14"/>
  <c r="J141" i="14"/>
  <c r="I141" i="14"/>
  <c r="H149" i="14"/>
  <c r="J143" i="14"/>
  <c r="I143" i="14"/>
  <c r="J145" i="14"/>
  <c r="I145" i="14"/>
  <c r="J147" i="14"/>
  <c r="I147" i="14"/>
  <c r="J152" i="14"/>
  <c r="I152" i="14"/>
  <c r="J154" i="14"/>
  <c r="I154" i="14"/>
  <c r="J156" i="14"/>
  <c r="I156" i="14"/>
  <c r="J158" i="14"/>
  <c r="I158" i="14"/>
  <c r="J160" i="14"/>
  <c r="I160" i="14"/>
  <c r="J162" i="14"/>
  <c r="I162" i="14"/>
  <c r="U22" i="18"/>
  <c r="J12" i="14"/>
  <c r="I12" i="14"/>
  <c r="J20" i="14"/>
  <c r="I20" i="14"/>
  <c r="D37" i="14"/>
  <c r="D51" i="14"/>
  <c r="J49" i="14"/>
  <c r="I49" i="14"/>
  <c r="G65" i="14"/>
  <c r="J58" i="14"/>
  <c r="I58" i="14"/>
  <c r="J67" i="14"/>
  <c r="I67" i="14"/>
  <c r="D79" i="14"/>
  <c r="J75" i="14"/>
  <c r="I75" i="14"/>
  <c r="J84" i="14"/>
  <c r="I84" i="14"/>
  <c r="J92" i="14"/>
  <c r="I92" i="14"/>
  <c r="F107" i="14"/>
  <c r="J101" i="14"/>
  <c r="I101" i="14"/>
  <c r="J110" i="14"/>
  <c r="I110" i="14"/>
  <c r="J118" i="14"/>
  <c r="I118" i="14"/>
  <c r="J127" i="14"/>
  <c r="H135" i="14"/>
  <c r="I127" i="14"/>
  <c r="D149" i="14"/>
  <c r="D163" i="14"/>
  <c r="J99" i="18"/>
  <c r="E149" i="14"/>
  <c r="E163" i="14"/>
  <c r="E22" i="18"/>
  <c r="R29" i="18"/>
  <c r="J33" i="18"/>
  <c r="J52" i="18"/>
  <c r="J67" i="18"/>
  <c r="G149" i="14"/>
  <c r="G163" i="14"/>
  <c r="J38" i="18"/>
  <c r="J43" i="18"/>
  <c r="J113" i="18"/>
  <c r="D121" i="16"/>
  <c r="G135" i="16"/>
  <c r="F23" i="17"/>
  <c r="J151" i="18"/>
  <c r="J12" i="18"/>
  <c r="M22" i="18"/>
  <c r="J25" i="18"/>
  <c r="J26" i="18"/>
  <c r="J46" i="18"/>
  <c r="R108" i="18"/>
  <c r="R9" i="18"/>
  <c r="P8" i="18"/>
  <c r="R122" i="18" s="1"/>
  <c r="R43" i="18"/>
  <c r="D64" i="18"/>
  <c r="J73" i="18"/>
  <c r="J79" i="18"/>
  <c r="R156" i="18"/>
  <c r="J29" i="18"/>
  <c r="R38" i="18"/>
  <c r="H42" i="19"/>
  <c r="R17" i="19"/>
  <c r="J42" i="18"/>
  <c r="R42" i="18"/>
  <c r="Q42" i="18"/>
  <c r="J51" i="18"/>
  <c r="R51" i="18"/>
  <c r="J59" i="18"/>
  <c r="I59" i="18"/>
  <c r="R59" i="18"/>
  <c r="R66" i="19"/>
  <c r="R56" i="19"/>
  <c r="X11" i="19"/>
  <c r="P14" i="19"/>
  <c r="R14" i="19"/>
  <c r="H17" i="19"/>
  <c r="W9" i="19"/>
  <c r="X10" i="19"/>
  <c r="R13" i="19"/>
  <c r="P13" i="19"/>
  <c r="R10" i="19"/>
  <c r="O9" i="19"/>
  <c r="R18" i="19"/>
  <c r="R45" i="19"/>
  <c r="R12" i="19"/>
  <c r="I73" i="21"/>
  <c r="I76" i="21"/>
  <c r="I145" i="21"/>
  <c r="I39" i="21"/>
  <c r="X17" i="22"/>
  <c r="W17" i="22"/>
  <c r="V17" i="22"/>
  <c r="I42" i="21"/>
  <c r="I14" i="21"/>
  <c r="I119" i="21"/>
  <c r="X9" i="22"/>
  <c r="I18" i="21"/>
  <c r="I47" i="21"/>
  <c r="I82" i="21"/>
  <c r="I137" i="21"/>
  <c r="I33" i="21"/>
  <c r="I68" i="21"/>
  <c r="I128" i="21"/>
  <c r="I25" i="21"/>
  <c r="I59" i="21"/>
  <c r="I111" i="21"/>
  <c r="I155" i="21"/>
  <c r="I10" i="21"/>
  <c r="I30" i="21"/>
  <c r="I102" i="21"/>
  <c r="X14" i="22"/>
  <c r="I85" i="21"/>
  <c r="I94" i="21"/>
  <c r="I56" i="21"/>
  <c r="I154" i="21"/>
  <c r="K126" i="22"/>
  <c r="J126" i="22"/>
  <c r="H11" i="21"/>
  <c r="I11" i="21"/>
  <c r="I15" i="21"/>
  <c r="I90" i="21"/>
  <c r="I99" i="21"/>
  <c r="I108" i="21"/>
  <c r="J12" i="26"/>
  <c r="I12" i="26"/>
  <c r="I17" i="28"/>
  <c r="K17" i="28"/>
  <c r="J31" i="27"/>
  <c r="I31" i="27"/>
  <c r="L27" i="28"/>
  <c r="J27" i="28"/>
  <c r="L61" i="28"/>
  <c r="J61" i="28"/>
  <c r="F21" i="30"/>
  <c r="J43" i="30"/>
  <c r="I9" i="28"/>
  <c r="K9" i="28"/>
  <c r="L127" i="28"/>
  <c r="J127" i="28"/>
  <c r="L18" i="28"/>
  <c r="J18" i="28"/>
  <c r="L53" i="28"/>
  <c r="J53" i="28"/>
  <c r="H9" i="30"/>
  <c r="H31" i="30"/>
  <c r="F216" i="30"/>
  <c r="J40" i="27"/>
  <c r="I40" i="27"/>
  <c r="N10" i="30"/>
  <c r="L55" i="30"/>
  <c r="L10" i="28"/>
  <c r="J10" i="28"/>
  <c r="L44" i="28"/>
  <c r="J44" i="28"/>
  <c r="I26" i="28"/>
  <c r="K26" i="28"/>
  <c r="H14" i="30"/>
  <c r="F37" i="30"/>
  <c r="L36" i="28"/>
  <c r="J36" i="28"/>
  <c r="L70" i="28"/>
  <c r="J70" i="28"/>
  <c r="J13" i="30"/>
  <c r="J17" i="30"/>
  <c r="F14" i="31"/>
  <c r="N13" i="30"/>
  <c r="H34" i="30"/>
  <c r="L42" i="30"/>
  <c r="F55" i="30"/>
  <c r="L59" i="30"/>
  <c r="L102" i="30"/>
  <c r="F11" i="30"/>
  <c r="L14" i="30"/>
  <c r="L31" i="30"/>
  <c r="H208" i="30"/>
  <c r="L11" i="30"/>
  <c r="L19" i="30"/>
  <c r="F20" i="30"/>
  <c r="H40" i="30"/>
  <c r="H97" i="30"/>
  <c r="F109" i="30"/>
  <c r="J16" i="30"/>
  <c r="L20" i="30"/>
  <c r="L36" i="30"/>
  <c r="H213" i="30"/>
  <c r="F9" i="30"/>
  <c r="N11" i="30"/>
  <c r="L12" i="30"/>
  <c r="J14" i="30"/>
  <c r="J15" i="30"/>
  <c r="L17" i="30"/>
  <c r="L18" i="30"/>
  <c r="H32" i="30"/>
  <c r="F41" i="30"/>
  <c r="H42" i="30"/>
  <c r="F53" i="30"/>
  <c r="H99" i="30"/>
  <c r="F105" i="30"/>
  <c r="H108" i="30"/>
  <c r="J216" i="30"/>
  <c r="H16" i="31"/>
  <c r="F10" i="30"/>
  <c r="N12" i="30"/>
  <c r="L13" i="30"/>
  <c r="L15" i="30"/>
  <c r="L16" i="30"/>
  <c r="H33" i="30"/>
  <c r="F39" i="30"/>
  <c r="H209" i="30"/>
  <c r="F217" i="30"/>
  <c r="F241" i="30"/>
  <c r="L255" i="30"/>
  <c r="L17" i="31"/>
  <c r="J9" i="30"/>
  <c r="H10" i="30"/>
  <c r="F12" i="30"/>
  <c r="F18" i="30"/>
  <c r="F19" i="30"/>
  <c r="H21" i="30"/>
  <c r="L32" i="30"/>
  <c r="H35" i="30"/>
  <c r="H38" i="30"/>
  <c r="J41" i="30"/>
  <c r="F210" i="30"/>
  <c r="H218" i="30"/>
  <c r="L107" i="31"/>
  <c r="J10" i="30"/>
  <c r="H11" i="30"/>
  <c r="F13" i="30"/>
  <c r="F16" i="30"/>
  <c r="F17" i="30"/>
  <c r="H19" i="30"/>
  <c r="H20" i="30"/>
  <c r="L33" i="30"/>
  <c r="H36" i="30"/>
  <c r="J39" i="30"/>
  <c r="L100" i="30"/>
  <c r="J103" i="30"/>
  <c r="L106" i="30"/>
  <c r="J210" i="30"/>
  <c r="H10" i="31"/>
  <c r="L9" i="30"/>
  <c r="J11" i="30"/>
  <c r="H12" i="30"/>
  <c r="F14" i="30"/>
  <c r="F15" i="30"/>
  <c r="H17" i="30"/>
  <c r="H18" i="30"/>
  <c r="J20" i="30"/>
  <c r="J21" i="30"/>
  <c r="L34" i="30"/>
  <c r="J37" i="30"/>
  <c r="L40" i="30"/>
  <c r="F43" i="30"/>
  <c r="J207" i="30"/>
  <c r="F215" i="30"/>
  <c r="H219" i="30"/>
  <c r="N9" i="30"/>
  <c r="L10" i="30"/>
  <c r="J12" i="30"/>
  <c r="H13" i="30"/>
  <c r="H15" i="30"/>
  <c r="H16" i="30"/>
  <c r="J18" i="30"/>
  <c r="J19" i="30"/>
  <c r="L21" i="30"/>
  <c r="L35" i="30"/>
  <c r="L38" i="30"/>
  <c r="L98" i="30"/>
  <c r="H101" i="30"/>
  <c r="H104" i="30"/>
  <c r="J107" i="30"/>
  <c r="N207" i="30"/>
  <c r="L219" i="30"/>
  <c r="J31" i="30"/>
  <c r="F32" i="30"/>
  <c r="N32" i="30"/>
  <c r="J33" i="30"/>
  <c r="F34" i="30"/>
  <c r="N34" i="30"/>
  <c r="J35" i="30"/>
  <c r="F36" i="30"/>
  <c r="L37" i="30"/>
  <c r="J38" i="30"/>
  <c r="H39" i="30"/>
  <c r="F40" i="30"/>
  <c r="L41" i="30"/>
  <c r="J42" i="30"/>
  <c r="H43" i="30"/>
  <c r="J208" i="30"/>
  <c r="F211" i="30"/>
  <c r="F214" i="30"/>
  <c r="H217" i="30"/>
  <c r="L251" i="30"/>
  <c r="F257" i="30"/>
  <c r="V16" i="35"/>
  <c r="J97" i="30"/>
  <c r="F98" i="30"/>
  <c r="N98" i="30"/>
  <c r="J99" i="30"/>
  <c r="F100" i="30"/>
  <c r="N100" i="30"/>
  <c r="J101" i="30"/>
  <c r="F102" i="30"/>
  <c r="L103" i="30"/>
  <c r="J104" i="30"/>
  <c r="H105" i="30"/>
  <c r="F106" i="30"/>
  <c r="L107" i="30"/>
  <c r="J108" i="30"/>
  <c r="H109" i="30"/>
  <c r="L207" i="30"/>
  <c r="L208" i="30"/>
  <c r="J209" i="30"/>
  <c r="H210" i="30"/>
  <c r="H211" i="30"/>
  <c r="F212" i="30"/>
  <c r="F213" i="30"/>
  <c r="H214" i="30"/>
  <c r="H215" i="30"/>
  <c r="H216" i="30"/>
  <c r="J217" i="30"/>
  <c r="J218" i="30"/>
  <c r="J219" i="30"/>
  <c r="L253" i="30"/>
  <c r="J259" i="30"/>
  <c r="L13" i="31"/>
  <c r="L97" i="30"/>
  <c r="H98" i="30"/>
  <c r="L99" i="30"/>
  <c r="H100" i="30"/>
  <c r="L101" i="30"/>
  <c r="H102" i="30"/>
  <c r="F103" i="30"/>
  <c r="L104" i="30"/>
  <c r="J105" i="30"/>
  <c r="H106" i="30"/>
  <c r="F107" i="30"/>
  <c r="L108" i="30"/>
  <c r="J109" i="30"/>
  <c r="N208" i="30"/>
  <c r="L209" i="30"/>
  <c r="L210" i="30"/>
  <c r="J211" i="30"/>
  <c r="H212" i="30"/>
  <c r="J213" i="30"/>
  <c r="J214" i="30"/>
  <c r="J215" i="30"/>
  <c r="L216" i="30"/>
  <c r="L217" i="30"/>
  <c r="L218" i="30"/>
  <c r="H252" i="30"/>
  <c r="L11" i="31"/>
  <c r="F18" i="31"/>
  <c r="N98" i="31"/>
  <c r="F31" i="30"/>
  <c r="N31" i="30"/>
  <c r="J32" i="30"/>
  <c r="F33" i="30"/>
  <c r="N33" i="30"/>
  <c r="J34" i="30"/>
  <c r="F35" i="30"/>
  <c r="N35" i="30"/>
  <c r="J36" i="30"/>
  <c r="H37" i="30"/>
  <c r="F38" i="30"/>
  <c r="L39" i="30"/>
  <c r="J40" i="30"/>
  <c r="H41" i="30"/>
  <c r="F42" i="30"/>
  <c r="L43" i="30"/>
  <c r="F207" i="30"/>
  <c r="N209" i="30"/>
  <c r="J212" i="30"/>
  <c r="L215" i="30"/>
  <c r="L252" i="30"/>
  <c r="H254" i="30"/>
  <c r="N78" i="31"/>
  <c r="F97" i="30"/>
  <c r="N97" i="30"/>
  <c r="J98" i="30"/>
  <c r="F99" i="30"/>
  <c r="N99" i="30"/>
  <c r="J100" i="30"/>
  <c r="F101" i="30"/>
  <c r="N101" i="30"/>
  <c r="J102" i="30"/>
  <c r="H103" i="30"/>
  <c r="F104" i="30"/>
  <c r="L105" i="30"/>
  <c r="J106" i="30"/>
  <c r="H107" i="30"/>
  <c r="F108" i="30"/>
  <c r="L109" i="30"/>
  <c r="H207" i="30"/>
  <c r="F208" i="30"/>
  <c r="N210" i="30"/>
  <c r="L211" i="30"/>
  <c r="L212" i="30"/>
  <c r="L213" i="30"/>
  <c r="L214" i="30"/>
  <c r="F219" i="30"/>
  <c r="H256" i="30"/>
  <c r="L9" i="31"/>
  <c r="H12" i="31"/>
  <c r="H15" i="31"/>
  <c r="F19" i="31"/>
  <c r="F209" i="30"/>
  <c r="N211" i="30"/>
  <c r="F218" i="30"/>
  <c r="H251" i="30"/>
  <c r="L258" i="30"/>
  <c r="J9" i="31"/>
  <c r="F10" i="31"/>
  <c r="N10" i="31"/>
  <c r="J11" i="31"/>
  <c r="F12" i="31"/>
  <c r="N12" i="31"/>
  <c r="J13" i="31"/>
  <c r="F15" i="31"/>
  <c r="J251" i="30"/>
  <c r="F252" i="30"/>
  <c r="N252" i="30"/>
  <c r="J253" i="30"/>
  <c r="F254" i="30"/>
  <c r="N254" i="30"/>
  <c r="J255" i="30"/>
  <c r="F256" i="30"/>
  <c r="L257" i="30"/>
  <c r="J258" i="30"/>
  <c r="H259" i="30"/>
  <c r="F260" i="30"/>
  <c r="H14" i="31"/>
  <c r="F16" i="31"/>
  <c r="F17" i="31"/>
  <c r="F20" i="31"/>
  <c r="J21" i="31"/>
  <c r="L41" i="31"/>
  <c r="L79" i="31"/>
  <c r="H260" i="30"/>
  <c r="J14" i="31"/>
  <c r="J15" i="31"/>
  <c r="H17" i="31"/>
  <c r="L21" i="31"/>
  <c r="L32" i="31"/>
  <c r="F9" i="31"/>
  <c r="N9" i="31"/>
  <c r="J10" i="31"/>
  <c r="F11" i="31"/>
  <c r="N11" i="31"/>
  <c r="J12" i="31"/>
  <c r="F13" i="31"/>
  <c r="N13" i="31"/>
  <c r="L14" i="31"/>
  <c r="J16" i="31"/>
  <c r="H18" i="31"/>
  <c r="H19" i="31"/>
  <c r="L20" i="31"/>
  <c r="F251" i="30"/>
  <c r="N251" i="30"/>
  <c r="J252" i="30"/>
  <c r="L15" i="31"/>
  <c r="J17" i="31"/>
  <c r="H9" i="31"/>
  <c r="L10" i="31"/>
  <c r="H11" i="31"/>
  <c r="L12" i="31"/>
  <c r="H13" i="31"/>
  <c r="L16" i="31"/>
  <c r="J18" i="31"/>
  <c r="L18" i="31"/>
  <c r="J19" i="31"/>
  <c r="H20" i="31"/>
  <c r="F21" i="31"/>
  <c r="L19" i="31"/>
  <c r="J20" i="31"/>
  <c r="H21" i="31"/>
  <c r="J31" i="37"/>
  <c r="I31" i="37"/>
  <c r="AB14" i="35"/>
  <c r="I34" i="35"/>
  <c r="H34" i="35"/>
  <c r="Q51" i="36"/>
  <c r="P51" i="36"/>
  <c r="Q9" i="36"/>
  <c r="P9" i="36"/>
  <c r="Q9" i="37"/>
  <c r="P9" i="37"/>
  <c r="P15" i="37"/>
  <c r="Q15" i="37"/>
  <c r="M8" i="41"/>
  <c r="J6" i="37"/>
  <c r="I6" i="37"/>
  <c r="M136" i="40"/>
  <c r="L136" i="40"/>
  <c r="O136" i="40"/>
  <c r="N136" i="40"/>
  <c r="F11" i="43"/>
  <c r="Q49" i="36"/>
  <c r="P49" i="36"/>
  <c r="O125" i="39"/>
  <c r="N125" i="39"/>
  <c r="K125" i="39"/>
  <c r="F6" i="40"/>
  <c r="R7" i="42"/>
  <c r="Q7" i="42"/>
  <c r="S7" i="42"/>
  <c r="P7" i="42"/>
  <c r="H137" i="41"/>
  <c r="G137" i="41"/>
  <c r="L8" i="39"/>
  <c r="K8" i="39"/>
  <c r="M8" i="39"/>
  <c r="F8" i="42"/>
  <c r="M10" i="39"/>
  <c r="L10" i="39"/>
  <c r="K10" i="39"/>
  <c r="Q8" i="39"/>
  <c r="P8" i="39"/>
  <c r="T8" i="39"/>
  <c r="S8" i="39"/>
  <c r="O8" i="39"/>
  <c r="R8" i="39"/>
  <c r="T10" i="39"/>
  <c r="S10" i="39"/>
  <c r="P10" i="39"/>
  <c r="O10" i="39"/>
  <c r="Q10" i="39"/>
  <c r="R10" i="39"/>
  <c r="M11" i="40"/>
  <c r="L11" i="40"/>
  <c r="I11" i="42"/>
  <c r="H11" i="42"/>
  <c r="I127" i="39"/>
  <c r="F129" i="39"/>
  <c r="I128" i="39"/>
  <c r="H128" i="39"/>
  <c r="G128" i="39"/>
  <c r="F8" i="40"/>
  <c r="R11" i="40"/>
  <c r="Q11" i="40"/>
  <c r="P11" i="40"/>
  <c r="S11" i="40"/>
  <c r="I135" i="40"/>
  <c r="H135" i="40"/>
  <c r="G135" i="40"/>
  <c r="N6" i="41"/>
  <c r="H137" i="42"/>
  <c r="G137" i="42"/>
  <c r="I137" i="42"/>
  <c r="Q9" i="43"/>
  <c r="P9" i="43"/>
  <c r="L128" i="39"/>
  <c r="K128" i="39"/>
  <c r="M128" i="39"/>
  <c r="I136" i="43"/>
  <c r="C11" i="39"/>
  <c r="F12" i="40"/>
  <c r="R11" i="42"/>
  <c r="Q11" i="42"/>
  <c r="S11" i="42"/>
  <c r="P11" i="42"/>
  <c r="F6" i="43"/>
  <c r="H6" i="39"/>
  <c r="G6" i="39"/>
  <c r="I8" i="39"/>
  <c r="H8" i="39"/>
  <c r="G8" i="39"/>
  <c r="D11" i="39"/>
  <c r="M127" i="39"/>
  <c r="J129" i="39"/>
  <c r="L127" i="39"/>
  <c r="K127" i="39"/>
  <c r="F14" i="43"/>
  <c r="E11" i="39"/>
  <c r="H10" i="39"/>
  <c r="G10" i="39"/>
  <c r="I10" i="39"/>
  <c r="F10" i="40"/>
  <c r="I11" i="40"/>
  <c r="H11" i="40"/>
  <c r="H136" i="40"/>
  <c r="G136" i="40"/>
  <c r="I136" i="40"/>
  <c r="N10" i="41"/>
  <c r="O137" i="40"/>
  <c r="N137" i="40"/>
  <c r="M137" i="40"/>
  <c r="L137" i="40"/>
  <c r="N9" i="41"/>
  <c r="F10" i="42"/>
  <c r="I136" i="42"/>
  <c r="H136" i="42"/>
  <c r="G136" i="42"/>
  <c r="R6" i="39"/>
  <c r="Q6" i="39"/>
  <c r="P6" i="39"/>
  <c r="O6" i="39"/>
  <c r="I7" i="39"/>
  <c r="H7" i="39"/>
  <c r="G7" i="39"/>
  <c r="S7" i="39"/>
  <c r="R7" i="39"/>
  <c r="Q7" i="39"/>
  <c r="P7" i="39"/>
  <c r="O7" i="39"/>
  <c r="T7" i="39"/>
  <c r="J11" i="39"/>
  <c r="M9" i="39"/>
  <c r="L9" i="39"/>
  <c r="K9" i="39"/>
  <c r="F11" i="40"/>
  <c r="L12" i="40"/>
  <c r="M12" i="40"/>
  <c r="I138" i="40"/>
  <c r="H138" i="40"/>
  <c r="G138" i="40"/>
  <c r="S12" i="41"/>
  <c r="Q12" i="41"/>
  <c r="P12" i="41"/>
  <c r="R12" i="41"/>
  <c r="O138" i="41"/>
  <c r="N138" i="41"/>
  <c r="L138" i="41"/>
  <c r="M138" i="41"/>
  <c r="M11" i="42"/>
  <c r="L11" i="42"/>
  <c r="J7" i="44"/>
  <c r="I7" i="44"/>
  <c r="H7" i="44"/>
  <c r="H137" i="40"/>
  <c r="G137" i="40"/>
  <c r="I137" i="40"/>
  <c r="M137" i="41"/>
  <c r="L137" i="41"/>
  <c r="O137" i="41"/>
  <c r="N137" i="41"/>
  <c r="I139" i="43"/>
  <c r="G139" i="43"/>
  <c r="H139" i="43"/>
  <c r="M8" i="45"/>
  <c r="L8" i="45"/>
  <c r="N8" i="45"/>
  <c r="D10" i="46"/>
  <c r="K7" i="39"/>
  <c r="M7" i="39"/>
  <c r="L7" i="39"/>
  <c r="G9" i="39"/>
  <c r="F11" i="39"/>
  <c r="I9" i="39"/>
  <c r="H9" i="39"/>
  <c r="O9" i="39"/>
  <c r="N11" i="39"/>
  <c r="R9" i="39"/>
  <c r="Q9" i="39"/>
  <c r="T9" i="39"/>
  <c r="S9" i="39"/>
  <c r="P9" i="39"/>
  <c r="K126" i="39"/>
  <c r="H12" i="40"/>
  <c r="I12" i="40"/>
  <c r="P12" i="40"/>
  <c r="S12" i="40"/>
  <c r="R12" i="40"/>
  <c r="Q12" i="40"/>
  <c r="I134" i="40"/>
  <c r="O138" i="40"/>
  <c r="L138" i="40"/>
  <c r="N138" i="40"/>
  <c r="M138" i="40"/>
  <c r="F6" i="42"/>
  <c r="L6" i="39"/>
  <c r="K6" i="39"/>
  <c r="M135" i="40"/>
  <c r="L135" i="40"/>
  <c r="O135" i="40"/>
  <c r="N135" i="40"/>
  <c r="I12" i="41"/>
  <c r="H12" i="41"/>
  <c r="N144" i="45"/>
  <c r="O144" i="45"/>
  <c r="O135" i="41"/>
  <c r="N135" i="41"/>
  <c r="M135" i="41"/>
  <c r="L135" i="41"/>
  <c r="H12" i="42"/>
  <c r="I12" i="42"/>
  <c r="S12" i="42"/>
  <c r="R12" i="42"/>
  <c r="P12" i="42"/>
  <c r="Q12" i="42"/>
  <c r="I134" i="42"/>
  <c r="O138" i="42"/>
  <c r="N138" i="42"/>
  <c r="M138" i="42"/>
  <c r="L138" i="42"/>
  <c r="H141" i="43"/>
  <c r="G141" i="43"/>
  <c r="I141" i="43"/>
  <c r="M144" i="43"/>
  <c r="L144" i="43"/>
  <c r="T12" i="44"/>
  <c r="S12" i="44"/>
  <c r="R12" i="44"/>
  <c r="Q12" i="44"/>
  <c r="P12" i="44"/>
  <c r="M11" i="41"/>
  <c r="N11" i="41"/>
  <c r="L11" i="41"/>
  <c r="H136" i="41"/>
  <c r="G136" i="41"/>
  <c r="O135" i="42"/>
  <c r="N135" i="42"/>
  <c r="M135" i="42"/>
  <c r="L135" i="42"/>
  <c r="M136" i="43"/>
  <c r="L136" i="43"/>
  <c r="F13" i="44"/>
  <c r="M12" i="45"/>
  <c r="L12" i="45"/>
  <c r="N12" i="45"/>
  <c r="M12" i="41"/>
  <c r="L12" i="41"/>
  <c r="N12" i="41"/>
  <c r="H138" i="41"/>
  <c r="G138" i="41"/>
  <c r="M137" i="42"/>
  <c r="L137" i="42"/>
  <c r="O137" i="42"/>
  <c r="N137" i="42"/>
  <c r="N143" i="43"/>
  <c r="O143" i="43"/>
  <c r="I140" i="43"/>
  <c r="D11" i="47"/>
  <c r="G135" i="41"/>
  <c r="H135" i="41"/>
  <c r="F7" i="42"/>
  <c r="F11" i="42"/>
  <c r="M12" i="42"/>
  <c r="L12" i="42"/>
  <c r="H138" i="42"/>
  <c r="G138" i="42"/>
  <c r="I138" i="42"/>
  <c r="F7" i="43"/>
  <c r="F8" i="43"/>
  <c r="F10" i="43"/>
  <c r="O140" i="43"/>
  <c r="M140" i="43"/>
  <c r="L140" i="43"/>
  <c r="N140" i="43"/>
  <c r="S7" i="44"/>
  <c r="R7" i="44"/>
  <c r="Q7" i="44"/>
  <c r="P7" i="44"/>
  <c r="T7" i="44"/>
  <c r="O137" i="44"/>
  <c r="M137" i="44"/>
  <c r="L137" i="44"/>
  <c r="N137" i="44"/>
  <c r="D15" i="47"/>
  <c r="H11" i="41"/>
  <c r="I11" i="41"/>
  <c r="S11" i="41"/>
  <c r="R11" i="41"/>
  <c r="P11" i="41"/>
  <c r="Q11" i="41"/>
  <c r="N136" i="41"/>
  <c r="M136" i="41"/>
  <c r="O136" i="41"/>
  <c r="L136" i="41"/>
  <c r="G135" i="42"/>
  <c r="I135" i="42"/>
  <c r="H135" i="42"/>
  <c r="F12" i="42"/>
  <c r="O136" i="42"/>
  <c r="M136" i="42"/>
  <c r="L136" i="42"/>
  <c r="N136" i="42"/>
  <c r="I144" i="43"/>
  <c r="H144" i="43"/>
  <c r="G144" i="43"/>
  <c r="F8" i="44"/>
  <c r="F12" i="44"/>
  <c r="D12" i="48"/>
  <c r="G16" i="44"/>
  <c r="J6" i="44"/>
  <c r="H6" i="44"/>
  <c r="I6" i="44"/>
  <c r="T6" i="44"/>
  <c r="S6" i="44"/>
  <c r="R6" i="44"/>
  <c r="P6" i="44"/>
  <c r="O16" i="44"/>
  <c r="Q6" i="44"/>
  <c r="F7" i="44"/>
  <c r="N8" i="44"/>
  <c r="L8" i="44"/>
  <c r="M8" i="44"/>
  <c r="G16" i="45"/>
  <c r="I6" i="45"/>
  <c r="H6" i="45"/>
  <c r="J6" i="45"/>
  <c r="H142" i="45"/>
  <c r="G142" i="45"/>
  <c r="M145" i="45"/>
  <c r="L145" i="45"/>
  <c r="D8" i="46"/>
  <c r="D18" i="46"/>
  <c r="D13" i="47"/>
  <c r="D8" i="48"/>
  <c r="N9" i="44"/>
  <c r="M9" i="44"/>
  <c r="L9" i="44"/>
  <c r="N10" i="44"/>
  <c r="M10" i="44"/>
  <c r="L10" i="44"/>
  <c r="M11" i="44"/>
  <c r="N11" i="44"/>
  <c r="L11" i="44"/>
  <c r="O145" i="44"/>
  <c r="M145" i="44"/>
  <c r="L145" i="44"/>
  <c r="N145" i="44"/>
  <c r="F11" i="45"/>
  <c r="T14" i="45"/>
  <c r="S14" i="45"/>
  <c r="Q14" i="45"/>
  <c r="P14" i="45"/>
  <c r="R14" i="45"/>
  <c r="M137" i="45"/>
  <c r="L137" i="45"/>
  <c r="O137" i="45"/>
  <c r="N137" i="45"/>
  <c r="D20" i="46"/>
  <c r="M14" i="44"/>
  <c r="N14" i="44"/>
  <c r="L14" i="44"/>
  <c r="T6" i="45"/>
  <c r="O16" i="45"/>
  <c r="S6" i="45"/>
  <c r="Q6" i="45"/>
  <c r="P6" i="45"/>
  <c r="R6" i="45"/>
  <c r="I10" i="45"/>
  <c r="H10" i="45"/>
  <c r="J10" i="45"/>
  <c r="D12" i="46"/>
  <c r="D17" i="47"/>
  <c r="I142" i="43"/>
  <c r="C16" i="44"/>
  <c r="K16" i="44"/>
  <c r="M6" i="44"/>
  <c r="L6" i="44"/>
  <c r="N6" i="44"/>
  <c r="I8" i="44"/>
  <c r="H8" i="44"/>
  <c r="J8" i="44"/>
  <c r="Q8" i="44"/>
  <c r="P8" i="44"/>
  <c r="T8" i="44"/>
  <c r="S8" i="44"/>
  <c r="R8" i="44"/>
  <c r="F9" i="44"/>
  <c r="F10" i="44"/>
  <c r="Q11" i="44"/>
  <c r="P11" i="44"/>
  <c r="T11" i="44"/>
  <c r="S11" i="44"/>
  <c r="R11" i="44"/>
  <c r="I12" i="44"/>
  <c r="H12" i="44"/>
  <c r="J12" i="44"/>
  <c r="F15" i="45"/>
  <c r="O141" i="45"/>
  <c r="M141" i="45"/>
  <c r="L141" i="45"/>
  <c r="N141" i="45"/>
  <c r="D16" i="48"/>
  <c r="D16" i="44"/>
  <c r="Q9" i="44"/>
  <c r="P9" i="44"/>
  <c r="T9" i="44"/>
  <c r="S9" i="44"/>
  <c r="R9" i="44"/>
  <c r="H11" i="44"/>
  <c r="J11" i="44"/>
  <c r="I11" i="44"/>
  <c r="D14" i="46"/>
  <c r="D9" i="47"/>
  <c r="D19" i="47"/>
  <c r="E16" i="44"/>
  <c r="F16" i="44" s="1"/>
  <c r="F6" i="44"/>
  <c r="N7" i="44"/>
  <c r="M7" i="44"/>
  <c r="L7" i="44"/>
  <c r="I9" i="44"/>
  <c r="J9" i="44"/>
  <c r="H9" i="44"/>
  <c r="O143" i="44"/>
  <c r="N143" i="44"/>
  <c r="M141" i="44"/>
  <c r="L141" i="44"/>
  <c r="F7" i="45"/>
  <c r="T10" i="45"/>
  <c r="S10" i="45"/>
  <c r="Q10" i="45"/>
  <c r="P10" i="45"/>
  <c r="R10" i="45"/>
  <c r="I14" i="45"/>
  <c r="H14" i="45"/>
  <c r="J14" i="45"/>
  <c r="O138" i="45"/>
  <c r="N138" i="45"/>
  <c r="H145" i="45"/>
  <c r="G145" i="45"/>
  <c r="D16" i="46"/>
  <c r="D20" i="48"/>
  <c r="G139" i="45"/>
  <c r="H139" i="45"/>
  <c r="D9" i="46"/>
  <c r="D13" i="46"/>
  <c r="D17" i="46"/>
  <c r="D21" i="46"/>
  <c r="D10" i="47"/>
  <c r="D14" i="47"/>
  <c r="D18" i="47"/>
  <c r="D11" i="48"/>
  <c r="D15" i="48"/>
  <c r="D19" i="48"/>
  <c r="J13" i="44"/>
  <c r="I13" i="44"/>
  <c r="H13" i="44"/>
  <c r="S13" i="44"/>
  <c r="R13" i="44"/>
  <c r="Q13" i="44"/>
  <c r="T13" i="44"/>
  <c r="P13" i="44"/>
  <c r="F14" i="44"/>
  <c r="N15" i="44"/>
  <c r="M15" i="44"/>
  <c r="L15" i="44"/>
  <c r="N136" i="44"/>
  <c r="J146" i="44"/>
  <c r="O136" i="44"/>
  <c r="N144" i="44"/>
  <c r="M144" i="44"/>
  <c r="L144" i="44"/>
  <c r="O144" i="44"/>
  <c r="J7" i="45"/>
  <c r="I7" i="45"/>
  <c r="H7" i="45"/>
  <c r="S7" i="45"/>
  <c r="R7" i="45"/>
  <c r="Q7" i="45"/>
  <c r="T7" i="45"/>
  <c r="P7" i="45"/>
  <c r="F8" i="45"/>
  <c r="N9" i="45"/>
  <c r="M9" i="45"/>
  <c r="L9" i="45"/>
  <c r="J11" i="45"/>
  <c r="I11" i="45"/>
  <c r="H11" i="45"/>
  <c r="S11" i="45"/>
  <c r="R11" i="45"/>
  <c r="Q11" i="45"/>
  <c r="T11" i="45"/>
  <c r="P11" i="45"/>
  <c r="F12" i="45"/>
  <c r="N13" i="45"/>
  <c r="M13" i="45"/>
  <c r="L13" i="45"/>
  <c r="J15" i="45"/>
  <c r="I15" i="45"/>
  <c r="H15" i="45"/>
  <c r="S15" i="45"/>
  <c r="R15" i="45"/>
  <c r="Q15" i="45"/>
  <c r="T15" i="45"/>
  <c r="P15" i="45"/>
  <c r="H10" i="44"/>
  <c r="J10" i="44"/>
  <c r="I10" i="44"/>
  <c r="Q10" i="44"/>
  <c r="P10" i="44"/>
  <c r="T10" i="44"/>
  <c r="S10" i="44"/>
  <c r="R10" i="44"/>
  <c r="F11" i="44"/>
  <c r="L12" i="44"/>
  <c r="N12" i="44"/>
  <c r="M12" i="44"/>
  <c r="I14" i="44"/>
  <c r="H14" i="44"/>
  <c r="J14" i="44"/>
  <c r="Q14" i="44"/>
  <c r="P14" i="44"/>
  <c r="R14" i="44"/>
  <c r="T14" i="44"/>
  <c r="S14" i="44"/>
  <c r="F15" i="44"/>
  <c r="L138" i="44"/>
  <c r="M138" i="44"/>
  <c r="C16" i="45"/>
  <c r="M6" i="45"/>
  <c r="L6" i="45"/>
  <c r="K16" i="45"/>
  <c r="N6" i="45"/>
  <c r="I8" i="45"/>
  <c r="H8" i="45"/>
  <c r="J8" i="45"/>
  <c r="Q8" i="45"/>
  <c r="P8" i="45"/>
  <c r="T8" i="45"/>
  <c r="R8" i="45"/>
  <c r="S8" i="45"/>
  <c r="F9" i="45"/>
  <c r="M10" i="45"/>
  <c r="L10" i="45"/>
  <c r="N10" i="45"/>
  <c r="I12" i="45"/>
  <c r="H12" i="45"/>
  <c r="J12" i="45"/>
  <c r="Q12" i="45"/>
  <c r="P12" i="45"/>
  <c r="T12" i="45"/>
  <c r="S12" i="45"/>
  <c r="R12" i="45"/>
  <c r="F13" i="45"/>
  <c r="M14" i="45"/>
  <c r="L14" i="45"/>
  <c r="N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N13" i="44"/>
  <c r="M13" i="44"/>
  <c r="L13" i="44"/>
  <c r="J15" i="44"/>
  <c r="I15" i="44"/>
  <c r="H15" i="44"/>
  <c r="S15" i="44"/>
  <c r="P15" i="44"/>
  <c r="T15" i="44"/>
  <c r="R15" i="44"/>
  <c r="Q15" i="44"/>
  <c r="N140" i="44"/>
  <c r="O140" i="44"/>
  <c r="E16" i="45"/>
  <c r="F16" i="45" s="1"/>
  <c r="F6" i="45"/>
  <c r="N7" i="45"/>
  <c r="M7" i="45"/>
  <c r="L7" i="45"/>
  <c r="J9" i="45"/>
  <c r="I9" i="45"/>
  <c r="H9" i="45"/>
  <c r="S9" i="45"/>
  <c r="R9" i="45"/>
  <c r="T9" i="45"/>
  <c r="Q9" i="45"/>
  <c r="P9" i="45"/>
  <c r="F10" i="45"/>
  <c r="N11" i="45"/>
  <c r="M11" i="45"/>
  <c r="L11" i="45"/>
  <c r="J13" i="45"/>
  <c r="I13" i="45"/>
  <c r="H13" i="45"/>
  <c r="S13" i="45"/>
  <c r="R13" i="45"/>
  <c r="T13" i="45"/>
  <c r="Q13" i="45"/>
  <c r="P13" i="45"/>
  <c r="F14" i="45"/>
  <c r="N15" i="45"/>
  <c r="L15" i="45"/>
  <c r="M15" i="45"/>
  <c r="D21" i="47"/>
  <c r="D10" i="48"/>
  <c r="D14" i="48"/>
  <c r="D18" i="48"/>
  <c r="K6" i="2"/>
  <c r="K58" i="2"/>
  <c r="J152" i="3"/>
  <c r="K152" i="3"/>
  <c r="K79" i="3"/>
  <c r="L6" i="5"/>
  <c r="T6" i="5"/>
  <c r="V6" i="5"/>
  <c r="I6" i="6"/>
  <c r="Q6" i="6"/>
  <c r="L6" i="2"/>
  <c r="L58" i="2"/>
  <c r="J6" i="6"/>
  <c r="R6" i="6"/>
  <c r="K6" i="6"/>
  <c r="S6" i="6"/>
  <c r="J9" i="14"/>
  <c r="I9" i="14"/>
  <c r="J31" i="2"/>
  <c r="J6" i="3"/>
  <c r="I6" i="5"/>
  <c r="K6" i="3"/>
  <c r="J6" i="5"/>
  <c r="J5" i="12"/>
  <c r="K5" i="12"/>
  <c r="S5" i="12"/>
  <c r="L5" i="12"/>
  <c r="T5" i="12"/>
  <c r="I6" i="13"/>
  <c r="U5" i="12"/>
  <c r="J6" i="13"/>
  <c r="U6" i="13"/>
  <c r="J7" i="17"/>
  <c r="J7" i="16"/>
  <c r="I7" i="16"/>
  <c r="V7" i="16"/>
  <c r="Y6" i="18"/>
  <c r="X6" i="18"/>
  <c r="K7" i="16"/>
  <c r="J7" i="15"/>
  <c r="K7" i="15"/>
  <c r="U7" i="16"/>
  <c r="I7" i="17"/>
  <c r="M7" i="15"/>
  <c r="X7" i="15"/>
  <c r="W7" i="16"/>
  <c r="K7" i="17"/>
  <c r="V7" i="17"/>
  <c r="I6" i="18"/>
  <c r="Q6" i="18"/>
  <c r="J6" i="18"/>
  <c r="R6" i="18"/>
  <c r="E7" i="19"/>
  <c r="M7" i="19"/>
  <c r="U7" i="19"/>
  <c r="H7" i="19"/>
  <c r="P7" i="19"/>
  <c r="X7" i="19"/>
  <c r="R8" i="21"/>
  <c r="Q8" i="21"/>
  <c r="H8" i="21"/>
  <c r="J7" i="22"/>
  <c r="K7" i="22"/>
  <c r="V7" i="22"/>
  <c r="I8" i="21"/>
  <c r="L7" i="22"/>
  <c r="W7" i="22"/>
  <c r="X7" i="22"/>
  <c r="N52" i="30"/>
  <c r="K6" i="26"/>
  <c r="J6" i="26"/>
  <c r="I6" i="26"/>
  <c r="D30" i="30"/>
  <c r="F30" i="30"/>
  <c r="J6" i="27"/>
  <c r="H52" i="30"/>
  <c r="J52" i="30"/>
  <c r="I6" i="27"/>
  <c r="J8" i="30"/>
  <c r="L8" i="30"/>
  <c r="K6" i="27"/>
  <c r="J6" i="28"/>
  <c r="K6" i="28"/>
  <c r="L6" i="28"/>
  <c r="F184" i="30"/>
  <c r="D184" i="30"/>
  <c r="F96" i="30"/>
  <c r="D96" i="30"/>
  <c r="F228" i="30"/>
  <c r="D228" i="30"/>
  <c r="J74" i="30"/>
  <c r="N118" i="30"/>
  <c r="L118" i="30"/>
  <c r="L96" i="30"/>
  <c r="F140" i="30"/>
  <c r="D140" i="30"/>
  <c r="L30" i="30"/>
  <c r="F52" i="30"/>
  <c r="N162" i="30"/>
  <c r="L162" i="30"/>
  <c r="J206" i="30"/>
  <c r="N8" i="31"/>
  <c r="L8" i="31"/>
  <c r="L250" i="30"/>
  <c r="N184" i="30"/>
  <c r="N228" i="30"/>
  <c r="N250" i="30"/>
  <c r="N272" i="30"/>
  <c r="F30" i="31"/>
  <c r="J74" i="31"/>
  <c r="M95" i="33"/>
  <c r="D30" i="31"/>
  <c r="M95" i="31"/>
  <c r="N96" i="31" s="1"/>
  <c r="H30" i="31"/>
  <c r="L52" i="31"/>
  <c r="J52" i="31"/>
  <c r="H96" i="31"/>
  <c r="M51" i="33"/>
  <c r="N8" i="33"/>
  <c r="M29" i="33"/>
  <c r="J30" i="31"/>
  <c r="L30" i="31"/>
  <c r="M51" i="31"/>
  <c r="N52" i="31" s="1"/>
  <c r="AU7" i="35"/>
  <c r="AT7" i="35"/>
  <c r="AS7" i="35"/>
  <c r="AR7" i="35"/>
  <c r="AL7" i="35"/>
  <c r="AK7" i="35"/>
  <c r="AJ7" i="35"/>
  <c r="W29" i="35"/>
  <c r="V29" i="35"/>
  <c r="H7" i="35"/>
  <c r="AL29" i="35"/>
  <c r="J5" i="36"/>
  <c r="I5" i="36"/>
  <c r="N7" i="35"/>
  <c r="I29" i="35"/>
  <c r="AB7" i="35"/>
  <c r="Q5" i="37"/>
  <c r="T5" i="40"/>
  <c r="Q5" i="40"/>
  <c r="P5" i="40"/>
  <c r="S5" i="40"/>
  <c r="R5" i="40"/>
  <c r="P5" i="37"/>
  <c r="I5" i="37"/>
  <c r="J5" i="37"/>
  <c r="N5" i="40"/>
  <c r="M5" i="40"/>
  <c r="L5" i="40"/>
  <c r="J5" i="42"/>
  <c r="I5" i="42"/>
  <c r="H5" i="42"/>
  <c r="L5" i="42"/>
  <c r="I133" i="41"/>
  <c r="H133" i="41"/>
  <c r="G133" i="41"/>
  <c r="O133" i="42"/>
  <c r="N133" i="42"/>
  <c r="L133" i="42"/>
  <c r="K133" i="42"/>
  <c r="M133" i="42"/>
  <c r="O123" i="39"/>
  <c r="N123" i="39"/>
  <c r="I5" i="40"/>
  <c r="H5" i="40"/>
  <c r="G133" i="40"/>
  <c r="R5" i="42"/>
  <c r="Q5" i="42"/>
  <c r="P5" i="42"/>
  <c r="T5" i="42"/>
  <c r="J5" i="40"/>
  <c r="S5" i="42"/>
  <c r="M5" i="39"/>
  <c r="N133" i="40"/>
  <c r="O133" i="41"/>
  <c r="M133" i="41"/>
  <c r="L133" i="41"/>
  <c r="N5" i="42"/>
  <c r="M5" i="42"/>
  <c r="S5" i="43"/>
  <c r="R5" i="43"/>
  <c r="Q5" i="43"/>
  <c r="P5" i="43"/>
  <c r="O133" i="40"/>
  <c r="F5" i="41"/>
  <c r="R5" i="39"/>
  <c r="G123" i="39"/>
  <c r="K133" i="40"/>
  <c r="I5" i="41"/>
  <c r="H133" i="42"/>
  <c r="J5" i="43"/>
  <c r="I5" i="43"/>
  <c r="H5" i="43"/>
  <c r="H123" i="39"/>
  <c r="H5" i="41"/>
  <c r="N5" i="41"/>
  <c r="M5" i="43"/>
  <c r="N5" i="43"/>
  <c r="N5" i="44"/>
  <c r="M5" i="44"/>
  <c r="L5" i="44"/>
  <c r="Q5" i="41"/>
  <c r="P5" i="44"/>
  <c r="S5" i="41"/>
  <c r="O135" i="43"/>
  <c r="M135" i="43"/>
  <c r="I5" i="44"/>
  <c r="Q5" i="44"/>
  <c r="N135" i="43"/>
  <c r="R5" i="44"/>
  <c r="H135" i="44"/>
  <c r="G135" i="44"/>
  <c r="O135" i="44"/>
  <c r="K135" i="45"/>
  <c r="I135" i="44"/>
  <c r="M5" i="45"/>
  <c r="M135" i="45"/>
  <c r="N135" i="45"/>
  <c r="G135" i="45"/>
  <c r="O135" i="45"/>
  <c r="G144" i="44" l="1"/>
  <c r="H144" i="44"/>
  <c r="F9" i="43"/>
  <c r="E16" i="43"/>
  <c r="F16" i="43" s="1"/>
  <c r="N126" i="39"/>
  <c r="O126" i="39"/>
  <c r="J18" i="37"/>
  <c r="I18" i="37"/>
  <c r="I38" i="37"/>
  <c r="J38" i="37"/>
  <c r="P41" i="37"/>
  <c r="Q41" i="37"/>
  <c r="I12" i="36"/>
  <c r="J12" i="36"/>
  <c r="V11" i="35"/>
  <c r="J99" i="31"/>
  <c r="J82" i="31"/>
  <c r="L82" i="31"/>
  <c r="F83" i="31"/>
  <c r="J189" i="30"/>
  <c r="L167" i="30"/>
  <c r="J134" i="28"/>
  <c r="I134" i="28"/>
  <c r="M134" i="28"/>
  <c r="L134" i="28"/>
  <c r="K134" i="28"/>
  <c r="E146" i="45"/>
  <c r="H137" i="45"/>
  <c r="G137" i="45"/>
  <c r="I136" i="45"/>
  <c r="F146" i="45"/>
  <c r="H136" i="45"/>
  <c r="K136" i="45" s="1"/>
  <c r="G136" i="45"/>
  <c r="I145" i="45"/>
  <c r="I137" i="45"/>
  <c r="I141" i="45"/>
  <c r="I139" i="45"/>
  <c r="I142" i="45"/>
  <c r="I140" i="45"/>
  <c r="O142" i="44"/>
  <c r="N142" i="44"/>
  <c r="E146" i="44"/>
  <c r="I143" i="43"/>
  <c r="H143" i="43"/>
  <c r="G143" i="43"/>
  <c r="L143" i="43"/>
  <c r="M143" i="43"/>
  <c r="I138" i="43"/>
  <c r="G138" i="43"/>
  <c r="H138" i="43"/>
  <c r="M138" i="43"/>
  <c r="L138" i="43"/>
  <c r="R8" i="41"/>
  <c r="S8" i="41"/>
  <c r="S9" i="41"/>
  <c r="Q9" i="41"/>
  <c r="R9" i="41"/>
  <c r="P9" i="41"/>
  <c r="T9" i="41"/>
  <c r="F9" i="40"/>
  <c r="I9" i="40"/>
  <c r="H9" i="40"/>
  <c r="F10" i="41"/>
  <c r="O134" i="40"/>
  <c r="N134" i="40"/>
  <c r="M134" i="40"/>
  <c r="K134" i="40"/>
  <c r="L134" i="40"/>
  <c r="K138" i="40"/>
  <c r="K135" i="40"/>
  <c r="K136" i="40"/>
  <c r="K137" i="40"/>
  <c r="P10" i="43"/>
  <c r="T10" i="43"/>
  <c r="S10" i="43"/>
  <c r="R10" i="43"/>
  <c r="Q10" i="43"/>
  <c r="R13" i="43"/>
  <c r="P13" i="43"/>
  <c r="T13" i="43"/>
  <c r="S13" i="43"/>
  <c r="Q13" i="43"/>
  <c r="O124" i="39"/>
  <c r="N124" i="39"/>
  <c r="J19" i="37"/>
  <c r="I19" i="37"/>
  <c r="Q38" i="36"/>
  <c r="P38" i="36"/>
  <c r="Q30" i="36"/>
  <c r="P30" i="36"/>
  <c r="Q22" i="36"/>
  <c r="P22" i="36"/>
  <c r="Q13" i="36"/>
  <c r="P13" i="36"/>
  <c r="J28" i="37"/>
  <c r="I28" i="37"/>
  <c r="I26" i="37"/>
  <c r="J26" i="37"/>
  <c r="J40" i="37"/>
  <c r="I40" i="37"/>
  <c r="I42" i="37"/>
  <c r="J42" i="37"/>
  <c r="I30" i="37"/>
  <c r="J30" i="37"/>
  <c r="P39" i="36"/>
  <c r="Q39" i="36"/>
  <c r="Q22" i="37"/>
  <c r="P22" i="37"/>
  <c r="Q32" i="36"/>
  <c r="P32" i="36"/>
  <c r="Q24" i="36"/>
  <c r="P24" i="36"/>
  <c r="Q16" i="36"/>
  <c r="P16" i="36"/>
  <c r="P8" i="40"/>
  <c r="S8" i="40"/>
  <c r="R8" i="40"/>
  <c r="T8" i="40"/>
  <c r="Q8" i="40"/>
  <c r="Q11" i="37"/>
  <c r="P11" i="37"/>
  <c r="Q27" i="37"/>
  <c r="P27" i="37"/>
  <c r="P29" i="37"/>
  <c r="Q29" i="37"/>
  <c r="Q41" i="36"/>
  <c r="P41" i="36"/>
  <c r="N10" i="35"/>
  <c r="AB16" i="35"/>
  <c r="I37" i="35"/>
  <c r="H37" i="35"/>
  <c r="V17" i="35"/>
  <c r="AK11" i="35"/>
  <c r="AJ11" i="35"/>
  <c r="J20" i="36"/>
  <c r="I20" i="36"/>
  <c r="J42" i="36"/>
  <c r="I42" i="36"/>
  <c r="I15" i="36"/>
  <c r="J15" i="36"/>
  <c r="J23" i="36"/>
  <c r="I23" i="36"/>
  <c r="N15" i="35"/>
  <c r="N11" i="35"/>
  <c r="AQ22" i="35"/>
  <c r="H14" i="35"/>
  <c r="N13" i="33"/>
  <c r="W34" i="35"/>
  <c r="V34" i="35"/>
  <c r="AL18" i="35"/>
  <c r="AK18" i="35"/>
  <c r="AJ18" i="35"/>
  <c r="L99" i="31"/>
  <c r="AV13" i="35"/>
  <c r="AT13" i="35"/>
  <c r="AS13" i="35"/>
  <c r="AU13" i="35"/>
  <c r="AR13" i="35"/>
  <c r="V18" i="35"/>
  <c r="L38" i="31"/>
  <c r="N100" i="31"/>
  <c r="H53" i="31"/>
  <c r="F57" i="31"/>
  <c r="N32" i="31"/>
  <c r="L259" i="30"/>
  <c r="N253" i="30"/>
  <c r="N100" i="33"/>
  <c r="J58" i="31"/>
  <c r="L58" i="31"/>
  <c r="N33" i="31"/>
  <c r="N56" i="31"/>
  <c r="H64" i="31"/>
  <c r="J76" i="31"/>
  <c r="L76" i="31"/>
  <c r="J64" i="31"/>
  <c r="J106" i="31"/>
  <c r="L106" i="31"/>
  <c r="J77" i="31"/>
  <c r="L77" i="31"/>
  <c r="H33" i="31"/>
  <c r="J33" i="31"/>
  <c r="H65" i="31"/>
  <c r="H62" i="31"/>
  <c r="F275" i="30"/>
  <c r="J279" i="30"/>
  <c r="N274" i="30"/>
  <c r="J280" i="30"/>
  <c r="F232" i="30"/>
  <c r="F238" i="30"/>
  <c r="F100" i="31"/>
  <c r="J234" i="30"/>
  <c r="L234" i="30"/>
  <c r="L192" i="30"/>
  <c r="L153" i="30"/>
  <c r="H147" i="30"/>
  <c r="J147" i="30"/>
  <c r="N141" i="30"/>
  <c r="F32" i="31"/>
  <c r="F80" i="31"/>
  <c r="F65" i="31"/>
  <c r="F77" i="31"/>
  <c r="H77" i="31"/>
  <c r="F103" i="31"/>
  <c r="F104" i="31"/>
  <c r="J192" i="30"/>
  <c r="F84" i="30"/>
  <c r="F147" i="30"/>
  <c r="L122" i="30"/>
  <c r="N164" i="30"/>
  <c r="E90" i="28"/>
  <c r="K143" i="28"/>
  <c r="L143" i="28"/>
  <c r="I143" i="28"/>
  <c r="J143" i="28"/>
  <c r="M143" i="28"/>
  <c r="L92" i="28"/>
  <c r="J92" i="28"/>
  <c r="I92" i="28"/>
  <c r="K92" i="28"/>
  <c r="M92" i="28"/>
  <c r="K58" i="27"/>
  <c r="I58" i="27"/>
  <c r="J58" i="27"/>
  <c r="G139" i="44"/>
  <c r="I139" i="44"/>
  <c r="H139" i="44"/>
  <c r="M139" i="44"/>
  <c r="L139" i="44"/>
  <c r="M7" i="41"/>
  <c r="N7" i="41"/>
  <c r="L7" i="41"/>
  <c r="P7" i="41"/>
  <c r="Q7" i="41"/>
  <c r="Q38" i="37"/>
  <c r="P38" i="37"/>
  <c r="P8" i="37"/>
  <c r="Q8" i="37"/>
  <c r="J31" i="36"/>
  <c r="I31" i="36"/>
  <c r="N11" i="33"/>
  <c r="AR17" i="35"/>
  <c r="AU17" i="35"/>
  <c r="AT17" i="35"/>
  <c r="AS17" i="35"/>
  <c r="AV17" i="35"/>
  <c r="N76" i="31"/>
  <c r="H59" i="31"/>
  <c r="H76" i="31"/>
  <c r="L281" i="30"/>
  <c r="H281" i="30"/>
  <c r="J281" i="30"/>
  <c r="F39" i="31"/>
  <c r="H39" i="31"/>
  <c r="H234" i="30"/>
  <c r="J170" i="30"/>
  <c r="L93" i="28"/>
  <c r="K93" i="28"/>
  <c r="I93" i="28"/>
  <c r="M93" i="28"/>
  <c r="J93" i="28"/>
  <c r="K41" i="27"/>
  <c r="I41" i="27"/>
  <c r="J41" i="27"/>
  <c r="H48" i="27"/>
  <c r="O138" i="44"/>
  <c r="N138" i="44"/>
  <c r="C146" i="44"/>
  <c r="O141" i="44"/>
  <c r="N141" i="44"/>
  <c r="I140" i="44"/>
  <c r="H140" i="44"/>
  <c r="G140" i="44"/>
  <c r="M140" i="44"/>
  <c r="L140" i="44"/>
  <c r="H141" i="44"/>
  <c r="G141" i="44"/>
  <c r="N139" i="43"/>
  <c r="M139" i="43"/>
  <c r="L139" i="43"/>
  <c r="O139" i="43"/>
  <c r="J146" i="43"/>
  <c r="N13" i="43"/>
  <c r="M13" i="43"/>
  <c r="L13" i="43"/>
  <c r="S7" i="41"/>
  <c r="R7" i="41"/>
  <c r="F13" i="43"/>
  <c r="H13" i="43"/>
  <c r="I13" i="43"/>
  <c r="J11" i="43"/>
  <c r="I11" i="43"/>
  <c r="H11" i="43"/>
  <c r="L11" i="43"/>
  <c r="M11" i="43"/>
  <c r="H8" i="43"/>
  <c r="J8" i="43"/>
  <c r="I8" i="43"/>
  <c r="I9" i="41"/>
  <c r="J9" i="41"/>
  <c r="H9" i="41"/>
  <c r="M9" i="41"/>
  <c r="L9" i="41"/>
  <c r="F8" i="41"/>
  <c r="I8" i="41"/>
  <c r="H8" i="41"/>
  <c r="F7" i="40"/>
  <c r="H7" i="40"/>
  <c r="I7" i="40"/>
  <c r="O16" i="43"/>
  <c r="Q6" i="43"/>
  <c r="P6" i="43"/>
  <c r="T6" i="43"/>
  <c r="S6" i="43"/>
  <c r="R6" i="43"/>
  <c r="T9" i="43"/>
  <c r="T14" i="43"/>
  <c r="L134" i="41"/>
  <c r="K134" i="41"/>
  <c r="O134" i="41"/>
  <c r="M134" i="41"/>
  <c r="N134" i="41"/>
  <c r="K138" i="41"/>
  <c r="K136" i="41"/>
  <c r="K137" i="41"/>
  <c r="K135" i="41"/>
  <c r="P6" i="42"/>
  <c r="T6" i="42"/>
  <c r="S6" i="42"/>
  <c r="Q6" i="42"/>
  <c r="R6" i="42"/>
  <c r="T11" i="42"/>
  <c r="T7" i="42"/>
  <c r="AA19" i="42" s="1"/>
  <c r="T12" i="42"/>
  <c r="H134" i="40"/>
  <c r="G134" i="40"/>
  <c r="H6" i="42"/>
  <c r="I6" i="42"/>
  <c r="J6" i="42"/>
  <c r="J12" i="42"/>
  <c r="J11" i="42"/>
  <c r="L6" i="40"/>
  <c r="N6" i="40"/>
  <c r="M6" i="40"/>
  <c r="N12" i="40"/>
  <c r="N11" i="40"/>
  <c r="I16" i="37"/>
  <c r="J16" i="37"/>
  <c r="Q6" i="37"/>
  <c r="P6" i="37"/>
  <c r="Q45" i="36"/>
  <c r="P45" i="36"/>
  <c r="Q37" i="36"/>
  <c r="P37" i="36"/>
  <c r="Q29" i="36"/>
  <c r="P29" i="36"/>
  <c r="Q21" i="36"/>
  <c r="P21" i="36"/>
  <c r="Q12" i="36"/>
  <c r="P12" i="36"/>
  <c r="I44" i="37"/>
  <c r="J44" i="37"/>
  <c r="J35" i="37"/>
  <c r="I35" i="37"/>
  <c r="J25" i="37"/>
  <c r="I25" i="37"/>
  <c r="I46" i="37"/>
  <c r="J46" i="37"/>
  <c r="P48" i="36"/>
  <c r="Q48" i="36"/>
  <c r="Q15" i="36"/>
  <c r="P15" i="36"/>
  <c r="Q7" i="36"/>
  <c r="P7" i="36"/>
  <c r="R7" i="40"/>
  <c r="Q7" i="40"/>
  <c r="P7" i="40"/>
  <c r="T7" i="40"/>
  <c r="AA19" i="40" s="1"/>
  <c r="S7" i="40"/>
  <c r="J43" i="37"/>
  <c r="I43" i="37"/>
  <c r="P51" i="37"/>
  <c r="Q51" i="37"/>
  <c r="Q24" i="37"/>
  <c r="P24" i="37"/>
  <c r="P45" i="37"/>
  <c r="Q45" i="37"/>
  <c r="Q35" i="36"/>
  <c r="P35" i="36"/>
  <c r="Q27" i="36"/>
  <c r="P27" i="36"/>
  <c r="Q19" i="36"/>
  <c r="P19" i="36"/>
  <c r="AL33" i="35"/>
  <c r="AK33" i="35"/>
  <c r="AB8" i="35"/>
  <c r="Q34" i="37"/>
  <c r="P34" i="37"/>
  <c r="Q39" i="37"/>
  <c r="P39" i="37"/>
  <c r="I31" i="35"/>
  <c r="H31" i="35"/>
  <c r="H11" i="35"/>
  <c r="I21" i="36"/>
  <c r="J21" i="36"/>
  <c r="J36" i="36"/>
  <c r="I36" i="36"/>
  <c r="J17" i="36"/>
  <c r="I17" i="36"/>
  <c r="I24" i="36"/>
  <c r="J24" i="36"/>
  <c r="J39" i="36"/>
  <c r="I39" i="36"/>
  <c r="AB13" i="35"/>
  <c r="AB9" i="35"/>
  <c r="H8" i="35"/>
  <c r="N9" i="33"/>
  <c r="V37" i="35"/>
  <c r="W37" i="35"/>
  <c r="AK8" i="35"/>
  <c r="AJ8" i="35"/>
  <c r="AL8" i="35"/>
  <c r="AL11" i="35"/>
  <c r="L64" i="31"/>
  <c r="L63" i="31"/>
  <c r="AS8" i="35"/>
  <c r="AR8" i="35"/>
  <c r="AV8" i="35"/>
  <c r="AU8" i="35"/>
  <c r="AT8" i="35"/>
  <c r="AV11" i="35"/>
  <c r="V15" i="35"/>
  <c r="N12" i="33"/>
  <c r="L33" i="31"/>
  <c r="J83" i="31"/>
  <c r="F64" i="31"/>
  <c r="N17" i="35"/>
  <c r="J56" i="31"/>
  <c r="L56" i="31"/>
  <c r="F258" i="30"/>
  <c r="H258" i="30"/>
  <c r="H86" i="31"/>
  <c r="J31" i="31"/>
  <c r="N99" i="31"/>
  <c r="J80" i="31"/>
  <c r="L80" i="31"/>
  <c r="J109" i="31"/>
  <c r="L109" i="31"/>
  <c r="J86" i="31"/>
  <c r="L86" i="31"/>
  <c r="H101" i="31"/>
  <c r="J101" i="31"/>
  <c r="H75" i="31"/>
  <c r="H34" i="31"/>
  <c r="H100" i="31"/>
  <c r="H107" i="31"/>
  <c r="J107" i="31"/>
  <c r="J276" i="30"/>
  <c r="J282" i="30"/>
  <c r="H275" i="30"/>
  <c r="F281" i="30"/>
  <c r="F276" i="30"/>
  <c r="F282" i="30"/>
  <c r="L230" i="30"/>
  <c r="N230" i="30"/>
  <c r="J233" i="30"/>
  <c r="L239" i="30"/>
  <c r="L191" i="30"/>
  <c r="L280" i="30"/>
  <c r="N231" i="30"/>
  <c r="J190" i="30"/>
  <c r="L190" i="30"/>
  <c r="F152" i="30"/>
  <c r="H152" i="30"/>
  <c r="N145" i="30"/>
  <c r="F87" i="31"/>
  <c r="F105" i="31"/>
  <c r="F85" i="31"/>
  <c r="F82" i="31"/>
  <c r="F84" i="31"/>
  <c r="H84" i="31"/>
  <c r="N186" i="30"/>
  <c r="H164" i="30"/>
  <c r="C90" i="28"/>
  <c r="J155" i="28"/>
  <c r="L155" i="28"/>
  <c r="K155" i="28"/>
  <c r="I155" i="28"/>
  <c r="M155" i="28"/>
  <c r="K24" i="27"/>
  <c r="I24" i="27"/>
  <c r="J24" i="27"/>
  <c r="H142" i="44"/>
  <c r="G142" i="44"/>
  <c r="I142" i="44"/>
  <c r="L142" i="44"/>
  <c r="M142" i="44"/>
  <c r="F7" i="41"/>
  <c r="F253" i="30"/>
  <c r="H253" i="30"/>
  <c r="N35" i="31"/>
  <c r="H98" i="31"/>
  <c r="L274" i="30"/>
  <c r="F38" i="31"/>
  <c r="F153" i="30"/>
  <c r="F141" i="30"/>
  <c r="H141" i="30"/>
  <c r="L141" i="30"/>
  <c r="E90" i="27"/>
  <c r="N145" i="45"/>
  <c r="O145" i="45"/>
  <c r="O139" i="44"/>
  <c r="N139" i="44"/>
  <c r="E146" i="43"/>
  <c r="H136" i="43"/>
  <c r="K136" i="43" s="1"/>
  <c r="G136" i="43"/>
  <c r="H145" i="43"/>
  <c r="K145" i="43" s="1"/>
  <c r="G145" i="43"/>
  <c r="I145" i="43"/>
  <c r="L145" i="43"/>
  <c r="M145" i="43"/>
  <c r="O137" i="43"/>
  <c r="N137" i="43"/>
  <c r="F9" i="42"/>
  <c r="H10" i="43"/>
  <c r="J10" i="43"/>
  <c r="I10" i="43"/>
  <c r="I126" i="39"/>
  <c r="H126" i="39"/>
  <c r="G126" i="39"/>
  <c r="M126" i="39"/>
  <c r="L126" i="39"/>
  <c r="T8" i="43"/>
  <c r="P8" i="43"/>
  <c r="R8" i="43"/>
  <c r="Q8" i="43"/>
  <c r="S8" i="43"/>
  <c r="N6" i="42"/>
  <c r="L6" i="42"/>
  <c r="M6" i="42"/>
  <c r="N9" i="42"/>
  <c r="N11" i="42"/>
  <c r="N7" i="42"/>
  <c r="N12" i="42"/>
  <c r="P10" i="42"/>
  <c r="T10" i="42"/>
  <c r="AA20" i="42" s="1"/>
  <c r="S10" i="42"/>
  <c r="R10" i="42"/>
  <c r="Q10" i="42"/>
  <c r="D129" i="39"/>
  <c r="O127" i="39"/>
  <c r="N127" i="39"/>
  <c r="H10" i="42"/>
  <c r="I10" i="42"/>
  <c r="J10" i="42"/>
  <c r="L10" i="40"/>
  <c r="N10" i="40"/>
  <c r="M10" i="40"/>
  <c r="Q14" i="37"/>
  <c r="P14" i="37"/>
  <c r="J8" i="37"/>
  <c r="I8" i="37"/>
  <c r="J33" i="37"/>
  <c r="I33" i="37"/>
  <c r="I51" i="37"/>
  <c r="J51" i="37"/>
  <c r="J7" i="37"/>
  <c r="I7" i="37"/>
  <c r="I9" i="37"/>
  <c r="J9" i="37"/>
  <c r="Q43" i="37"/>
  <c r="P43" i="37"/>
  <c r="P32" i="37"/>
  <c r="Q32" i="37"/>
  <c r="P20" i="37"/>
  <c r="Q20" i="37"/>
  <c r="Q43" i="36"/>
  <c r="P43" i="36"/>
  <c r="I19" i="36"/>
  <c r="J19" i="36"/>
  <c r="P11" i="36"/>
  <c r="Q11" i="36"/>
  <c r="AK30" i="35"/>
  <c r="AL30" i="35"/>
  <c r="N14" i="35"/>
  <c r="J48" i="36"/>
  <c r="I48" i="36"/>
  <c r="AK32" i="35"/>
  <c r="AL32" i="35"/>
  <c r="AL36" i="35"/>
  <c r="AK36" i="35"/>
  <c r="Q42" i="37"/>
  <c r="P42" i="37"/>
  <c r="I39" i="35"/>
  <c r="H39" i="35"/>
  <c r="AB10" i="35"/>
  <c r="I29" i="36"/>
  <c r="J29" i="36"/>
  <c r="J44" i="36"/>
  <c r="I44" i="36"/>
  <c r="J25" i="36"/>
  <c r="I25" i="36"/>
  <c r="I32" i="36"/>
  <c r="J32" i="36"/>
  <c r="J50" i="36"/>
  <c r="I50" i="36"/>
  <c r="H12" i="35"/>
  <c r="W40" i="35"/>
  <c r="V40" i="35"/>
  <c r="W36" i="35"/>
  <c r="V36" i="35"/>
  <c r="AL10" i="35"/>
  <c r="AJ10" i="35"/>
  <c r="AK10" i="35"/>
  <c r="AK12" i="35"/>
  <c r="AJ12" i="35"/>
  <c r="AL12" i="35"/>
  <c r="L60" i="31"/>
  <c r="L59" i="31"/>
  <c r="AS12" i="35"/>
  <c r="AR12" i="35"/>
  <c r="AV12" i="35"/>
  <c r="AU12" i="35"/>
  <c r="AT12" i="35"/>
  <c r="L31" i="31"/>
  <c r="J42" i="31"/>
  <c r="N18" i="35"/>
  <c r="H55" i="31"/>
  <c r="L263" i="30"/>
  <c r="H257" i="30"/>
  <c r="J257" i="30"/>
  <c r="H108" i="31"/>
  <c r="J81" i="31"/>
  <c r="L81" i="31"/>
  <c r="N101" i="31"/>
  <c r="J40" i="31"/>
  <c r="L40" i="31"/>
  <c r="J84" i="31"/>
  <c r="L84" i="31"/>
  <c r="J61" i="31"/>
  <c r="L61" i="31"/>
  <c r="H263" i="30"/>
  <c r="H36" i="31"/>
  <c r="H102" i="31"/>
  <c r="H83" i="31"/>
  <c r="F277" i="30"/>
  <c r="H283" i="30"/>
  <c r="N276" i="30"/>
  <c r="L229" i="30"/>
  <c r="N229" i="30"/>
  <c r="F234" i="30"/>
  <c r="J240" i="30"/>
  <c r="N188" i="30"/>
  <c r="L277" i="30"/>
  <c r="J229" i="30"/>
  <c r="L189" i="30"/>
  <c r="N189" i="30"/>
  <c r="H151" i="30"/>
  <c r="J151" i="30"/>
  <c r="F145" i="30"/>
  <c r="H145" i="30"/>
  <c r="F109" i="31"/>
  <c r="H109" i="31"/>
  <c r="F61" i="31"/>
  <c r="F98" i="31"/>
  <c r="F86" i="31"/>
  <c r="F59" i="31"/>
  <c r="L231" i="30"/>
  <c r="F185" i="30"/>
  <c r="F240" i="30"/>
  <c r="J123" i="30"/>
  <c r="L123" i="30"/>
  <c r="F165" i="30"/>
  <c r="J99" i="28"/>
  <c r="I99" i="28"/>
  <c r="M99" i="28"/>
  <c r="L99" i="28"/>
  <c r="K99" i="28"/>
  <c r="K44" i="27"/>
  <c r="J44" i="27"/>
  <c r="I44" i="27"/>
  <c r="I61" i="28"/>
  <c r="K61" i="28"/>
  <c r="I120" i="28"/>
  <c r="L120" i="28"/>
  <c r="K120" i="28"/>
  <c r="M120" i="28"/>
  <c r="J120" i="28"/>
  <c r="K153" i="27"/>
  <c r="I153" i="27"/>
  <c r="J153" i="27"/>
  <c r="H160" i="27"/>
  <c r="N136" i="45"/>
  <c r="M136" i="45"/>
  <c r="O136" i="45"/>
  <c r="J146" i="45"/>
  <c r="L136" i="45"/>
  <c r="H140" i="43"/>
  <c r="K140" i="43" s="1"/>
  <c r="G140" i="43"/>
  <c r="J49" i="37"/>
  <c r="I49" i="37"/>
  <c r="N16" i="35"/>
  <c r="I16" i="36"/>
  <c r="J16" i="36"/>
  <c r="W31" i="35"/>
  <c r="V31" i="35"/>
  <c r="L105" i="31"/>
  <c r="J62" i="31"/>
  <c r="L62" i="31"/>
  <c r="H57" i="31"/>
  <c r="J105" i="31"/>
  <c r="F107" i="31"/>
  <c r="F79" i="30"/>
  <c r="I83" i="28"/>
  <c r="K83" i="28"/>
  <c r="I136" i="44"/>
  <c r="F146" i="44"/>
  <c r="H136" i="44"/>
  <c r="K136" i="44" s="1"/>
  <c r="G136" i="44"/>
  <c r="I141" i="44"/>
  <c r="I145" i="44"/>
  <c r="M136" i="44"/>
  <c r="I144" i="44"/>
  <c r="I137" i="44"/>
  <c r="I138" i="44"/>
  <c r="L136" i="44"/>
  <c r="I144" i="45"/>
  <c r="H144" i="45"/>
  <c r="K144" i="45" s="1"/>
  <c r="G144" i="45"/>
  <c r="M144" i="45"/>
  <c r="L144" i="45"/>
  <c r="G142" i="43"/>
  <c r="H142" i="43"/>
  <c r="K142" i="43" s="1"/>
  <c r="N15" i="43"/>
  <c r="L15" i="43"/>
  <c r="M15" i="43"/>
  <c r="O145" i="43"/>
  <c r="N145" i="43"/>
  <c r="F15" i="43"/>
  <c r="F12" i="43"/>
  <c r="H14" i="43"/>
  <c r="J14" i="43"/>
  <c r="I14" i="43"/>
  <c r="J12" i="43"/>
  <c r="H12" i="43"/>
  <c r="I12" i="43"/>
  <c r="I6" i="41"/>
  <c r="H6" i="41"/>
  <c r="J6" i="41"/>
  <c r="J12" i="41"/>
  <c r="J11" i="41"/>
  <c r="J8" i="41"/>
  <c r="M6" i="41"/>
  <c r="L6" i="41"/>
  <c r="H125" i="39"/>
  <c r="G125" i="39"/>
  <c r="I125" i="39"/>
  <c r="M125" i="39"/>
  <c r="L125" i="39"/>
  <c r="T11" i="43"/>
  <c r="R11" i="43"/>
  <c r="Q11" i="43"/>
  <c r="S11" i="43"/>
  <c r="P11" i="43"/>
  <c r="N10" i="42"/>
  <c r="L10" i="42"/>
  <c r="M10" i="42"/>
  <c r="E129" i="39"/>
  <c r="H127" i="39"/>
  <c r="G127" i="39"/>
  <c r="L134" i="42"/>
  <c r="K134" i="42"/>
  <c r="O134" i="42"/>
  <c r="N134" i="42"/>
  <c r="M134" i="42"/>
  <c r="K137" i="42"/>
  <c r="K136" i="42"/>
  <c r="K138" i="42"/>
  <c r="K135" i="42"/>
  <c r="J9" i="42"/>
  <c r="I9" i="42"/>
  <c r="H9" i="42"/>
  <c r="M9" i="42"/>
  <c r="L9" i="42"/>
  <c r="Q31" i="37"/>
  <c r="P31" i="37"/>
  <c r="J12" i="37"/>
  <c r="I12" i="37"/>
  <c r="J14" i="37"/>
  <c r="I14" i="37"/>
  <c r="J41" i="37"/>
  <c r="I41" i="37"/>
  <c r="J21" i="37"/>
  <c r="I21" i="37"/>
  <c r="Q26" i="37"/>
  <c r="P26" i="37"/>
  <c r="Q40" i="37"/>
  <c r="P40" i="37"/>
  <c r="Q28" i="37"/>
  <c r="P28" i="37"/>
  <c r="Q34" i="36"/>
  <c r="P34" i="36"/>
  <c r="Q26" i="36"/>
  <c r="P26" i="36"/>
  <c r="Q18" i="36"/>
  <c r="P18" i="36"/>
  <c r="Q10" i="36"/>
  <c r="P10" i="36"/>
  <c r="P47" i="36"/>
  <c r="Q47" i="36"/>
  <c r="AL38" i="35"/>
  <c r="AK38" i="35"/>
  <c r="N13" i="35"/>
  <c r="P12" i="37"/>
  <c r="Q12" i="37"/>
  <c r="Q49" i="37"/>
  <c r="P49" i="37"/>
  <c r="AL37" i="35"/>
  <c r="AK37" i="35"/>
  <c r="H36" i="35"/>
  <c r="I36" i="35"/>
  <c r="I37" i="36"/>
  <c r="J37" i="36"/>
  <c r="J9" i="36"/>
  <c r="I9" i="36"/>
  <c r="J33" i="36"/>
  <c r="I33" i="36"/>
  <c r="I40" i="36"/>
  <c r="J40" i="36"/>
  <c r="I30" i="35"/>
  <c r="H30" i="35"/>
  <c r="H18" i="35"/>
  <c r="W35" i="35"/>
  <c r="V35" i="35"/>
  <c r="V33" i="35"/>
  <c r="W33" i="35"/>
  <c r="AL14" i="35"/>
  <c r="AJ14" i="35"/>
  <c r="AK14" i="35"/>
  <c r="L57" i="31"/>
  <c r="N57" i="31"/>
  <c r="V9" i="35"/>
  <c r="V8" i="35"/>
  <c r="N10" i="33"/>
  <c r="H80" i="31"/>
  <c r="H41" i="31"/>
  <c r="J41" i="31"/>
  <c r="N8" i="35"/>
  <c r="F40" i="31"/>
  <c r="F263" i="30"/>
  <c r="J256" i="30"/>
  <c r="L256" i="30"/>
  <c r="N99" i="33"/>
  <c r="J103" i="31"/>
  <c r="L103" i="31"/>
  <c r="H42" i="31"/>
  <c r="J59" i="31"/>
  <c r="N75" i="31"/>
  <c r="J263" i="30"/>
  <c r="J35" i="31"/>
  <c r="J53" i="31"/>
  <c r="J65" i="31"/>
  <c r="L65" i="31"/>
  <c r="J262" i="30"/>
  <c r="H97" i="31"/>
  <c r="J97" i="31"/>
  <c r="H60" i="31"/>
  <c r="H40" i="31"/>
  <c r="H106" i="31"/>
  <c r="H87" i="31"/>
  <c r="J87" i="31"/>
  <c r="N277" i="30"/>
  <c r="F284" i="30"/>
  <c r="L276" i="30"/>
  <c r="L282" i="30"/>
  <c r="J277" i="30"/>
  <c r="L283" i="30"/>
  <c r="H241" i="30"/>
  <c r="F197" i="30"/>
  <c r="L188" i="30"/>
  <c r="J150" i="30"/>
  <c r="L150" i="30"/>
  <c r="J144" i="30"/>
  <c r="L144" i="30"/>
  <c r="F43" i="31"/>
  <c r="F78" i="31"/>
  <c r="H78" i="31"/>
  <c r="F102" i="31"/>
  <c r="F54" i="31"/>
  <c r="F63" i="31"/>
  <c r="H63" i="31"/>
  <c r="J230" i="30"/>
  <c r="F229" i="30"/>
  <c r="L129" i="30"/>
  <c r="C76" i="28"/>
  <c r="D76" i="27"/>
  <c r="J33" i="28"/>
  <c r="I33" i="28"/>
  <c r="M33" i="28"/>
  <c r="L33" i="28"/>
  <c r="K33" i="28"/>
  <c r="J27" i="27"/>
  <c r="I27" i="27"/>
  <c r="K27" i="27"/>
  <c r="H34" i="27"/>
  <c r="M123" i="28"/>
  <c r="K123" i="28"/>
  <c r="J123" i="28"/>
  <c r="L123" i="28"/>
  <c r="I123" i="28"/>
  <c r="K136" i="27"/>
  <c r="I136" i="27"/>
  <c r="J136" i="27"/>
  <c r="G132" i="26"/>
  <c r="J124" i="26"/>
  <c r="I124" i="26"/>
  <c r="S14" i="43"/>
  <c r="R14" i="43"/>
  <c r="N128" i="39"/>
  <c r="O128" i="39"/>
  <c r="J32" i="37"/>
  <c r="I32" i="37"/>
  <c r="Q10" i="37"/>
  <c r="P10" i="37"/>
  <c r="Q30" i="37"/>
  <c r="P30" i="37"/>
  <c r="J47" i="36"/>
  <c r="I47" i="36"/>
  <c r="P50" i="36"/>
  <c r="Q50" i="36"/>
  <c r="AL39" i="35"/>
  <c r="AK39" i="35"/>
  <c r="J28" i="36"/>
  <c r="I28" i="36"/>
  <c r="N31" i="31"/>
  <c r="N98" i="33"/>
  <c r="N97" i="31"/>
  <c r="J78" i="31"/>
  <c r="L78" i="31"/>
  <c r="H103" i="31"/>
  <c r="N232" i="30"/>
  <c r="F233" i="30"/>
  <c r="H233" i="30"/>
  <c r="F79" i="31"/>
  <c r="L128" i="30"/>
  <c r="I124" i="27"/>
  <c r="H132" i="27"/>
  <c r="K124" i="27"/>
  <c r="J124" i="27"/>
  <c r="K148" i="28"/>
  <c r="M148" i="28"/>
  <c r="J148" i="28"/>
  <c r="L148" i="28"/>
  <c r="I148" i="28"/>
  <c r="G143" i="45"/>
  <c r="I143" i="45"/>
  <c r="H143" i="45"/>
  <c r="K143" i="45" s="1"/>
  <c r="L142" i="45"/>
  <c r="O142" i="45"/>
  <c r="N142" i="45"/>
  <c r="M142" i="45"/>
  <c r="C146" i="45"/>
  <c r="H137" i="44"/>
  <c r="K137" i="44" s="1"/>
  <c r="G137" i="44"/>
  <c r="L141" i="43"/>
  <c r="O141" i="43"/>
  <c r="N141" i="43"/>
  <c r="M141" i="43"/>
  <c r="L12" i="43"/>
  <c r="N12" i="43"/>
  <c r="M12" i="43"/>
  <c r="R9" i="43"/>
  <c r="S9" i="43"/>
  <c r="J9" i="43"/>
  <c r="I9" i="43"/>
  <c r="H9" i="43"/>
  <c r="M9" i="43"/>
  <c r="L9" i="43"/>
  <c r="I10" i="41"/>
  <c r="J10" i="41"/>
  <c r="H10" i="41"/>
  <c r="M10" i="41"/>
  <c r="L10" i="41"/>
  <c r="D146" i="45"/>
  <c r="G124" i="39"/>
  <c r="H124" i="39"/>
  <c r="M124" i="39"/>
  <c r="L124" i="39"/>
  <c r="C129" i="39"/>
  <c r="J6" i="40"/>
  <c r="I6" i="40"/>
  <c r="H6" i="40"/>
  <c r="J9" i="40"/>
  <c r="J12" i="40"/>
  <c r="J11" i="40"/>
  <c r="J7" i="40"/>
  <c r="D16" i="43"/>
  <c r="H134" i="41"/>
  <c r="G134" i="41"/>
  <c r="I134" i="41"/>
  <c r="I136" i="41"/>
  <c r="I137" i="41"/>
  <c r="I138" i="41"/>
  <c r="I135" i="41"/>
  <c r="N9" i="40"/>
  <c r="L9" i="40"/>
  <c r="M9" i="40"/>
  <c r="I51" i="36"/>
  <c r="J51" i="36"/>
  <c r="J27" i="37"/>
  <c r="I27" i="37"/>
  <c r="I17" i="37"/>
  <c r="J17" i="37"/>
  <c r="J47" i="37"/>
  <c r="I47" i="37"/>
  <c r="J29" i="37"/>
  <c r="I29" i="37"/>
  <c r="T6" i="40"/>
  <c r="S6" i="40"/>
  <c r="R6" i="40"/>
  <c r="P6" i="40"/>
  <c r="Q6" i="40"/>
  <c r="T11" i="40"/>
  <c r="T12" i="40"/>
  <c r="Q23" i="37"/>
  <c r="P23" i="37"/>
  <c r="Q50" i="37"/>
  <c r="P50" i="37"/>
  <c r="Q47" i="37"/>
  <c r="P47" i="37"/>
  <c r="Q36" i="37"/>
  <c r="P36" i="37"/>
  <c r="Q46" i="36"/>
  <c r="P46" i="36"/>
  <c r="Q42" i="36"/>
  <c r="P42" i="36"/>
  <c r="AL35" i="35"/>
  <c r="AK35" i="35"/>
  <c r="AB12" i="35"/>
  <c r="H32" i="35"/>
  <c r="I32" i="35"/>
  <c r="P17" i="37"/>
  <c r="Q17" i="37"/>
  <c r="I33" i="35"/>
  <c r="H33" i="35"/>
  <c r="V13" i="35"/>
  <c r="I45" i="36"/>
  <c r="J45" i="36"/>
  <c r="J18" i="36"/>
  <c r="I18" i="36"/>
  <c r="J41" i="36"/>
  <c r="I41" i="36"/>
  <c r="I46" i="36"/>
  <c r="J46" i="36"/>
  <c r="AK34" i="35"/>
  <c r="AL34" i="35"/>
  <c r="H9" i="35"/>
  <c r="W30" i="35"/>
  <c r="V30" i="35"/>
  <c r="AL16" i="35"/>
  <c r="AK16" i="35"/>
  <c r="AJ16" i="35"/>
  <c r="AL9" i="35"/>
  <c r="AK9" i="35"/>
  <c r="AJ9" i="35"/>
  <c r="L55" i="31"/>
  <c r="L108" i="31"/>
  <c r="AV10" i="35"/>
  <c r="AU10" i="35"/>
  <c r="AT10" i="35"/>
  <c r="AR10" i="35"/>
  <c r="AS10" i="35"/>
  <c r="AT16" i="35"/>
  <c r="AS16" i="35"/>
  <c r="AR16" i="35"/>
  <c r="AU16" i="35"/>
  <c r="AV16" i="35"/>
  <c r="V12" i="35"/>
  <c r="L87" i="31"/>
  <c r="J108" i="31"/>
  <c r="H79" i="31"/>
  <c r="J79" i="31"/>
  <c r="J37" i="31"/>
  <c r="L37" i="31"/>
  <c r="F81" i="31"/>
  <c r="N12" i="35"/>
  <c r="J38" i="31"/>
  <c r="F262" i="30"/>
  <c r="H262" i="30"/>
  <c r="N255" i="30"/>
  <c r="N77" i="31"/>
  <c r="L262" i="30"/>
  <c r="J34" i="31"/>
  <c r="L34" i="31"/>
  <c r="J55" i="31"/>
  <c r="J98" i="31"/>
  <c r="L98" i="31"/>
  <c r="L261" i="30"/>
  <c r="J85" i="31"/>
  <c r="L85" i="31"/>
  <c r="N55" i="31"/>
  <c r="H81" i="31"/>
  <c r="H54" i="31"/>
  <c r="F273" i="30"/>
  <c r="J278" i="30"/>
  <c r="H277" i="30"/>
  <c r="J283" i="30"/>
  <c r="F278" i="30"/>
  <c r="H278" i="30"/>
  <c r="J284" i="30"/>
  <c r="L284" i="30"/>
  <c r="L235" i="30"/>
  <c r="F186" i="30"/>
  <c r="H186" i="30"/>
  <c r="H239" i="30"/>
  <c r="J239" i="30"/>
  <c r="F196" i="30"/>
  <c r="N187" i="30"/>
  <c r="L149" i="30"/>
  <c r="N143" i="30"/>
  <c r="F64" i="30"/>
  <c r="F42" i="31"/>
  <c r="F35" i="31"/>
  <c r="H35" i="31"/>
  <c r="F37" i="31"/>
  <c r="F56" i="31"/>
  <c r="F97" i="31"/>
  <c r="L240" i="30"/>
  <c r="H229" i="30"/>
  <c r="H231" i="30"/>
  <c r="F190" i="30"/>
  <c r="H238" i="30"/>
  <c r="F57" i="30"/>
  <c r="L79" i="30"/>
  <c r="I54" i="28"/>
  <c r="H62" i="28"/>
  <c r="L54" i="28"/>
  <c r="K54" i="28"/>
  <c r="M54" i="28"/>
  <c r="J54" i="28"/>
  <c r="L17" i="28"/>
  <c r="J17" i="28"/>
  <c r="I150" i="28"/>
  <c r="M150" i="28"/>
  <c r="L150" i="28"/>
  <c r="J150" i="28"/>
  <c r="K150" i="28"/>
  <c r="K156" i="27"/>
  <c r="J156" i="27"/>
  <c r="I156" i="27"/>
  <c r="J10" i="27"/>
  <c r="I10" i="27"/>
  <c r="K10" i="27"/>
  <c r="M32" i="28"/>
  <c r="L32" i="28"/>
  <c r="K32" i="28"/>
  <c r="J32" i="28"/>
  <c r="I32" i="28"/>
  <c r="Q6" i="41"/>
  <c r="T6" i="41"/>
  <c r="R6" i="41"/>
  <c r="P6" i="41"/>
  <c r="S6" i="41"/>
  <c r="T8" i="41"/>
  <c r="T7" i="41"/>
  <c r="AA19" i="41" s="1"/>
  <c r="T12" i="41"/>
  <c r="T11" i="41"/>
  <c r="J7" i="43"/>
  <c r="I7" i="43"/>
  <c r="H7" i="43"/>
  <c r="M7" i="43"/>
  <c r="L7" i="43"/>
  <c r="T12" i="43"/>
  <c r="R12" i="43"/>
  <c r="P12" i="43"/>
  <c r="Q12" i="43"/>
  <c r="S12" i="43"/>
  <c r="J23" i="37"/>
  <c r="I23" i="37"/>
  <c r="Q8" i="36"/>
  <c r="P8" i="36"/>
  <c r="J13" i="36"/>
  <c r="I13" i="36"/>
  <c r="J8" i="36"/>
  <c r="I8" i="36"/>
  <c r="N101" i="33"/>
  <c r="L97" i="31"/>
  <c r="F259" i="30"/>
  <c r="H104" i="31"/>
  <c r="J104" i="31"/>
  <c r="H280" i="30"/>
  <c r="L241" i="30"/>
  <c r="J191" i="30"/>
  <c r="J146" i="30"/>
  <c r="L146" i="30"/>
  <c r="F108" i="31"/>
  <c r="K47" i="28"/>
  <c r="J47" i="28"/>
  <c r="I47" i="28"/>
  <c r="M47" i="28"/>
  <c r="L47" i="28"/>
  <c r="G140" i="45"/>
  <c r="H140" i="45"/>
  <c r="K140" i="45" s="1"/>
  <c r="H138" i="45"/>
  <c r="K138" i="45" s="1"/>
  <c r="G138" i="45"/>
  <c r="I138" i="45"/>
  <c r="M138" i="45"/>
  <c r="L138" i="45"/>
  <c r="H141" i="45"/>
  <c r="K141" i="45" s="1"/>
  <c r="G141" i="45"/>
  <c r="O143" i="45"/>
  <c r="N143" i="45"/>
  <c r="M143" i="45"/>
  <c r="L143" i="45"/>
  <c r="H145" i="44"/>
  <c r="K145" i="44" s="1"/>
  <c r="G145" i="44"/>
  <c r="H137" i="43"/>
  <c r="K137" i="43" s="1"/>
  <c r="G137" i="43"/>
  <c r="I137" i="43"/>
  <c r="F146" i="43"/>
  <c r="L137" i="43"/>
  <c r="M137" i="43"/>
  <c r="L10" i="43"/>
  <c r="M10" i="43"/>
  <c r="N10" i="43"/>
  <c r="C146" i="43"/>
  <c r="O136" i="43"/>
  <c r="N136" i="43"/>
  <c r="Q10" i="41"/>
  <c r="T10" i="41"/>
  <c r="AA20" i="41" s="1"/>
  <c r="P10" i="41"/>
  <c r="S10" i="41"/>
  <c r="R10" i="41"/>
  <c r="L8" i="43"/>
  <c r="N8" i="43"/>
  <c r="M8" i="43"/>
  <c r="N6" i="43"/>
  <c r="L6" i="43"/>
  <c r="M6" i="43"/>
  <c r="K16" i="43"/>
  <c r="N7" i="43"/>
  <c r="N11" i="43"/>
  <c r="N9" i="43"/>
  <c r="G16" i="43"/>
  <c r="I6" i="43"/>
  <c r="H6" i="43"/>
  <c r="J6" i="43"/>
  <c r="J13" i="43"/>
  <c r="J7" i="41"/>
  <c r="I7" i="41"/>
  <c r="H7" i="41"/>
  <c r="T15" i="43"/>
  <c r="R15" i="43"/>
  <c r="Q15" i="43"/>
  <c r="P15" i="43"/>
  <c r="S15" i="43"/>
  <c r="L8" i="42"/>
  <c r="N8" i="42"/>
  <c r="R9" i="42"/>
  <c r="Q9" i="42"/>
  <c r="P9" i="42"/>
  <c r="S9" i="42"/>
  <c r="T9" i="42"/>
  <c r="J10" i="40"/>
  <c r="I10" i="40"/>
  <c r="H10" i="40"/>
  <c r="J7" i="42"/>
  <c r="I7" i="42"/>
  <c r="H7" i="42"/>
  <c r="M7" i="42"/>
  <c r="L7" i="42"/>
  <c r="M7" i="40"/>
  <c r="L7" i="40"/>
  <c r="N7" i="40"/>
  <c r="P33" i="37"/>
  <c r="Q33" i="37"/>
  <c r="I48" i="37"/>
  <c r="J48" i="37"/>
  <c r="J24" i="37"/>
  <c r="I24" i="37"/>
  <c r="J50" i="37"/>
  <c r="I50" i="37"/>
  <c r="J37" i="37"/>
  <c r="I37" i="37"/>
  <c r="Q13" i="37"/>
  <c r="P13" i="37"/>
  <c r="T10" i="40"/>
  <c r="S10" i="40"/>
  <c r="AA20" i="40"/>
  <c r="R10" i="40"/>
  <c r="P10" i="40"/>
  <c r="Q10" i="40"/>
  <c r="P35" i="37"/>
  <c r="Q35" i="37"/>
  <c r="Q7" i="37"/>
  <c r="P7" i="37"/>
  <c r="Q46" i="37"/>
  <c r="P46" i="37"/>
  <c r="Q44" i="37"/>
  <c r="P44" i="37"/>
  <c r="J11" i="37"/>
  <c r="I11" i="37"/>
  <c r="P44" i="36"/>
  <c r="Q44" i="36"/>
  <c r="P36" i="36"/>
  <c r="Q36" i="36"/>
  <c r="P28" i="36"/>
  <c r="Q28" i="36"/>
  <c r="P20" i="36"/>
  <c r="Q20" i="36"/>
  <c r="AL40" i="35"/>
  <c r="AK40" i="35"/>
  <c r="AU11" i="35"/>
  <c r="AT11" i="35"/>
  <c r="J22" i="36"/>
  <c r="I22" i="36"/>
  <c r="AB17" i="35"/>
  <c r="AB15" i="35"/>
  <c r="AB11" i="35"/>
  <c r="Q18" i="37"/>
  <c r="P18" i="37"/>
  <c r="I35" i="35"/>
  <c r="H35" i="35"/>
  <c r="J38" i="36"/>
  <c r="I38" i="36"/>
  <c r="AL31" i="35"/>
  <c r="AK31" i="35"/>
  <c r="I38" i="35"/>
  <c r="H38" i="35"/>
  <c r="Q16" i="37"/>
  <c r="P16" i="37"/>
  <c r="J27" i="36"/>
  <c r="I27" i="36"/>
  <c r="J26" i="36"/>
  <c r="I26" i="36"/>
  <c r="J49" i="36"/>
  <c r="I49" i="36"/>
  <c r="J6" i="36"/>
  <c r="I6" i="36"/>
  <c r="AB18" i="35"/>
  <c r="H13" i="35"/>
  <c r="H15" i="35"/>
  <c r="V38" i="35"/>
  <c r="W38" i="35"/>
  <c r="AL15" i="35"/>
  <c r="AK15" i="35"/>
  <c r="AJ15" i="35"/>
  <c r="AL13" i="35"/>
  <c r="AK13" i="35"/>
  <c r="AJ13" i="35"/>
  <c r="L53" i="31"/>
  <c r="N53" i="31"/>
  <c r="L104" i="31"/>
  <c r="AV14" i="35"/>
  <c r="AU14" i="35"/>
  <c r="AT14" i="35"/>
  <c r="AR14" i="35"/>
  <c r="AS14" i="35"/>
  <c r="V10" i="35"/>
  <c r="L83" i="31"/>
  <c r="N9" i="35"/>
  <c r="H37" i="31"/>
  <c r="H261" i="30"/>
  <c r="J261" i="30"/>
  <c r="F255" i="30"/>
  <c r="H255" i="30"/>
  <c r="H99" i="31"/>
  <c r="H43" i="31"/>
  <c r="N79" i="31"/>
  <c r="J39" i="31"/>
  <c r="L39" i="31"/>
  <c r="J57" i="31"/>
  <c r="J100" i="31"/>
  <c r="L100" i="31"/>
  <c r="H85" i="31"/>
  <c r="H56" i="31"/>
  <c r="N273" i="30"/>
  <c r="H279" i="30"/>
  <c r="L285" i="30"/>
  <c r="H284" i="30"/>
  <c r="J273" i="30"/>
  <c r="H285" i="30"/>
  <c r="J236" i="30"/>
  <c r="H185" i="30"/>
  <c r="L237" i="30"/>
  <c r="L194" i="30"/>
  <c r="F187" i="30"/>
  <c r="F149" i="30"/>
  <c r="F143" i="30"/>
  <c r="H143" i="30"/>
  <c r="F33" i="31"/>
  <c r="F55" i="31"/>
  <c r="F36" i="31"/>
  <c r="F41" i="31"/>
  <c r="F58" i="31"/>
  <c r="F99" i="31"/>
  <c r="F239" i="30"/>
  <c r="H191" i="30"/>
  <c r="L151" i="30"/>
  <c r="N123" i="30"/>
  <c r="J169" i="30"/>
  <c r="L78" i="30"/>
  <c r="D118" i="28"/>
  <c r="L117" i="28"/>
  <c r="J117" i="28"/>
  <c r="I117" i="28"/>
  <c r="M117" i="28"/>
  <c r="K117" i="28"/>
  <c r="K139" i="27"/>
  <c r="J139" i="27"/>
  <c r="I139" i="27"/>
  <c r="H146" i="27"/>
  <c r="I18" i="28"/>
  <c r="K18" i="28"/>
  <c r="E104" i="27"/>
  <c r="H138" i="44"/>
  <c r="K138" i="44" s="1"/>
  <c r="G138" i="44"/>
  <c r="O138" i="43"/>
  <c r="N138" i="43"/>
  <c r="Q40" i="36"/>
  <c r="P40" i="36"/>
  <c r="P37" i="37"/>
  <c r="Q37" i="37"/>
  <c r="J43" i="36"/>
  <c r="I43" i="36"/>
  <c r="AU15" i="35"/>
  <c r="AT15" i="35"/>
  <c r="AS15" i="35"/>
  <c r="AR15" i="35"/>
  <c r="AV15" i="35"/>
  <c r="L35" i="31"/>
  <c r="H32" i="31"/>
  <c r="J32" i="31"/>
  <c r="N275" i="30"/>
  <c r="J275" i="30"/>
  <c r="L275" i="30"/>
  <c r="F195" i="30"/>
  <c r="F76" i="31"/>
  <c r="J81" i="30"/>
  <c r="L81" i="30"/>
  <c r="N78" i="33"/>
  <c r="K85" i="27"/>
  <c r="J85" i="27"/>
  <c r="I85" i="27"/>
  <c r="O139" i="45"/>
  <c r="N139" i="45"/>
  <c r="M139" i="45"/>
  <c r="L139" i="45"/>
  <c r="N140" i="45"/>
  <c r="M140" i="45"/>
  <c r="L140" i="45"/>
  <c r="O140" i="45"/>
  <c r="I143" i="44"/>
  <c r="G143" i="44"/>
  <c r="H143" i="44"/>
  <c r="K143" i="44" s="1"/>
  <c r="M143" i="44"/>
  <c r="L143" i="44"/>
  <c r="O142" i="43"/>
  <c r="N142" i="43"/>
  <c r="M142" i="43"/>
  <c r="L142" i="43"/>
  <c r="N14" i="43"/>
  <c r="L14" i="43"/>
  <c r="M14" i="43"/>
  <c r="P14" i="43"/>
  <c r="Q14" i="43"/>
  <c r="D146" i="43"/>
  <c r="N144" i="43"/>
  <c r="O144" i="43"/>
  <c r="D146" i="44"/>
  <c r="N8" i="41"/>
  <c r="L8" i="41"/>
  <c r="Q8" i="41"/>
  <c r="P8" i="41"/>
  <c r="C16" i="43"/>
  <c r="J15" i="43"/>
  <c r="I15" i="43"/>
  <c r="H15" i="43"/>
  <c r="F6" i="41"/>
  <c r="F11" i="41"/>
  <c r="F12" i="41"/>
  <c r="F9" i="41"/>
  <c r="G134" i="42"/>
  <c r="H134" i="42"/>
  <c r="R7" i="43"/>
  <c r="S7" i="43"/>
  <c r="Q7" i="43"/>
  <c r="P7" i="43"/>
  <c r="T7" i="43"/>
  <c r="T8" i="42"/>
  <c r="S8" i="42"/>
  <c r="R8" i="42"/>
  <c r="P8" i="42"/>
  <c r="Q8" i="42"/>
  <c r="H8" i="40"/>
  <c r="J8" i="40"/>
  <c r="M8" i="40"/>
  <c r="I8" i="40"/>
  <c r="J8" i="42"/>
  <c r="H8" i="42"/>
  <c r="M8" i="42"/>
  <c r="I8" i="42"/>
  <c r="N8" i="40"/>
  <c r="L8" i="40"/>
  <c r="J20" i="37"/>
  <c r="I20" i="37"/>
  <c r="J10" i="37"/>
  <c r="I10" i="37"/>
  <c r="I34" i="37"/>
  <c r="J34" i="37"/>
  <c r="I36" i="37"/>
  <c r="J36" i="37"/>
  <c r="I22" i="37"/>
  <c r="J22" i="37"/>
  <c r="J45" i="37"/>
  <c r="I45" i="37"/>
  <c r="P31" i="36"/>
  <c r="Q31" i="36"/>
  <c r="P23" i="36"/>
  <c r="Q23" i="36"/>
  <c r="P14" i="36"/>
  <c r="Q14" i="36"/>
  <c r="P6" i="36"/>
  <c r="Q6" i="36"/>
  <c r="T9" i="40"/>
  <c r="Q9" i="40"/>
  <c r="P9" i="40"/>
  <c r="S9" i="40"/>
  <c r="R9" i="40"/>
  <c r="J15" i="37"/>
  <c r="I15" i="37"/>
  <c r="Q19" i="37"/>
  <c r="P19" i="37"/>
  <c r="P21" i="37"/>
  <c r="Q21" i="37"/>
  <c r="Q48" i="37"/>
  <c r="P48" i="37"/>
  <c r="Q33" i="36"/>
  <c r="P33" i="36"/>
  <c r="Q25" i="36"/>
  <c r="P25" i="36"/>
  <c r="Q17" i="36"/>
  <c r="P17" i="36"/>
  <c r="J39" i="37"/>
  <c r="I39" i="37"/>
  <c r="I13" i="37"/>
  <c r="J13" i="37"/>
  <c r="J35" i="36"/>
  <c r="I35" i="36"/>
  <c r="W39" i="35"/>
  <c r="V39" i="35"/>
  <c r="H16" i="35"/>
  <c r="P25" i="37"/>
  <c r="Q25" i="37"/>
  <c r="J30" i="36"/>
  <c r="I30" i="36"/>
  <c r="H40" i="35"/>
  <c r="I40" i="35"/>
  <c r="AS11" i="35"/>
  <c r="AR11" i="35"/>
  <c r="J10" i="36"/>
  <c r="I10" i="36"/>
  <c r="J11" i="36"/>
  <c r="I11" i="36"/>
  <c r="J34" i="36"/>
  <c r="I34" i="36"/>
  <c r="I7" i="36"/>
  <c r="J7" i="36"/>
  <c r="J14" i="36"/>
  <c r="I14" i="36"/>
  <c r="H10" i="35"/>
  <c r="H17" i="35"/>
  <c r="W32" i="35"/>
  <c r="V32" i="35"/>
  <c r="AJ17" i="35"/>
  <c r="AL17" i="35"/>
  <c r="AK17" i="35"/>
  <c r="L101" i="31"/>
  <c r="AV18" i="35"/>
  <c r="AU18" i="35"/>
  <c r="AT18" i="35"/>
  <c r="AR18" i="35"/>
  <c r="AS18" i="35"/>
  <c r="AV9" i="35"/>
  <c r="AT9" i="35"/>
  <c r="AS9" i="35"/>
  <c r="AU9" i="35"/>
  <c r="AR9" i="35"/>
  <c r="V14" i="35"/>
  <c r="L42" i="31"/>
  <c r="H105" i="31"/>
  <c r="J54" i="31"/>
  <c r="L54" i="31"/>
  <c r="F34" i="31"/>
  <c r="J260" i="30"/>
  <c r="L260" i="30"/>
  <c r="J254" i="30"/>
  <c r="L254" i="30"/>
  <c r="N97" i="33"/>
  <c r="J63" i="31"/>
  <c r="N34" i="31"/>
  <c r="H38" i="31"/>
  <c r="N54" i="31"/>
  <c r="F261" i="30"/>
  <c r="J75" i="31"/>
  <c r="L75" i="31"/>
  <c r="J43" i="31"/>
  <c r="L43" i="31"/>
  <c r="J60" i="31"/>
  <c r="J102" i="31"/>
  <c r="L102" i="31"/>
  <c r="H82" i="31"/>
  <c r="J36" i="31"/>
  <c r="L36" i="31"/>
  <c r="H61" i="31"/>
  <c r="H58" i="31"/>
  <c r="J274" i="30"/>
  <c r="F280" i="30"/>
  <c r="H273" i="30"/>
  <c r="L278" i="30"/>
  <c r="F285" i="30"/>
  <c r="F274" i="30"/>
  <c r="L279" i="30"/>
  <c r="J231" i="30"/>
  <c r="H237" i="30"/>
  <c r="F106" i="31"/>
  <c r="F236" i="30"/>
  <c r="H236" i="30"/>
  <c r="L193" i="30"/>
  <c r="F148" i="30"/>
  <c r="H148" i="30"/>
  <c r="J142" i="30"/>
  <c r="L142" i="30"/>
  <c r="F31" i="31"/>
  <c r="H31" i="31"/>
  <c r="F53" i="31"/>
  <c r="F60" i="31"/>
  <c r="F75" i="31"/>
  <c r="F62" i="31"/>
  <c r="F101" i="31"/>
  <c r="J237" i="30"/>
  <c r="L195" i="30"/>
  <c r="J153" i="30"/>
  <c r="J145" i="30"/>
  <c r="F194" i="30"/>
  <c r="F130" i="30"/>
  <c r="F87" i="30"/>
  <c r="H20" i="27"/>
  <c r="K12" i="27"/>
  <c r="J12" i="27"/>
  <c r="I12" i="27"/>
  <c r="K122" i="27"/>
  <c r="J122" i="27"/>
  <c r="I122" i="27"/>
  <c r="M86" i="28"/>
  <c r="K86" i="28"/>
  <c r="I86" i="28"/>
  <c r="L86" i="28"/>
  <c r="J86" i="28"/>
  <c r="C146" i="26"/>
  <c r="H61" i="30"/>
  <c r="J61" i="30"/>
  <c r="H58" i="30"/>
  <c r="J58" i="30"/>
  <c r="H55" i="30"/>
  <c r="J55" i="30"/>
  <c r="H86" i="30"/>
  <c r="J86" i="30"/>
  <c r="C90" i="26"/>
  <c r="G34" i="27"/>
  <c r="J26" i="27"/>
  <c r="I26" i="27"/>
  <c r="J103" i="27"/>
  <c r="I103" i="27"/>
  <c r="J22" i="27"/>
  <c r="I22" i="27"/>
  <c r="J57" i="27"/>
  <c r="I57" i="27"/>
  <c r="J126" i="27"/>
  <c r="I126" i="27"/>
  <c r="J41" i="26"/>
  <c r="I41" i="26"/>
  <c r="G146" i="26"/>
  <c r="F76" i="28"/>
  <c r="F132" i="28"/>
  <c r="F160" i="28"/>
  <c r="G90" i="26"/>
  <c r="K13" i="26"/>
  <c r="I13" i="26"/>
  <c r="J13" i="26"/>
  <c r="H20" i="26"/>
  <c r="K82" i="26"/>
  <c r="I82" i="26"/>
  <c r="H90" i="26"/>
  <c r="J82" i="26"/>
  <c r="K31" i="26"/>
  <c r="J31" i="26"/>
  <c r="I31" i="26"/>
  <c r="K109" i="26"/>
  <c r="J109" i="26"/>
  <c r="I109" i="26"/>
  <c r="J16" i="26"/>
  <c r="I16" i="26"/>
  <c r="K16" i="26"/>
  <c r="K94" i="26"/>
  <c r="J94" i="26"/>
  <c r="I94" i="26"/>
  <c r="I26" i="26"/>
  <c r="H34" i="26"/>
  <c r="K26" i="26"/>
  <c r="J26" i="26"/>
  <c r="J103" i="26"/>
  <c r="I103" i="26"/>
  <c r="K103" i="26"/>
  <c r="K27" i="26"/>
  <c r="I27" i="26"/>
  <c r="J27" i="26"/>
  <c r="I96" i="26"/>
  <c r="H104" i="26"/>
  <c r="K96" i="26"/>
  <c r="J96" i="26"/>
  <c r="K80" i="26"/>
  <c r="J80" i="26"/>
  <c r="I80" i="26"/>
  <c r="K145" i="26"/>
  <c r="I145" i="26"/>
  <c r="J145" i="26"/>
  <c r="J157" i="26"/>
  <c r="I157" i="26"/>
  <c r="K157" i="26"/>
  <c r="E76" i="26"/>
  <c r="N53" i="30"/>
  <c r="K101" i="26"/>
  <c r="J101" i="26"/>
  <c r="I101" i="26"/>
  <c r="D62" i="26"/>
  <c r="D20" i="26"/>
  <c r="D48" i="26"/>
  <c r="K109" i="22"/>
  <c r="J109" i="22"/>
  <c r="H63" i="22"/>
  <c r="K55" i="22"/>
  <c r="J55" i="22"/>
  <c r="K24" i="22"/>
  <c r="J24" i="22"/>
  <c r="K12" i="22"/>
  <c r="J12" i="22"/>
  <c r="E77" i="22"/>
  <c r="E91" i="22"/>
  <c r="G120" i="21"/>
  <c r="I112" i="21"/>
  <c r="H112" i="21"/>
  <c r="I86" i="21"/>
  <c r="H86" i="21"/>
  <c r="G161" i="22"/>
  <c r="J14" i="22"/>
  <c r="L14" i="22"/>
  <c r="K14" i="22"/>
  <c r="H113" i="21"/>
  <c r="I113" i="21"/>
  <c r="H87" i="21"/>
  <c r="I87" i="21"/>
  <c r="H61" i="21"/>
  <c r="I61" i="21"/>
  <c r="H35" i="21"/>
  <c r="I35" i="21"/>
  <c r="D22" i="21"/>
  <c r="H133" i="22"/>
  <c r="K87" i="22"/>
  <c r="L87" i="22"/>
  <c r="J87" i="22"/>
  <c r="K61" i="22"/>
  <c r="L61" i="22"/>
  <c r="J61" i="22"/>
  <c r="K44" i="22"/>
  <c r="L44" i="22"/>
  <c r="J44" i="22"/>
  <c r="C63" i="22"/>
  <c r="I80" i="21"/>
  <c r="H80" i="21"/>
  <c r="I28" i="21"/>
  <c r="H28" i="21"/>
  <c r="G36" i="21"/>
  <c r="L135" i="22"/>
  <c r="K135" i="22"/>
  <c r="J135" i="22"/>
  <c r="K113" i="22"/>
  <c r="J113" i="22"/>
  <c r="L113" i="22"/>
  <c r="K96" i="22"/>
  <c r="J96" i="22"/>
  <c r="L96" i="22"/>
  <c r="D63" i="22"/>
  <c r="K27" i="22"/>
  <c r="L27" i="22"/>
  <c r="J27" i="22"/>
  <c r="I35" i="22"/>
  <c r="I38" i="21"/>
  <c r="H38" i="21"/>
  <c r="I49" i="22"/>
  <c r="J41" i="22"/>
  <c r="L41" i="22"/>
  <c r="K41" i="22"/>
  <c r="K80" i="22"/>
  <c r="L80" i="22"/>
  <c r="J80" i="22"/>
  <c r="K118" i="22"/>
  <c r="L118" i="22"/>
  <c r="J118" i="22"/>
  <c r="L153" i="22"/>
  <c r="K153" i="22"/>
  <c r="J153" i="22"/>
  <c r="I161" i="22"/>
  <c r="K98" i="22"/>
  <c r="L98" i="22"/>
  <c r="J98" i="22"/>
  <c r="K137" i="22"/>
  <c r="J137" i="22"/>
  <c r="L137" i="22"/>
  <c r="L47" i="22"/>
  <c r="K47" i="22"/>
  <c r="J47" i="22"/>
  <c r="J86" i="22"/>
  <c r="L86" i="22"/>
  <c r="K86" i="22"/>
  <c r="L121" i="22"/>
  <c r="J121" i="22"/>
  <c r="K121" i="22"/>
  <c r="K155" i="22"/>
  <c r="J155" i="22"/>
  <c r="L155" i="22"/>
  <c r="E148" i="21"/>
  <c r="I116" i="21"/>
  <c r="H116" i="21"/>
  <c r="H77" i="22"/>
  <c r="L18" i="22"/>
  <c r="K18" i="22"/>
  <c r="J18" i="22"/>
  <c r="H21" i="22"/>
  <c r="I66" i="21"/>
  <c r="H66" i="21"/>
  <c r="X12" i="22"/>
  <c r="W12" i="22"/>
  <c r="V12" i="22"/>
  <c r="G91" i="22"/>
  <c r="I144" i="21"/>
  <c r="H144" i="21"/>
  <c r="D106" i="21"/>
  <c r="H19" i="21"/>
  <c r="I19" i="21"/>
  <c r="R19" i="21"/>
  <c r="Q19" i="21"/>
  <c r="F21" i="22"/>
  <c r="H73" i="21"/>
  <c r="F50" i="21"/>
  <c r="H42" i="21"/>
  <c r="H119" i="21"/>
  <c r="R13" i="21"/>
  <c r="Q13" i="21"/>
  <c r="Q21" i="22"/>
  <c r="C162" i="21"/>
  <c r="X14" i="19"/>
  <c r="P42" i="19"/>
  <c r="R42" i="19"/>
  <c r="V23" i="19"/>
  <c r="H10" i="19"/>
  <c r="G9" i="19"/>
  <c r="J10" i="19" s="1"/>
  <c r="W23" i="19"/>
  <c r="X24" i="19"/>
  <c r="X32" i="19"/>
  <c r="X55" i="19"/>
  <c r="W63" i="19"/>
  <c r="X56" i="19"/>
  <c r="X81" i="19"/>
  <c r="X89" i="19"/>
  <c r="X100" i="19"/>
  <c r="X111" i="19"/>
  <c r="W119" i="19"/>
  <c r="X122" i="19"/>
  <c r="W121" i="19"/>
  <c r="X130" i="19"/>
  <c r="X141" i="19"/>
  <c r="X154" i="19"/>
  <c r="R137" i="19"/>
  <c r="P137" i="19"/>
  <c r="O23" i="19"/>
  <c r="R24" i="19"/>
  <c r="P24" i="19"/>
  <c r="R32" i="19"/>
  <c r="P32" i="19"/>
  <c r="R62" i="19"/>
  <c r="P62" i="19"/>
  <c r="R55" i="19"/>
  <c r="P55" i="19"/>
  <c r="O63" i="19"/>
  <c r="R81" i="19"/>
  <c r="P81" i="19"/>
  <c r="R89" i="19"/>
  <c r="P89" i="19"/>
  <c r="R100" i="19"/>
  <c r="P100" i="19"/>
  <c r="R111" i="19"/>
  <c r="P111" i="19"/>
  <c r="O119" i="19"/>
  <c r="R122" i="19"/>
  <c r="P122" i="19"/>
  <c r="O121" i="19"/>
  <c r="R130" i="19"/>
  <c r="P130" i="19"/>
  <c r="R144" i="19"/>
  <c r="P144" i="19"/>
  <c r="R154" i="19"/>
  <c r="P154" i="19"/>
  <c r="H47" i="19"/>
  <c r="J47" i="19"/>
  <c r="G23" i="19"/>
  <c r="J24" i="19"/>
  <c r="H24" i="19"/>
  <c r="H32" i="19"/>
  <c r="J58" i="19"/>
  <c r="H58" i="19"/>
  <c r="J142" i="19"/>
  <c r="H142" i="19"/>
  <c r="H82" i="19"/>
  <c r="H90" i="19"/>
  <c r="J101" i="19"/>
  <c r="H101" i="19"/>
  <c r="J112" i="19"/>
  <c r="H112" i="19"/>
  <c r="H123" i="19"/>
  <c r="J131" i="19"/>
  <c r="H131" i="19"/>
  <c r="H138" i="19"/>
  <c r="J155" i="19"/>
  <c r="H155" i="19"/>
  <c r="V77" i="19"/>
  <c r="X140" i="19"/>
  <c r="N119" i="19"/>
  <c r="N107" i="19"/>
  <c r="N147" i="19"/>
  <c r="F79" i="19"/>
  <c r="F91" i="19"/>
  <c r="F121" i="19"/>
  <c r="F107" i="19"/>
  <c r="P18" i="19"/>
  <c r="R70" i="19"/>
  <c r="P70" i="19"/>
  <c r="X16" i="19"/>
  <c r="W21" i="19"/>
  <c r="X44" i="19"/>
  <c r="J96" i="18"/>
  <c r="I96" i="18"/>
  <c r="H104" i="18"/>
  <c r="T34" i="18"/>
  <c r="D8" i="18"/>
  <c r="I66" i="18"/>
  <c r="J66" i="18"/>
  <c r="E62" i="18"/>
  <c r="I31" i="18"/>
  <c r="J31" i="18"/>
  <c r="I23" i="18"/>
  <c r="H22" i="18"/>
  <c r="J23" i="18"/>
  <c r="I14" i="18"/>
  <c r="J14" i="18"/>
  <c r="R79" i="18"/>
  <c r="Q79" i="18"/>
  <c r="P78" i="18"/>
  <c r="T36" i="18"/>
  <c r="R15" i="18"/>
  <c r="Q15" i="18"/>
  <c r="Q81" i="18"/>
  <c r="R81" i="18"/>
  <c r="Q158" i="18"/>
  <c r="R158" i="18"/>
  <c r="R140" i="18"/>
  <c r="Q140" i="18"/>
  <c r="R121" i="18"/>
  <c r="Q121" i="18"/>
  <c r="P120" i="18"/>
  <c r="R128" i="18"/>
  <c r="Q128" i="18"/>
  <c r="Q101" i="18"/>
  <c r="R101" i="18"/>
  <c r="R100" i="18"/>
  <c r="Q100" i="18"/>
  <c r="I89" i="18"/>
  <c r="J89" i="18"/>
  <c r="J71" i="18"/>
  <c r="I71" i="18"/>
  <c r="J149" i="18"/>
  <c r="I149" i="18"/>
  <c r="H148" i="18"/>
  <c r="J129" i="18"/>
  <c r="I129" i="18"/>
  <c r="J137" i="18"/>
  <c r="I137" i="18"/>
  <c r="I127" i="18"/>
  <c r="J127" i="18"/>
  <c r="J117" i="18"/>
  <c r="I117" i="18"/>
  <c r="U104" i="18"/>
  <c r="I68" i="18"/>
  <c r="H76" i="18"/>
  <c r="J68" i="18"/>
  <c r="U48" i="18"/>
  <c r="M90" i="18"/>
  <c r="E118" i="18"/>
  <c r="L160" i="18"/>
  <c r="D92" i="18"/>
  <c r="D90" i="18"/>
  <c r="V50" i="18"/>
  <c r="X51" i="18"/>
  <c r="V146" i="18"/>
  <c r="K58" i="17"/>
  <c r="J58" i="17"/>
  <c r="I58" i="17"/>
  <c r="F119" i="17"/>
  <c r="F105" i="17"/>
  <c r="J129" i="16"/>
  <c r="I129" i="16"/>
  <c r="D105" i="16"/>
  <c r="M149" i="15"/>
  <c r="K149" i="15"/>
  <c r="J149" i="15"/>
  <c r="L149" i="15"/>
  <c r="I149" i="15"/>
  <c r="M123" i="15"/>
  <c r="K123" i="15"/>
  <c r="J123" i="15"/>
  <c r="L123" i="15"/>
  <c r="I123" i="15"/>
  <c r="H105" i="15"/>
  <c r="M97" i="15"/>
  <c r="K97" i="15"/>
  <c r="J97" i="15"/>
  <c r="I97" i="15"/>
  <c r="L97" i="15"/>
  <c r="O50" i="18"/>
  <c r="Q51" i="18"/>
  <c r="N22" i="18"/>
  <c r="K76" i="18"/>
  <c r="K160" i="18"/>
  <c r="I40" i="17"/>
  <c r="J40" i="17"/>
  <c r="I14" i="17"/>
  <c r="J14" i="17"/>
  <c r="E107" i="17"/>
  <c r="G161" i="16"/>
  <c r="F51" i="16"/>
  <c r="D91" i="17"/>
  <c r="D79" i="17"/>
  <c r="S22" i="18"/>
  <c r="S160" i="18"/>
  <c r="G34" i="18"/>
  <c r="I26" i="18"/>
  <c r="G132" i="18"/>
  <c r="G90" i="18"/>
  <c r="F65" i="17"/>
  <c r="J46" i="17"/>
  <c r="I46" i="17"/>
  <c r="S21" i="17"/>
  <c r="V13" i="17"/>
  <c r="U13" i="17"/>
  <c r="G65" i="16"/>
  <c r="J66" i="16"/>
  <c r="I66" i="16"/>
  <c r="E105" i="15"/>
  <c r="Q43" i="18"/>
  <c r="O64" i="18"/>
  <c r="Q55" i="18"/>
  <c r="Q122" i="18"/>
  <c r="O90" i="18"/>
  <c r="F63" i="17"/>
  <c r="U20" i="17"/>
  <c r="V20" i="17"/>
  <c r="O21" i="17"/>
  <c r="G21" i="16"/>
  <c r="J13" i="16"/>
  <c r="I13" i="16"/>
  <c r="C105" i="15"/>
  <c r="M72" i="15"/>
  <c r="J72" i="15"/>
  <c r="L72" i="15"/>
  <c r="K72" i="15"/>
  <c r="I72" i="15"/>
  <c r="M46" i="15"/>
  <c r="J46" i="15"/>
  <c r="L46" i="15"/>
  <c r="K46" i="15"/>
  <c r="I46" i="15"/>
  <c r="W18" i="15"/>
  <c r="X18" i="15"/>
  <c r="N104" i="18"/>
  <c r="D105" i="17"/>
  <c r="C65" i="17"/>
  <c r="I34" i="17"/>
  <c r="J34" i="17"/>
  <c r="I73" i="17"/>
  <c r="J73" i="17"/>
  <c r="I151" i="17"/>
  <c r="K151" i="17"/>
  <c r="J151" i="17"/>
  <c r="J143" i="17"/>
  <c r="I143" i="17"/>
  <c r="J129" i="17"/>
  <c r="I129" i="17"/>
  <c r="I113" i="17"/>
  <c r="J113" i="17"/>
  <c r="J114" i="17"/>
  <c r="I114" i="17"/>
  <c r="G105" i="16"/>
  <c r="G93" i="16"/>
  <c r="E161" i="15"/>
  <c r="C91" i="15"/>
  <c r="C63" i="15"/>
  <c r="U10" i="16"/>
  <c r="T9" i="16"/>
  <c r="W10" i="16" s="1"/>
  <c r="V10" i="16"/>
  <c r="L82" i="15"/>
  <c r="J82" i="15"/>
  <c r="J159" i="15"/>
  <c r="L159" i="15"/>
  <c r="L85" i="15"/>
  <c r="J85" i="15"/>
  <c r="J10" i="15"/>
  <c r="L10" i="15"/>
  <c r="L40" i="15"/>
  <c r="J40" i="15"/>
  <c r="L117" i="15"/>
  <c r="J117" i="15"/>
  <c r="L24" i="15"/>
  <c r="J24" i="15"/>
  <c r="L101" i="15"/>
  <c r="J101" i="15"/>
  <c r="C121" i="14"/>
  <c r="C23" i="14"/>
  <c r="X24" i="18"/>
  <c r="X89" i="18"/>
  <c r="X27" i="18"/>
  <c r="X43" i="18"/>
  <c r="X107" i="18"/>
  <c r="W106" i="18"/>
  <c r="Y66" i="18"/>
  <c r="X66" i="18"/>
  <c r="X47" i="18"/>
  <c r="Y46" i="18"/>
  <c r="X46" i="18"/>
  <c r="X114" i="18"/>
  <c r="Y87" i="18"/>
  <c r="X87" i="18"/>
  <c r="X85" i="18"/>
  <c r="Y75" i="18"/>
  <c r="X75" i="18"/>
  <c r="X153" i="18"/>
  <c r="X143" i="18"/>
  <c r="X142" i="18"/>
  <c r="C90" i="18"/>
  <c r="C8" i="18"/>
  <c r="C132" i="18"/>
  <c r="C104" i="18"/>
  <c r="G63" i="17"/>
  <c r="C91" i="16"/>
  <c r="J18" i="16"/>
  <c r="I18" i="16"/>
  <c r="K18" i="16"/>
  <c r="K16" i="16"/>
  <c r="I16" i="16"/>
  <c r="J16" i="16"/>
  <c r="K96" i="16"/>
  <c r="I96" i="16"/>
  <c r="J96" i="16"/>
  <c r="J28" i="16"/>
  <c r="K28" i="16"/>
  <c r="I28" i="16"/>
  <c r="K114" i="16"/>
  <c r="J114" i="16"/>
  <c r="I114" i="16"/>
  <c r="K56" i="16"/>
  <c r="J56" i="16"/>
  <c r="I56" i="16"/>
  <c r="K142" i="16"/>
  <c r="J142" i="16"/>
  <c r="I142" i="16"/>
  <c r="J126" i="16"/>
  <c r="I126" i="16"/>
  <c r="K126" i="16"/>
  <c r="I67" i="16"/>
  <c r="K67" i="16"/>
  <c r="J67" i="16"/>
  <c r="I144" i="16"/>
  <c r="K144" i="16"/>
  <c r="J144" i="16"/>
  <c r="K59" i="16"/>
  <c r="J59" i="16"/>
  <c r="I59" i="16"/>
  <c r="K137" i="16"/>
  <c r="J137" i="16"/>
  <c r="I137" i="16"/>
  <c r="G35" i="15"/>
  <c r="E63" i="16"/>
  <c r="I94" i="15"/>
  <c r="K94" i="15"/>
  <c r="T13" i="14"/>
  <c r="S13" i="14"/>
  <c r="J146" i="16"/>
  <c r="I146" i="16"/>
  <c r="K146" i="16"/>
  <c r="V11" i="16"/>
  <c r="U11" i="16"/>
  <c r="F148" i="18"/>
  <c r="G35" i="17"/>
  <c r="J45" i="17"/>
  <c r="I45" i="17"/>
  <c r="J39" i="17"/>
  <c r="I39" i="17"/>
  <c r="G119" i="17"/>
  <c r="J42" i="17"/>
  <c r="I42" i="17"/>
  <c r="I101" i="17"/>
  <c r="J101" i="17"/>
  <c r="G149" i="17"/>
  <c r="J150" i="17"/>
  <c r="I150" i="17"/>
  <c r="E21" i="16"/>
  <c r="E91" i="16"/>
  <c r="E105" i="16"/>
  <c r="Y19" i="15"/>
  <c r="X19" i="15"/>
  <c r="W19" i="15"/>
  <c r="S14" i="14"/>
  <c r="D105" i="15"/>
  <c r="G63" i="15"/>
  <c r="K67" i="15"/>
  <c r="I67" i="15"/>
  <c r="I136" i="15"/>
  <c r="K136" i="15"/>
  <c r="K73" i="15"/>
  <c r="I73" i="15"/>
  <c r="I151" i="15"/>
  <c r="K151" i="15"/>
  <c r="I18" i="15"/>
  <c r="K18" i="15"/>
  <c r="K74" i="15"/>
  <c r="I74" i="15"/>
  <c r="I152" i="15"/>
  <c r="K152" i="15"/>
  <c r="F48" i="18"/>
  <c r="F8" i="18"/>
  <c r="F160" i="18"/>
  <c r="F132" i="18"/>
  <c r="H274" i="30"/>
  <c r="H230" i="30"/>
  <c r="H190" i="30"/>
  <c r="L152" i="30"/>
  <c r="H146" i="30"/>
  <c r="J238" i="30"/>
  <c r="J197" i="30"/>
  <c r="F189" i="30"/>
  <c r="N144" i="30"/>
  <c r="L236" i="30"/>
  <c r="F119" i="30"/>
  <c r="J124" i="30"/>
  <c r="H123" i="30"/>
  <c r="J129" i="30"/>
  <c r="F124" i="30"/>
  <c r="H124" i="30"/>
  <c r="J130" i="30"/>
  <c r="L130" i="30"/>
  <c r="F56" i="30"/>
  <c r="F63" i="30"/>
  <c r="N165" i="30"/>
  <c r="L171" i="30"/>
  <c r="L164" i="30"/>
  <c r="H170" i="30"/>
  <c r="J165" i="30"/>
  <c r="L165" i="30"/>
  <c r="H171" i="30"/>
  <c r="J171" i="30"/>
  <c r="L82" i="30"/>
  <c r="L80" i="30"/>
  <c r="L83" i="28"/>
  <c r="J83" i="28"/>
  <c r="M66" i="28"/>
  <c r="K66" i="28"/>
  <c r="J66" i="28"/>
  <c r="L66" i="28"/>
  <c r="I66" i="28"/>
  <c r="K52" i="28"/>
  <c r="I52" i="28"/>
  <c r="E104" i="28"/>
  <c r="K142" i="27"/>
  <c r="J142" i="27"/>
  <c r="I142" i="27"/>
  <c r="K125" i="27"/>
  <c r="J125" i="27"/>
  <c r="I125" i="27"/>
  <c r="K108" i="27"/>
  <c r="J108" i="27"/>
  <c r="I108" i="27"/>
  <c r="E76" i="27"/>
  <c r="I37" i="28"/>
  <c r="L37" i="28"/>
  <c r="K37" i="28"/>
  <c r="M37" i="28"/>
  <c r="J37" i="28"/>
  <c r="I23" i="28"/>
  <c r="K23" i="28"/>
  <c r="D132" i="28"/>
  <c r="I141" i="27"/>
  <c r="K141" i="27"/>
  <c r="J141" i="27"/>
  <c r="K29" i="27"/>
  <c r="J29" i="27"/>
  <c r="I29" i="27"/>
  <c r="J60" i="28"/>
  <c r="L60" i="28"/>
  <c r="J16" i="28"/>
  <c r="I16" i="28"/>
  <c r="M16" i="28"/>
  <c r="L16" i="28"/>
  <c r="K16" i="28"/>
  <c r="C146" i="28"/>
  <c r="E160" i="27"/>
  <c r="J114" i="27"/>
  <c r="I114" i="27"/>
  <c r="K114" i="27"/>
  <c r="J97" i="27"/>
  <c r="I97" i="27"/>
  <c r="K97" i="27"/>
  <c r="J80" i="27"/>
  <c r="I80" i="27"/>
  <c r="K80" i="27"/>
  <c r="E48" i="27"/>
  <c r="K30" i="28"/>
  <c r="J30" i="28"/>
  <c r="I30" i="28"/>
  <c r="M30" i="28"/>
  <c r="L30" i="28"/>
  <c r="J14" i="28"/>
  <c r="L14" i="28"/>
  <c r="C160" i="27"/>
  <c r="K79" i="27"/>
  <c r="J79" i="27"/>
  <c r="I79" i="27"/>
  <c r="K61" i="27"/>
  <c r="J61" i="27"/>
  <c r="I61" i="27"/>
  <c r="C48" i="27"/>
  <c r="M75" i="28"/>
  <c r="L75" i="28"/>
  <c r="K75" i="28"/>
  <c r="J75" i="28"/>
  <c r="I75" i="28"/>
  <c r="K44" i="28"/>
  <c r="I44" i="28"/>
  <c r="M95" i="28"/>
  <c r="K95" i="28"/>
  <c r="I95" i="28"/>
  <c r="L95" i="28"/>
  <c r="J95" i="28"/>
  <c r="M81" i="28"/>
  <c r="L81" i="28"/>
  <c r="J81" i="28"/>
  <c r="K81" i="28"/>
  <c r="I81" i="28"/>
  <c r="K79" i="28"/>
  <c r="M79" i="28"/>
  <c r="J79" i="28"/>
  <c r="I79" i="28"/>
  <c r="L79" i="28"/>
  <c r="K156" i="28"/>
  <c r="L156" i="28"/>
  <c r="J156" i="28"/>
  <c r="I156" i="28"/>
  <c r="M156" i="28"/>
  <c r="I128" i="28"/>
  <c r="L128" i="28"/>
  <c r="K128" i="28"/>
  <c r="M128" i="28"/>
  <c r="J128" i="28"/>
  <c r="M131" i="28"/>
  <c r="K131" i="28"/>
  <c r="J131" i="28"/>
  <c r="I131" i="28"/>
  <c r="L131" i="28"/>
  <c r="K120" i="27"/>
  <c r="J120" i="27"/>
  <c r="I120" i="27"/>
  <c r="K102" i="27"/>
  <c r="J102" i="27"/>
  <c r="I102" i="27"/>
  <c r="C90" i="27"/>
  <c r="K8" i="27"/>
  <c r="J8" i="27"/>
  <c r="I8" i="27"/>
  <c r="K86" i="27"/>
  <c r="K83" i="27"/>
  <c r="K22" i="27"/>
  <c r="K69" i="27"/>
  <c r="K43" i="27"/>
  <c r="K143" i="27"/>
  <c r="K121" i="27"/>
  <c r="K39" i="27"/>
  <c r="K135" i="27"/>
  <c r="K47" i="27"/>
  <c r="K129" i="27"/>
  <c r="K14" i="27"/>
  <c r="K92" i="27"/>
  <c r="K117" i="27"/>
  <c r="K103" i="27"/>
  <c r="K17" i="27"/>
  <c r="K66" i="27"/>
  <c r="K78" i="27"/>
  <c r="K52" i="27"/>
  <c r="K60" i="27"/>
  <c r="K159" i="27"/>
  <c r="K13" i="27"/>
  <c r="K56" i="27"/>
  <c r="K26" i="27"/>
  <c r="K31" i="27"/>
  <c r="K9" i="27"/>
  <c r="K109" i="27"/>
  <c r="K155" i="27"/>
  <c r="K126" i="27"/>
  <c r="K40" i="27"/>
  <c r="K138" i="27"/>
  <c r="K30" i="27"/>
  <c r="K100" i="27"/>
  <c r="K23" i="27"/>
  <c r="K152" i="27"/>
  <c r="K95" i="27"/>
  <c r="K74" i="27"/>
  <c r="K112" i="27"/>
  <c r="K57" i="27"/>
  <c r="J125" i="28"/>
  <c r="I125" i="28"/>
  <c r="M125" i="28"/>
  <c r="L125" i="28"/>
  <c r="K125" i="28"/>
  <c r="M64" i="28"/>
  <c r="L64" i="28"/>
  <c r="K64" i="28"/>
  <c r="I64" i="28"/>
  <c r="J64" i="28"/>
  <c r="G90" i="28"/>
  <c r="G160" i="28"/>
  <c r="K93" i="27"/>
  <c r="I93" i="27"/>
  <c r="J93" i="27"/>
  <c r="K75" i="27"/>
  <c r="I75" i="27"/>
  <c r="J75" i="27"/>
  <c r="C62" i="27"/>
  <c r="C20" i="26"/>
  <c r="H54" i="30"/>
  <c r="J54" i="30"/>
  <c r="H81" i="30"/>
  <c r="H57" i="30"/>
  <c r="J57" i="30"/>
  <c r="H62" i="30"/>
  <c r="J62" i="30"/>
  <c r="G104" i="26"/>
  <c r="F146" i="26"/>
  <c r="G48" i="27"/>
  <c r="J43" i="27"/>
  <c r="I43" i="27"/>
  <c r="J112" i="27"/>
  <c r="I112" i="27"/>
  <c r="I30" i="27"/>
  <c r="J30" i="27"/>
  <c r="J66" i="27"/>
  <c r="I66" i="27"/>
  <c r="I135" i="27"/>
  <c r="J135" i="27"/>
  <c r="F146" i="28"/>
  <c r="G118" i="27"/>
  <c r="F20" i="27"/>
  <c r="F90" i="27"/>
  <c r="F160" i="27"/>
  <c r="F118" i="27"/>
  <c r="K22" i="26"/>
  <c r="I22" i="26"/>
  <c r="J22" i="26"/>
  <c r="K99" i="26"/>
  <c r="I99" i="26"/>
  <c r="J99" i="26"/>
  <c r="K40" i="26"/>
  <c r="J40" i="26"/>
  <c r="H48" i="26"/>
  <c r="I40" i="26"/>
  <c r="K117" i="26"/>
  <c r="J117" i="26"/>
  <c r="I117" i="26"/>
  <c r="J25" i="26"/>
  <c r="I25" i="26"/>
  <c r="K25" i="26"/>
  <c r="K102" i="26"/>
  <c r="J102" i="26"/>
  <c r="I102" i="26"/>
  <c r="J43" i="26"/>
  <c r="I43" i="26"/>
  <c r="K43" i="26"/>
  <c r="J112" i="26"/>
  <c r="I112" i="26"/>
  <c r="K112" i="26"/>
  <c r="K36" i="26"/>
  <c r="I36" i="26"/>
  <c r="J36" i="26"/>
  <c r="I113" i="26"/>
  <c r="K113" i="26"/>
  <c r="J113" i="26"/>
  <c r="K88" i="26"/>
  <c r="J88" i="26"/>
  <c r="I88" i="26"/>
  <c r="K154" i="26"/>
  <c r="I154" i="26"/>
  <c r="J154" i="26"/>
  <c r="I141" i="26"/>
  <c r="J141" i="26"/>
  <c r="K141" i="26"/>
  <c r="J46" i="26"/>
  <c r="I46" i="26"/>
  <c r="K46" i="26"/>
  <c r="N77" i="30"/>
  <c r="K20" i="22"/>
  <c r="J20" i="22"/>
  <c r="E119" i="22"/>
  <c r="I138" i="21"/>
  <c r="H138" i="21"/>
  <c r="E92" i="21"/>
  <c r="I60" i="21"/>
  <c r="H60" i="21"/>
  <c r="I16" i="21"/>
  <c r="H16" i="21"/>
  <c r="G22" i="21"/>
  <c r="V19" i="22"/>
  <c r="X19" i="22"/>
  <c r="W19" i="22"/>
  <c r="D21" i="22"/>
  <c r="D133" i="22"/>
  <c r="H156" i="21"/>
  <c r="I156" i="21"/>
  <c r="G162" i="21"/>
  <c r="L22" i="21"/>
  <c r="D162" i="21"/>
  <c r="I54" i="21"/>
  <c r="H54" i="21"/>
  <c r="I13" i="21"/>
  <c r="H13" i="21"/>
  <c r="I158" i="21"/>
  <c r="H158" i="21"/>
  <c r="D120" i="21"/>
  <c r="L122" i="22"/>
  <c r="K122" i="22"/>
  <c r="J122" i="22"/>
  <c r="L45" i="22"/>
  <c r="K45" i="22"/>
  <c r="J45" i="22"/>
  <c r="K84" i="22"/>
  <c r="L84" i="22"/>
  <c r="J84" i="22"/>
  <c r="K123" i="22"/>
  <c r="J123" i="22"/>
  <c r="L123" i="22"/>
  <c r="K68" i="22"/>
  <c r="L68" i="22"/>
  <c r="J68" i="22"/>
  <c r="K102" i="22"/>
  <c r="L102" i="22"/>
  <c r="J102" i="22"/>
  <c r="K141" i="22"/>
  <c r="J141" i="22"/>
  <c r="L141" i="22"/>
  <c r="L52" i="22"/>
  <c r="K52" i="22"/>
  <c r="J52" i="22"/>
  <c r="L90" i="22"/>
  <c r="K90" i="22"/>
  <c r="J90" i="22"/>
  <c r="I133" i="22"/>
  <c r="L125" i="22"/>
  <c r="K125" i="22"/>
  <c r="J125" i="22"/>
  <c r="L159" i="22"/>
  <c r="K159" i="22"/>
  <c r="J159" i="22"/>
  <c r="G35" i="22"/>
  <c r="H161" i="22"/>
  <c r="D148" i="21"/>
  <c r="I40" i="21"/>
  <c r="H40" i="21"/>
  <c r="K70" i="22"/>
  <c r="L70" i="22"/>
  <c r="J70" i="22"/>
  <c r="E35" i="22"/>
  <c r="I118" i="21"/>
  <c r="H118" i="21"/>
  <c r="H67" i="21"/>
  <c r="I67" i="21"/>
  <c r="H41" i="21"/>
  <c r="I41" i="21"/>
  <c r="M22" i="21"/>
  <c r="H15" i="21"/>
  <c r="F35" i="22"/>
  <c r="H10" i="21"/>
  <c r="H82" i="21"/>
  <c r="F120" i="21"/>
  <c r="H59" i="21"/>
  <c r="H128" i="21"/>
  <c r="R17" i="21"/>
  <c r="Q17" i="21"/>
  <c r="C78" i="21"/>
  <c r="C64" i="21"/>
  <c r="H12" i="19"/>
  <c r="X41" i="19"/>
  <c r="W49" i="19"/>
  <c r="X25" i="19"/>
  <c r="X33" i="19"/>
  <c r="X60" i="19"/>
  <c r="X58" i="19"/>
  <c r="X82" i="19"/>
  <c r="X90" i="19"/>
  <c r="X101" i="19"/>
  <c r="X112" i="19"/>
  <c r="X123" i="19"/>
  <c r="X131" i="19"/>
  <c r="X137" i="19"/>
  <c r="X155" i="19"/>
  <c r="R58" i="19"/>
  <c r="P58" i="19"/>
  <c r="R25" i="19"/>
  <c r="P25" i="19"/>
  <c r="P33" i="19"/>
  <c r="R33" i="19"/>
  <c r="R67" i="19"/>
  <c r="P67" i="19"/>
  <c r="R61" i="19"/>
  <c r="P61" i="19"/>
  <c r="R82" i="19"/>
  <c r="P82" i="19"/>
  <c r="R90" i="19"/>
  <c r="P90" i="19"/>
  <c r="R101" i="19"/>
  <c r="P101" i="19"/>
  <c r="R112" i="19"/>
  <c r="P112" i="19"/>
  <c r="R123" i="19"/>
  <c r="P123" i="19"/>
  <c r="R131" i="19"/>
  <c r="P131" i="19"/>
  <c r="R141" i="19"/>
  <c r="P141" i="19"/>
  <c r="R155" i="19"/>
  <c r="P155" i="19"/>
  <c r="H56" i="19"/>
  <c r="H25" i="19"/>
  <c r="H33" i="19"/>
  <c r="J66" i="19"/>
  <c r="H66" i="19"/>
  <c r="G65" i="19"/>
  <c r="J72" i="19"/>
  <c r="H72" i="19"/>
  <c r="H83" i="19"/>
  <c r="G91" i="19"/>
  <c r="H94" i="19"/>
  <c r="G93" i="19"/>
  <c r="H102" i="19"/>
  <c r="J113" i="19"/>
  <c r="H113" i="19"/>
  <c r="J124" i="19"/>
  <c r="H124" i="19"/>
  <c r="J132" i="19"/>
  <c r="H132" i="19"/>
  <c r="H140" i="19"/>
  <c r="G147" i="19"/>
  <c r="H156" i="19"/>
  <c r="V107" i="19"/>
  <c r="N79" i="19"/>
  <c r="N91" i="19"/>
  <c r="N121" i="19"/>
  <c r="F51" i="19"/>
  <c r="F149" i="19"/>
  <c r="X71" i="19"/>
  <c r="H16" i="19"/>
  <c r="R59" i="19"/>
  <c r="P59" i="19"/>
  <c r="P16" i="19"/>
  <c r="V49" i="19"/>
  <c r="L134" i="18"/>
  <c r="M92" i="18"/>
  <c r="R65" i="18"/>
  <c r="Q65" i="18"/>
  <c r="P64" i="18"/>
  <c r="R56" i="18"/>
  <c r="Q56" i="18"/>
  <c r="R47" i="18"/>
  <c r="Q47" i="18"/>
  <c r="R39" i="18"/>
  <c r="Q39" i="18"/>
  <c r="L34" i="18"/>
  <c r="R13" i="18"/>
  <c r="Q13" i="18"/>
  <c r="P20" i="18"/>
  <c r="T120" i="18"/>
  <c r="R82" i="18"/>
  <c r="Q82" i="18"/>
  <c r="P90" i="18"/>
  <c r="T160" i="18"/>
  <c r="R113" i="18"/>
  <c r="Q113" i="18"/>
  <c r="L36" i="18"/>
  <c r="J15" i="18"/>
  <c r="I15" i="18"/>
  <c r="Q89" i="18"/>
  <c r="R89" i="18"/>
  <c r="R71" i="18"/>
  <c r="Q71" i="18"/>
  <c r="R149" i="18"/>
  <c r="P148" i="18"/>
  <c r="Q149" i="18"/>
  <c r="R129" i="18"/>
  <c r="Q129" i="18"/>
  <c r="R137" i="18"/>
  <c r="Q137" i="18"/>
  <c r="Q110" i="18"/>
  <c r="P118" i="18"/>
  <c r="R110" i="18"/>
  <c r="R109" i="18"/>
  <c r="Q109" i="18"/>
  <c r="I98" i="18"/>
  <c r="J98" i="18"/>
  <c r="J80" i="18"/>
  <c r="I80" i="18"/>
  <c r="J157" i="18"/>
  <c r="I157" i="18"/>
  <c r="J138" i="18"/>
  <c r="I138" i="18"/>
  <c r="H146" i="18"/>
  <c r="J145" i="18"/>
  <c r="I145" i="18"/>
  <c r="I136" i="18"/>
  <c r="J136" i="18"/>
  <c r="J126" i="18"/>
  <c r="I126" i="18"/>
  <c r="R125" i="18"/>
  <c r="Q125" i="18"/>
  <c r="U64" i="18"/>
  <c r="M48" i="18"/>
  <c r="T22" i="18"/>
  <c r="T20" i="18"/>
  <c r="U90" i="18"/>
  <c r="M120" i="18"/>
  <c r="M118" i="18"/>
  <c r="M148" i="18"/>
  <c r="E146" i="18"/>
  <c r="J156" i="18"/>
  <c r="I156" i="18"/>
  <c r="Q54" i="18"/>
  <c r="P62" i="18"/>
  <c r="R54" i="18"/>
  <c r="P50" i="18"/>
  <c r="T132" i="18"/>
  <c r="T104" i="18"/>
  <c r="D148" i="18"/>
  <c r="I16" i="18"/>
  <c r="V148" i="18"/>
  <c r="V78" i="18"/>
  <c r="V76" i="18"/>
  <c r="J111" i="17"/>
  <c r="I111" i="17"/>
  <c r="H119" i="17"/>
  <c r="C63" i="17"/>
  <c r="H49" i="17"/>
  <c r="J41" i="17"/>
  <c r="I41" i="17"/>
  <c r="H23" i="17"/>
  <c r="J24" i="17"/>
  <c r="I24" i="17"/>
  <c r="F135" i="17"/>
  <c r="D149" i="16"/>
  <c r="G77" i="16"/>
  <c r="G49" i="16"/>
  <c r="M71" i="15"/>
  <c r="K71" i="15"/>
  <c r="J71" i="15"/>
  <c r="L71" i="15"/>
  <c r="I71" i="15"/>
  <c r="M45" i="15"/>
  <c r="K45" i="15"/>
  <c r="J45" i="15"/>
  <c r="I45" i="15"/>
  <c r="L45" i="15"/>
  <c r="Y17" i="15"/>
  <c r="X17" i="15"/>
  <c r="W17" i="15"/>
  <c r="Y9" i="15"/>
  <c r="X9" i="15"/>
  <c r="W9" i="15"/>
  <c r="Y16" i="15"/>
  <c r="Y10" i="15"/>
  <c r="Y14" i="15"/>
  <c r="Y18" i="15"/>
  <c r="Y20" i="15"/>
  <c r="Y12" i="15"/>
  <c r="K48" i="18"/>
  <c r="K92" i="18"/>
  <c r="K120" i="18"/>
  <c r="F147" i="17"/>
  <c r="J98" i="17"/>
  <c r="I98" i="17"/>
  <c r="E77" i="17"/>
  <c r="E65" i="17"/>
  <c r="K36" i="18"/>
  <c r="D121" i="17"/>
  <c r="D107" i="17"/>
  <c r="I25" i="18"/>
  <c r="S62" i="18"/>
  <c r="S50" i="18"/>
  <c r="S92" i="18"/>
  <c r="S120" i="18"/>
  <c r="I43" i="18"/>
  <c r="G146" i="18"/>
  <c r="G148" i="18"/>
  <c r="G118" i="18"/>
  <c r="G106" i="18"/>
  <c r="I99" i="18"/>
  <c r="J13" i="17"/>
  <c r="I13" i="17"/>
  <c r="H21" i="17"/>
  <c r="C135" i="17"/>
  <c r="W13" i="16"/>
  <c r="V13" i="16"/>
  <c r="T21" i="16"/>
  <c r="U13" i="16"/>
  <c r="K122" i="15"/>
  <c r="M122" i="15"/>
  <c r="L122" i="15"/>
  <c r="J122" i="15"/>
  <c r="I122" i="15"/>
  <c r="K96" i="15"/>
  <c r="M96" i="15"/>
  <c r="L96" i="15"/>
  <c r="J96" i="15"/>
  <c r="I96" i="15"/>
  <c r="K70" i="15"/>
  <c r="M70" i="15"/>
  <c r="L70" i="15"/>
  <c r="J70" i="15"/>
  <c r="I70" i="15"/>
  <c r="K19" i="15"/>
  <c r="M19" i="15"/>
  <c r="L19" i="15"/>
  <c r="J19" i="15"/>
  <c r="I19" i="15"/>
  <c r="K11" i="15"/>
  <c r="M11" i="15"/>
  <c r="L11" i="15"/>
  <c r="J11" i="15"/>
  <c r="I11" i="15"/>
  <c r="Q52" i="18"/>
  <c r="O22" i="18"/>
  <c r="O120" i="18"/>
  <c r="O148" i="18"/>
  <c r="O118" i="18"/>
  <c r="J153" i="17"/>
  <c r="H161" i="17"/>
  <c r="I153" i="17"/>
  <c r="H149" i="17"/>
  <c r="F77" i="17"/>
  <c r="K53" i="17"/>
  <c r="J53" i="17"/>
  <c r="I53" i="17"/>
  <c r="F37" i="17"/>
  <c r="K20" i="17"/>
  <c r="J20" i="17"/>
  <c r="I20" i="17"/>
  <c r="D21" i="17"/>
  <c r="D135" i="16"/>
  <c r="G63" i="16"/>
  <c r="V12" i="16"/>
  <c r="U12" i="16"/>
  <c r="W16" i="15"/>
  <c r="X16" i="15"/>
  <c r="N8" i="18"/>
  <c r="N36" i="18"/>
  <c r="N160" i="18"/>
  <c r="N132" i="18"/>
  <c r="E147" i="17"/>
  <c r="K94" i="17"/>
  <c r="J94" i="17"/>
  <c r="I94" i="17"/>
  <c r="H93" i="17"/>
  <c r="I82" i="17"/>
  <c r="J82" i="17"/>
  <c r="I159" i="17"/>
  <c r="J159" i="17"/>
  <c r="I152" i="17"/>
  <c r="J152" i="17"/>
  <c r="J138" i="17"/>
  <c r="I138" i="17"/>
  <c r="I122" i="17"/>
  <c r="H121" i="17"/>
  <c r="J122" i="17"/>
  <c r="K123" i="17"/>
  <c r="J123" i="17"/>
  <c r="I123" i="17"/>
  <c r="F149" i="16"/>
  <c r="D65" i="16"/>
  <c r="M155" i="15"/>
  <c r="K155" i="15"/>
  <c r="I155" i="15"/>
  <c r="L155" i="15"/>
  <c r="J155" i="15"/>
  <c r="H161" i="15"/>
  <c r="K129" i="15"/>
  <c r="I129" i="15"/>
  <c r="M129" i="15"/>
  <c r="L129" i="15"/>
  <c r="J129" i="15"/>
  <c r="H133" i="15"/>
  <c r="K103" i="15"/>
  <c r="I103" i="15"/>
  <c r="M103" i="15"/>
  <c r="L103" i="15"/>
  <c r="J103" i="15"/>
  <c r="E35" i="15"/>
  <c r="K132" i="16"/>
  <c r="J132" i="16"/>
  <c r="I132" i="16"/>
  <c r="I154" i="15"/>
  <c r="K154" i="15"/>
  <c r="F63" i="15"/>
  <c r="D21" i="15"/>
  <c r="J90" i="15"/>
  <c r="L90" i="15"/>
  <c r="J25" i="15"/>
  <c r="L25" i="15"/>
  <c r="L94" i="15"/>
  <c r="J94" i="15"/>
  <c r="L12" i="15"/>
  <c r="J12" i="15"/>
  <c r="L48" i="15"/>
  <c r="J48" i="15"/>
  <c r="L126" i="15"/>
  <c r="J126" i="15"/>
  <c r="L32" i="15"/>
  <c r="J32" i="15"/>
  <c r="J110" i="15"/>
  <c r="L110" i="15"/>
  <c r="T11" i="14"/>
  <c r="S11" i="14"/>
  <c r="T16" i="14"/>
  <c r="T19" i="14"/>
  <c r="T22" i="14"/>
  <c r="T18" i="14"/>
  <c r="T14" i="14"/>
  <c r="X25" i="18"/>
  <c r="X59" i="18"/>
  <c r="X44" i="18"/>
  <c r="X52" i="18"/>
  <c r="X141" i="18"/>
  <c r="X67" i="18"/>
  <c r="Y67" i="18"/>
  <c r="X56" i="18"/>
  <c r="X55" i="18"/>
  <c r="X123" i="18"/>
  <c r="W104" i="18"/>
  <c r="X96" i="18"/>
  <c r="X94" i="18"/>
  <c r="Y84" i="18"/>
  <c r="X84" i="18"/>
  <c r="X74" i="18"/>
  <c r="X152" i="18"/>
  <c r="W160" i="18"/>
  <c r="X151" i="18"/>
  <c r="C160" i="18"/>
  <c r="C65" i="16"/>
  <c r="K20" i="16"/>
  <c r="I20" i="16"/>
  <c r="J20" i="16"/>
  <c r="K104" i="16"/>
  <c r="I104" i="16"/>
  <c r="J104" i="16"/>
  <c r="J45" i="16"/>
  <c r="K45" i="16"/>
  <c r="I45" i="16"/>
  <c r="K123" i="16"/>
  <c r="J123" i="16"/>
  <c r="I123" i="16"/>
  <c r="K73" i="16"/>
  <c r="J73" i="16"/>
  <c r="I73" i="16"/>
  <c r="K151" i="16"/>
  <c r="J151" i="16"/>
  <c r="I151" i="16"/>
  <c r="J143" i="16"/>
  <c r="I143" i="16"/>
  <c r="K143" i="16"/>
  <c r="I75" i="16"/>
  <c r="K75" i="16"/>
  <c r="J75" i="16"/>
  <c r="I153" i="16"/>
  <c r="H161" i="16"/>
  <c r="K153" i="16"/>
  <c r="J153" i="16"/>
  <c r="K68" i="16"/>
  <c r="J68" i="16"/>
  <c r="I68" i="16"/>
  <c r="K145" i="16"/>
  <c r="J145" i="16"/>
  <c r="I145" i="16"/>
  <c r="S12" i="14"/>
  <c r="T12" i="14"/>
  <c r="E135" i="16"/>
  <c r="I42" i="15"/>
  <c r="K42" i="15"/>
  <c r="C149" i="14"/>
  <c r="X124" i="18"/>
  <c r="W132" i="18"/>
  <c r="J54" i="17"/>
  <c r="I54" i="17"/>
  <c r="J47" i="17"/>
  <c r="I47" i="17"/>
  <c r="G23" i="17"/>
  <c r="J59" i="17"/>
  <c r="I59" i="17"/>
  <c r="J110" i="17"/>
  <c r="I110" i="17"/>
  <c r="G79" i="17"/>
  <c r="J81" i="17"/>
  <c r="I81" i="17"/>
  <c r="J158" i="17"/>
  <c r="I158" i="17"/>
  <c r="E51" i="16"/>
  <c r="E107" i="16"/>
  <c r="D147" i="15"/>
  <c r="C65" i="14"/>
  <c r="J103" i="16"/>
  <c r="I103" i="16"/>
  <c r="K103" i="16"/>
  <c r="I75" i="15"/>
  <c r="K75" i="15"/>
  <c r="I144" i="15"/>
  <c r="K144" i="15"/>
  <c r="K82" i="15"/>
  <c r="I82" i="15"/>
  <c r="I159" i="15"/>
  <c r="K159" i="15"/>
  <c r="K20" i="15"/>
  <c r="I20" i="15"/>
  <c r="G91" i="15"/>
  <c r="I83" i="15"/>
  <c r="K83" i="15"/>
  <c r="I160" i="15"/>
  <c r="K160" i="15"/>
  <c r="F78" i="18"/>
  <c r="F90" i="18"/>
  <c r="F78" i="30"/>
  <c r="H240" i="30"/>
  <c r="L197" i="30"/>
  <c r="H189" i="30"/>
  <c r="L145" i="30"/>
  <c r="J285" i="30"/>
  <c r="H196" i="30"/>
  <c r="J196" i="30"/>
  <c r="H188" i="30"/>
  <c r="F150" i="30"/>
  <c r="F144" i="30"/>
  <c r="F235" i="30"/>
  <c r="F75" i="30"/>
  <c r="N119" i="30"/>
  <c r="H125" i="30"/>
  <c r="L131" i="30"/>
  <c r="H130" i="30"/>
  <c r="J119" i="30"/>
  <c r="L119" i="30"/>
  <c r="F125" i="30"/>
  <c r="H131" i="30"/>
  <c r="J131" i="30"/>
  <c r="L63" i="30"/>
  <c r="J166" i="30"/>
  <c r="J172" i="30"/>
  <c r="H165" i="30"/>
  <c r="F171" i="30"/>
  <c r="F166" i="30"/>
  <c r="H166" i="30"/>
  <c r="F172" i="30"/>
  <c r="H172" i="30"/>
  <c r="L86" i="30"/>
  <c r="L84" i="30"/>
  <c r="F80" i="30"/>
  <c r="K65" i="27"/>
  <c r="J65" i="27"/>
  <c r="I65" i="27"/>
  <c r="L135" i="28"/>
  <c r="J135" i="28"/>
  <c r="I135" i="28"/>
  <c r="K135" i="28"/>
  <c r="M135" i="28"/>
  <c r="I19" i="28"/>
  <c r="L19" i="28"/>
  <c r="K19" i="28"/>
  <c r="M19" i="28"/>
  <c r="J19" i="28"/>
  <c r="D90" i="28"/>
  <c r="I158" i="27"/>
  <c r="K158" i="27"/>
  <c r="J158" i="27"/>
  <c r="C146" i="27"/>
  <c r="I64" i="27"/>
  <c r="K64" i="27"/>
  <c r="J64" i="27"/>
  <c r="I46" i="27"/>
  <c r="K46" i="27"/>
  <c r="J46" i="27"/>
  <c r="C34" i="27"/>
  <c r="J59" i="28"/>
  <c r="I59" i="28"/>
  <c r="M59" i="28"/>
  <c r="L59" i="28"/>
  <c r="K59" i="28"/>
  <c r="C104" i="28"/>
  <c r="J149" i="27"/>
  <c r="I149" i="27"/>
  <c r="K149" i="27"/>
  <c r="J131" i="27"/>
  <c r="I131" i="27"/>
  <c r="K131" i="27"/>
  <c r="I37" i="27"/>
  <c r="K37" i="27"/>
  <c r="J37" i="27"/>
  <c r="I19" i="27"/>
  <c r="K19" i="27"/>
  <c r="J19" i="27"/>
  <c r="D104" i="28"/>
  <c r="K73" i="28"/>
  <c r="J73" i="28"/>
  <c r="I73" i="28"/>
  <c r="M73" i="28"/>
  <c r="L73" i="28"/>
  <c r="K13" i="28"/>
  <c r="J13" i="28"/>
  <c r="I13" i="28"/>
  <c r="M13" i="28"/>
  <c r="L13" i="28"/>
  <c r="D160" i="27"/>
  <c r="K96" i="27"/>
  <c r="J96" i="27"/>
  <c r="I96" i="27"/>
  <c r="H104" i="27"/>
  <c r="D48" i="27"/>
  <c r="M58" i="28"/>
  <c r="L58" i="28"/>
  <c r="K58" i="28"/>
  <c r="J58" i="28"/>
  <c r="I58" i="28"/>
  <c r="M15" i="28"/>
  <c r="L15" i="28"/>
  <c r="K15" i="28"/>
  <c r="J15" i="28"/>
  <c r="I15" i="28"/>
  <c r="M103" i="28"/>
  <c r="K103" i="28"/>
  <c r="I103" i="28"/>
  <c r="J103" i="28"/>
  <c r="L103" i="28"/>
  <c r="M89" i="28"/>
  <c r="L89" i="28"/>
  <c r="J89" i="28"/>
  <c r="K89" i="28"/>
  <c r="I89" i="28"/>
  <c r="K87" i="28"/>
  <c r="J87" i="28"/>
  <c r="M87" i="28"/>
  <c r="L87" i="28"/>
  <c r="I87" i="28"/>
  <c r="I158" i="28"/>
  <c r="M158" i="28"/>
  <c r="K158" i="28"/>
  <c r="J158" i="28"/>
  <c r="L158" i="28"/>
  <c r="M137" i="28"/>
  <c r="I137" i="28"/>
  <c r="L137" i="28"/>
  <c r="K137" i="28"/>
  <c r="J137" i="28"/>
  <c r="L140" i="28"/>
  <c r="M140" i="28"/>
  <c r="J140" i="28"/>
  <c r="I140" i="28"/>
  <c r="K140" i="28"/>
  <c r="K154" i="27"/>
  <c r="J154" i="27"/>
  <c r="I154" i="27"/>
  <c r="K137" i="27"/>
  <c r="J137" i="27"/>
  <c r="I137" i="27"/>
  <c r="K59" i="27"/>
  <c r="J59" i="27"/>
  <c r="I59" i="27"/>
  <c r="K42" i="27"/>
  <c r="J42" i="27"/>
  <c r="I42" i="27"/>
  <c r="K25" i="27"/>
  <c r="J25" i="27"/>
  <c r="I25" i="27"/>
  <c r="M46" i="28"/>
  <c r="L46" i="28"/>
  <c r="K46" i="28"/>
  <c r="I46" i="28"/>
  <c r="J46" i="28"/>
  <c r="K110" i="27"/>
  <c r="I110" i="27"/>
  <c r="H118" i="27"/>
  <c r="J110" i="27"/>
  <c r="D62" i="27"/>
  <c r="J55" i="26"/>
  <c r="I55" i="26"/>
  <c r="C118" i="26"/>
  <c r="F20" i="26"/>
  <c r="C160" i="26"/>
  <c r="H83" i="30"/>
  <c r="H76" i="30"/>
  <c r="J76" i="30"/>
  <c r="H60" i="30"/>
  <c r="J60" i="30"/>
  <c r="C48" i="26"/>
  <c r="F62" i="27"/>
  <c r="F34" i="26"/>
  <c r="J52" i="27"/>
  <c r="I52" i="27"/>
  <c r="J121" i="27"/>
  <c r="I121" i="27"/>
  <c r="J39" i="27"/>
  <c r="I39" i="27"/>
  <c r="J74" i="27"/>
  <c r="I74" i="27"/>
  <c r="J143" i="27"/>
  <c r="I143" i="27"/>
  <c r="G118" i="26"/>
  <c r="J110" i="26"/>
  <c r="I110" i="26"/>
  <c r="F34" i="27"/>
  <c r="F104" i="27"/>
  <c r="C34" i="26"/>
  <c r="K30" i="26"/>
  <c r="I30" i="26"/>
  <c r="J30" i="26"/>
  <c r="K108" i="26"/>
  <c r="I108" i="26"/>
  <c r="J108" i="26"/>
  <c r="K57" i="26"/>
  <c r="J57" i="26"/>
  <c r="I57" i="26"/>
  <c r="K126" i="26"/>
  <c r="J126" i="26"/>
  <c r="I126" i="26"/>
  <c r="J33" i="26"/>
  <c r="I33" i="26"/>
  <c r="K33" i="26"/>
  <c r="K111" i="26"/>
  <c r="J111" i="26"/>
  <c r="I111" i="26"/>
  <c r="H118" i="26"/>
  <c r="J52" i="26"/>
  <c r="I52" i="26"/>
  <c r="K52" i="26"/>
  <c r="J121" i="26"/>
  <c r="I121" i="26"/>
  <c r="K121" i="26"/>
  <c r="I44" i="26"/>
  <c r="K44" i="26"/>
  <c r="J44" i="26"/>
  <c r="I122" i="26"/>
  <c r="K122" i="26"/>
  <c r="J122" i="26"/>
  <c r="K97" i="26"/>
  <c r="J97" i="26"/>
  <c r="I97" i="26"/>
  <c r="K129" i="26"/>
  <c r="J129" i="26"/>
  <c r="I129" i="26"/>
  <c r="I150" i="26"/>
  <c r="K150" i="26"/>
  <c r="J150" i="26"/>
  <c r="E48" i="26"/>
  <c r="E34" i="26"/>
  <c r="E132" i="26"/>
  <c r="J98" i="26"/>
  <c r="I98" i="26"/>
  <c r="K98" i="26"/>
  <c r="N78" i="30"/>
  <c r="N75" i="30"/>
  <c r="K67" i="26"/>
  <c r="J67" i="26"/>
  <c r="I67" i="26"/>
  <c r="D76" i="26"/>
  <c r="D118" i="26"/>
  <c r="K100" i="22"/>
  <c r="J100" i="22"/>
  <c r="K33" i="22"/>
  <c r="J33" i="22"/>
  <c r="W9" i="22"/>
  <c r="V9" i="22"/>
  <c r="E49" i="22"/>
  <c r="E161" i="22"/>
  <c r="I34" i="21"/>
  <c r="H34" i="21"/>
  <c r="Q15" i="21"/>
  <c r="O22" i="21"/>
  <c r="L139" i="22"/>
  <c r="K139" i="22"/>
  <c r="J139" i="22"/>
  <c r="I147" i="22"/>
  <c r="D105" i="22"/>
  <c r="D77" i="22"/>
  <c r="J30" i="22"/>
  <c r="L30" i="22"/>
  <c r="K30" i="22"/>
  <c r="E162" i="21"/>
  <c r="H130" i="21"/>
  <c r="I130" i="21"/>
  <c r="D92" i="21"/>
  <c r="K29" i="22"/>
  <c r="J29" i="22"/>
  <c r="L29" i="22"/>
  <c r="W16" i="22"/>
  <c r="V16" i="22"/>
  <c r="X16" i="22"/>
  <c r="I123" i="21"/>
  <c r="H123" i="21"/>
  <c r="I97" i="21"/>
  <c r="H97" i="21"/>
  <c r="K46" i="22"/>
  <c r="L46" i="22"/>
  <c r="J46" i="22"/>
  <c r="L16" i="22"/>
  <c r="K16" i="22"/>
  <c r="J16" i="22"/>
  <c r="I132" i="21"/>
  <c r="H132" i="21"/>
  <c r="I81" i="21"/>
  <c r="H81" i="21"/>
  <c r="I55" i="21"/>
  <c r="H55" i="21"/>
  <c r="L26" i="22"/>
  <c r="K26" i="22"/>
  <c r="J26" i="22"/>
  <c r="L54" i="22"/>
  <c r="K54" i="22"/>
  <c r="J54" i="22"/>
  <c r="K88" i="22"/>
  <c r="L88" i="22"/>
  <c r="J88" i="22"/>
  <c r="K127" i="22"/>
  <c r="J127" i="22"/>
  <c r="L127" i="22"/>
  <c r="K72" i="22"/>
  <c r="L72" i="22"/>
  <c r="J72" i="22"/>
  <c r="K107" i="22"/>
  <c r="L107" i="22"/>
  <c r="J107" i="22"/>
  <c r="K145" i="22"/>
  <c r="J145" i="22"/>
  <c r="L145" i="22"/>
  <c r="L56" i="22"/>
  <c r="K56" i="22"/>
  <c r="J56" i="22"/>
  <c r="I63" i="22"/>
  <c r="L95" i="22"/>
  <c r="J95" i="22"/>
  <c r="K95" i="22"/>
  <c r="L129" i="22"/>
  <c r="K129" i="22"/>
  <c r="J129" i="22"/>
  <c r="I159" i="21"/>
  <c r="H159" i="21"/>
  <c r="I133" i="21"/>
  <c r="H133" i="21"/>
  <c r="I160" i="21"/>
  <c r="H160" i="21"/>
  <c r="I109" i="21"/>
  <c r="H109" i="21"/>
  <c r="I83" i="21"/>
  <c r="H83" i="21"/>
  <c r="L130" i="22"/>
  <c r="K130" i="22"/>
  <c r="J130" i="22"/>
  <c r="G63" i="22"/>
  <c r="G77" i="22"/>
  <c r="I161" i="21"/>
  <c r="H161" i="21"/>
  <c r="F49" i="22"/>
  <c r="F63" i="22"/>
  <c r="F105" i="22"/>
  <c r="F119" i="22"/>
  <c r="F22" i="21"/>
  <c r="H14" i="21"/>
  <c r="H90" i="21"/>
  <c r="F148" i="21"/>
  <c r="F78" i="21"/>
  <c r="H68" i="21"/>
  <c r="H137" i="21"/>
  <c r="R21" i="21"/>
  <c r="Q21" i="21"/>
  <c r="C148" i="21"/>
  <c r="H18" i="19"/>
  <c r="X54" i="19"/>
  <c r="X26" i="19"/>
  <c r="X34" i="19"/>
  <c r="X66" i="19"/>
  <c r="W65" i="19"/>
  <c r="X72" i="19"/>
  <c r="X83" i="19"/>
  <c r="W91" i="19"/>
  <c r="X94" i="19"/>
  <c r="W93" i="19"/>
  <c r="X102" i="19"/>
  <c r="X113" i="19"/>
  <c r="X124" i="19"/>
  <c r="X132" i="19"/>
  <c r="X142" i="19"/>
  <c r="X156" i="19"/>
  <c r="P44" i="19"/>
  <c r="R44" i="19"/>
  <c r="R26" i="19"/>
  <c r="P26" i="19"/>
  <c r="P34" i="19"/>
  <c r="R34" i="19"/>
  <c r="R69" i="19"/>
  <c r="P69" i="19"/>
  <c r="O77" i="19"/>
  <c r="O65" i="19"/>
  <c r="R72" i="19"/>
  <c r="P72" i="19"/>
  <c r="R83" i="19"/>
  <c r="P83" i="19"/>
  <c r="O91" i="19"/>
  <c r="R94" i="19"/>
  <c r="P94" i="19"/>
  <c r="O93" i="19"/>
  <c r="R102" i="19"/>
  <c r="P102" i="19"/>
  <c r="R113" i="19"/>
  <c r="P113" i="19"/>
  <c r="R124" i="19"/>
  <c r="P124" i="19"/>
  <c r="R132" i="19"/>
  <c r="P132" i="19"/>
  <c r="R145" i="19"/>
  <c r="P145" i="19"/>
  <c r="R156" i="19"/>
  <c r="P156" i="19"/>
  <c r="J60" i="19"/>
  <c r="H60" i="19"/>
  <c r="H26" i="19"/>
  <c r="J26" i="19"/>
  <c r="H34" i="19"/>
  <c r="J34" i="19"/>
  <c r="J68" i="19"/>
  <c r="H68" i="19"/>
  <c r="J73" i="19"/>
  <c r="H73" i="19"/>
  <c r="H84" i="19"/>
  <c r="H95" i="19"/>
  <c r="J103" i="19"/>
  <c r="H103" i="19"/>
  <c r="J114" i="19"/>
  <c r="H114" i="19"/>
  <c r="J125" i="19"/>
  <c r="H125" i="19"/>
  <c r="G133" i="19"/>
  <c r="H136" i="19"/>
  <c r="G135" i="19"/>
  <c r="J144" i="19"/>
  <c r="H144" i="19"/>
  <c r="J157" i="19"/>
  <c r="H157" i="19"/>
  <c r="V79" i="19"/>
  <c r="X42" i="19"/>
  <c r="V161" i="19"/>
  <c r="F49" i="19"/>
  <c r="F119" i="19"/>
  <c r="F147" i="19"/>
  <c r="H139" i="19"/>
  <c r="X53" i="19"/>
  <c r="X15" i="19"/>
  <c r="J55" i="19"/>
  <c r="H55" i="19"/>
  <c r="G63" i="19"/>
  <c r="F35" i="19"/>
  <c r="J14" i="19"/>
  <c r="H14" i="19"/>
  <c r="G21" i="19"/>
  <c r="J130" i="18"/>
  <c r="I130" i="18"/>
  <c r="J65" i="18"/>
  <c r="I65" i="18"/>
  <c r="H64" i="18"/>
  <c r="J56" i="18"/>
  <c r="I56" i="18"/>
  <c r="J47" i="18"/>
  <c r="I47" i="18"/>
  <c r="J39" i="18"/>
  <c r="I39" i="18"/>
  <c r="D34" i="18"/>
  <c r="J13" i="18"/>
  <c r="I13" i="18"/>
  <c r="H20" i="18"/>
  <c r="R116" i="18"/>
  <c r="Q116" i="18"/>
  <c r="U78" i="18"/>
  <c r="Q40" i="18"/>
  <c r="P48" i="18"/>
  <c r="R40" i="18"/>
  <c r="U118" i="18"/>
  <c r="T62" i="18"/>
  <c r="T50" i="18"/>
  <c r="D36" i="18"/>
  <c r="U20" i="18"/>
  <c r="U8" i="18"/>
  <c r="Q98" i="18"/>
  <c r="R98" i="18"/>
  <c r="R80" i="18"/>
  <c r="Q80" i="18"/>
  <c r="R157" i="18"/>
  <c r="Q157" i="18"/>
  <c r="R138" i="18"/>
  <c r="Q138" i="18"/>
  <c r="P146" i="18"/>
  <c r="R145" i="18"/>
  <c r="Q145" i="18"/>
  <c r="Q127" i="18"/>
  <c r="R127" i="18"/>
  <c r="R117" i="18"/>
  <c r="Q117" i="18"/>
  <c r="I107" i="18"/>
  <c r="H106" i="18"/>
  <c r="J107" i="18"/>
  <c r="J88" i="18"/>
  <c r="I88" i="18"/>
  <c r="J69" i="18"/>
  <c r="I69" i="18"/>
  <c r="J155" i="18"/>
  <c r="I155" i="18"/>
  <c r="J154" i="18"/>
  <c r="I154" i="18"/>
  <c r="I144" i="18"/>
  <c r="J144" i="18"/>
  <c r="J135" i="18"/>
  <c r="I135" i="18"/>
  <c r="H134" i="18"/>
  <c r="J82" i="18"/>
  <c r="I82" i="18"/>
  <c r="H90" i="18"/>
  <c r="H78" i="18"/>
  <c r="M64" i="18"/>
  <c r="J125" i="18"/>
  <c r="I125" i="18"/>
  <c r="E48" i="18"/>
  <c r="L22" i="18"/>
  <c r="L20" i="18"/>
  <c r="U120" i="18"/>
  <c r="E134" i="18"/>
  <c r="E106" i="18"/>
  <c r="D160" i="18"/>
  <c r="R96" i="18"/>
  <c r="Q96" i="18"/>
  <c r="P104" i="18"/>
  <c r="I54" i="18"/>
  <c r="H62" i="18"/>
  <c r="J54" i="18"/>
  <c r="H50" i="18"/>
  <c r="L92" i="18"/>
  <c r="L90" i="18"/>
  <c r="D118" i="18"/>
  <c r="V134" i="18"/>
  <c r="V106" i="18"/>
  <c r="D149" i="17"/>
  <c r="C37" i="17"/>
  <c r="T9" i="17"/>
  <c r="W10" i="17"/>
  <c r="V10" i="17"/>
  <c r="U10" i="17"/>
  <c r="F121" i="16"/>
  <c r="J95" i="16"/>
  <c r="I95" i="16"/>
  <c r="D37" i="16"/>
  <c r="M140" i="15"/>
  <c r="K140" i="15"/>
  <c r="J140" i="15"/>
  <c r="L140" i="15"/>
  <c r="I140" i="15"/>
  <c r="I42" i="18"/>
  <c r="K64" i="18"/>
  <c r="K90" i="18"/>
  <c r="K50" i="18"/>
  <c r="K148" i="18"/>
  <c r="I66" i="17"/>
  <c r="H65" i="17"/>
  <c r="J66" i="17"/>
  <c r="E51" i="17"/>
  <c r="I18" i="17"/>
  <c r="J18" i="17"/>
  <c r="E93" i="17"/>
  <c r="E149" i="17"/>
  <c r="E133" i="17"/>
  <c r="S48" i="18"/>
  <c r="S36" i="18"/>
  <c r="S148" i="18"/>
  <c r="I52" i="18"/>
  <c r="E79" i="17"/>
  <c r="D49" i="17"/>
  <c r="K29" i="17"/>
  <c r="J29" i="17"/>
  <c r="I29" i="17"/>
  <c r="V17" i="17"/>
  <c r="U17" i="17"/>
  <c r="C79" i="17"/>
  <c r="D119" i="16"/>
  <c r="F91" i="16"/>
  <c r="R9" i="16"/>
  <c r="C77" i="15"/>
  <c r="K44" i="15"/>
  <c r="M44" i="15"/>
  <c r="L44" i="15"/>
  <c r="J44" i="15"/>
  <c r="I44" i="15"/>
  <c r="Q60" i="18"/>
  <c r="O132" i="18"/>
  <c r="Q108" i="18"/>
  <c r="Q21" i="17"/>
  <c r="J158" i="16"/>
  <c r="I158" i="16"/>
  <c r="F107" i="16"/>
  <c r="D23" i="16"/>
  <c r="M141" i="15"/>
  <c r="J141" i="15"/>
  <c r="L141" i="15"/>
  <c r="K141" i="15"/>
  <c r="I141" i="15"/>
  <c r="M115" i="15"/>
  <c r="J115" i="15"/>
  <c r="L115" i="15"/>
  <c r="K115" i="15"/>
  <c r="I115" i="15"/>
  <c r="M89" i="15"/>
  <c r="J89" i="15"/>
  <c r="L89" i="15"/>
  <c r="K89" i="15"/>
  <c r="I89" i="15"/>
  <c r="W14" i="15"/>
  <c r="X14" i="15"/>
  <c r="V22" i="18"/>
  <c r="N148" i="18"/>
  <c r="N92" i="18"/>
  <c r="I60" i="17"/>
  <c r="J60" i="17"/>
  <c r="W15" i="17"/>
  <c r="U15" i="17"/>
  <c r="V15" i="17"/>
  <c r="I90" i="17"/>
  <c r="J90" i="17"/>
  <c r="K74" i="17"/>
  <c r="I74" i="17"/>
  <c r="J74" i="17"/>
  <c r="I160" i="17"/>
  <c r="J160" i="17"/>
  <c r="J146" i="17"/>
  <c r="I146" i="17"/>
  <c r="K146" i="17"/>
  <c r="I130" i="17"/>
  <c r="J130" i="17"/>
  <c r="K131" i="17"/>
  <c r="J131" i="17"/>
  <c r="I131" i="17"/>
  <c r="F37" i="16"/>
  <c r="C161" i="15"/>
  <c r="C133" i="15"/>
  <c r="K52" i="15"/>
  <c r="I52" i="15"/>
  <c r="M52" i="15"/>
  <c r="L52" i="15"/>
  <c r="J52" i="15"/>
  <c r="K26" i="15"/>
  <c r="I26" i="15"/>
  <c r="M26" i="15"/>
  <c r="L26" i="15"/>
  <c r="J26" i="15"/>
  <c r="J40" i="16"/>
  <c r="I40" i="16"/>
  <c r="K40" i="16"/>
  <c r="U14" i="16"/>
  <c r="W14" i="16"/>
  <c r="V14" i="16"/>
  <c r="L30" i="15"/>
  <c r="J30" i="15"/>
  <c r="J99" i="15"/>
  <c r="L99" i="15"/>
  <c r="L33" i="15"/>
  <c r="J33" i="15"/>
  <c r="L102" i="15"/>
  <c r="J102" i="15"/>
  <c r="L14" i="15"/>
  <c r="J14" i="15"/>
  <c r="L57" i="15"/>
  <c r="J57" i="15"/>
  <c r="L135" i="15"/>
  <c r="J135" i="15"/>
  <c r="D49" i="15"/>
  <c r="L41" i="15"/>
  <c r="J41" i="15"/>
  <c r="J118" i="15"/>
  <c r="L118" i="15"/>
  <c r="X42" i="18"/>
  <c r="Y138" i="18"/>
  <c r="X138" i="18"/>
  <c r="W146" i="18"/>
  <c r="X53" i="18"/>
  <c r="Y53" i="18"/>
  <c r="Y60" i="18"/>
  <c r="X60" i="18"/>
  <c r="X95" i="18"/>
  <c r="X65" i="18"/>
  <c r="W64" i="18"/>
  <c r="Y86" i="18"/>
  <c r="X86" i="18"/>
  <c r="X131" i="18"/>
  <c r="Y113" i="18"/>
  <c r="X113" i="18"/>
  <c r="X102" i="18"/>
  <c r="Y93" i="18"/>
  <c r="X93" i="18"/>
  <c r="W92" i="18"/>
  <c r="X83" i="18"/>
  <c r="Y83" i="18"/>
  <c r="Y73" i="18"/>
  <c r="X73" i="18"/>
  <c r="X159" i="18"/>
  <c r="C22" i="18"/>
  <c r="C34" i="18"/>
  <c r="C92" i="18"/>
  <c r="C120" i="18"/>
  <c r="J155" i="16"/>
  <c r="I155" i="16"/>
  <c r="K155" i="16"/>
  <c r="K27" i="16"/>
  <c r="I27" i="16"/>
  <c r="H35" i="16"/>
  <c r="J27" i="16"/>
  <c r="K113" i="16"/>
  <c r="I113" i="16"/>
  <c r="J113" i="16"/>
  <c r="J54" i="16"/>
  <c r="K54" i="16"/>
  <c r="I54" i="16"/>
  <c r="K131" i="16"/>
  <c r="J131" i="16"/>
  <c r="I131" i="16"/>
  <c r="K82" i="16"/>
  <c r="J82" i="16"/>
  <c r="I82" i="16"/>
  <c r="K159" i="16"/>
  <c r="J159" i="16"/>
  <c r="I159" i="16"/>
  <c r="J152" i="16"/>
  <c r="I152" i="16"/>
  <c r="K152" i="16"/>
  <c r="I84" i="16"/>
  <c r="K84" i="16"/>
  <c r="J84" i="16"/>
  <c r="K11" i="16"/>
  <c r="J11" i="16"/>
  <c r="I11" i="16"/>
  <c r="K76" i="16"/>
  <c r="J76" i="16"/>
  <c r="I76" i="16"/>
  <c r="K154" i="16"/>
  <c r="J154" i="16"/>
  <c r="I154" i="16"/>
  <c r="K124" i="16"/>
  <c r="J124" i="16"/>
  <c r="I124" i="16"/>
  <c r="K128" i="15"/>
  <c r="I128" i="15"/>
  <c r="U19" i="16"/>
  <c r="V19" i="16"/>
  <c r="J62" i="17"/>
  <c r="I62" i="17"/>
  <c r="J56" i="17"/>
  <c r="I56" i="17"/>
  <c r="I89" i="17"/>
  <c r="J89" i="17"/>
  <c r="K150" i="16"/>
  <c r="J150" i="16"/>
  <c r="I150" i="16"/>
  <c r="H149" i="16"/>
  <c r="K46" i="16"/>
  <c r="I46" i="16"/>
  <c r="J46" i="16"/>
  <c r="E93" i="16"/>
  <c r="I84" i="15"/>
  <c r="K84" i="15"/>
  <c r="G161" i="15"/>
  <c r="K153" i="15"/>
  <c r="I153" i="15"/>
  <c r="K90" i="15"/>
  <c r="I90" i="15"/>
  <c r="I23" i="15"/>
  <c r="K23" i="15"/>
  <c r="I100" i="15"/>
  <c r="K100" i="15"/>
  <c r="C135" i="14"/>
  <c r="F34" i="18"/>
  <c r="F20" i="18"/>
  <c r="L238" i="30"/>
  <c r="L196" i="30"/>
  <c r="J188" i="30"/>
  <c r="F151" i="30"/>
  <c r="H282" i="30"/>
  <c r="H235" i="30"/>
  <c r="H195" i="30"/>
  <c r="H187" i="30"/>
  <c r="J187" i="30"/>
  <c r="H149" i="30"/>
  <c r="J143" i="30"/>
  <c r="L233" i="30"/>
  <c r="J120" i="30"/>
  <c r="F126" i="30"/>
  <c r="H119" i="30"/>
  <c r="L124" i="30"/>
  <c r="F131" i="30"/>
  <c r="F120" i="30"/>
  <c r="H120" i="30"/>
  <c r="L125" i="30"/>
  <c r="F81" i="30"/>
  <c r="N77" i="33"/>
  <c r="F59" i="30"/>
  <c r="F167" i="30"/>
  <c r="H173" i="30"/>
  <c r="N166" i="30"/>
  <c r="L61" i="30"/>
  <c r="L54" i="30"/>
  <c r="L60" i="30"/>
  <c r="F76" i="30"/>
  <c r="L110" i="28"/>
  <c r="K110" i="28"/>
  <c r="I110" i="28"/>
  <c r="M110" i="28"/>
  <c r="H118" i="28"/>
  <c r="J110" i="28"/>
  <c r="M31" i="28"/>
  <c r="K31" i="28"/>
  <c r="J31" i="28"/>
  <c r="L31" i="28"/>
  <c r="I31" i="28"/>
  <c r="J116" i="28"/>
  <c r="L116" i="28"/>
  <c r="D146" i="27"/>
  <c r="H90" i="27"/>
  <c r="K82" i="27"/>
  <c r="J82" i="27"/>
  <c r="I82" i="27"/>
  <c r="D146" i="28"/>
  <c r="I115" i="27"/>
  <c r="K115" i="27"/>
  <c r="J115" i="27"/>
  <c r="I98" i="27"/>
  <c r="K98" i="27"/>
  <c r="J98" i="27"/>
  <c r="I81" i="27"/>
  <c r="K81" i="27"/>
  <c r="J81" i="27"/>
  <c r="L126" i="28"/>
  <c r="J126" i="28"/>
  <c r="I126" i="28"/>
  <c r="M126" i="28"/>
  <c r="K126" i="28"/>
  <c r="L43" i="28"/>
  <c r="J43" i="28"/>
  <c r="D20" i="28"/>
  <c r="C118" i="28"/>
  <c r="D118" i="27"/>
  <c r="J54" i="27"/>
  <c r="I54" i="27"/>
  <c r="H62" i="27"/>
  <c r="K54" i="27"/>
  <c r="D34" i="28"/>
  <c r="C20" i="28"/>
  <c r="K113" i="27"/>
  <c r="J113" i="27"/>
  <c r="I113" i="27"/>
  <c r="M41" i="28"/>
  <c r="L41" i="28"/>
  <c r="K41" i="28"/>
  <c r="J41" i="28"/>
  <c r="I41" i="28"/>
  <c r="K27" i="28"/>
  <c r="G34" i="28"/>
  <c r="I27" i="28"/>
  <c r="M112" i="28"/>
  <c r="K112" i="28"/>
  <c r="I112" i="28"/>
  <c r="L112" i="28"/>
  <c r="J112" i="28"/>
  <c r="M98" i="28"/>
  <c r="L98" i="28"/>
  <c r="J98" i="28"/>
  <c r="I98" i="28"/>
  <c r="K98" i="28"/>
  <c r="K96" i="28"/>
  <c r="J96" i="28"/>
  <c r="H104" i="28"/>
  <c r="M96" i="28"/>
  <c r="I96" i="28"/>
  <c r="L96" i="28"/>
  <c r="J159" i="28"/>
  <c r="K159" i="28"/>
  <c r="I159" i="28"/>
  <c r="M159" i="28"/>
  <c r="L159" i="28"/>
  <c r="M80" i="28"/>
  <c r="K80" i="28"/>
  <c r="J80" i="28"/>
  <c r="L80" i="28"/>
  <c r="I80" i="28"/>
  <c r="L149" i="28"/>
  <c r="M149" i="28"/>
  <c r="J149" i="28"/>
  <c r="K149" i="28"/>
  <c r="I149" i="28"/>
  <c r="G118" i="28"/>
  <c r="I109" i="28"/>
  <c r="K109" i="28"/>
  <c r="K127" i="27"/>
  <c r="I127" i="27"/>
  <c r="J127" i="27"/>
  <c r="K15" i="27"/>
  <c r="I15" i="27"/>
  <c r="J15" i="27"/>
  <c r="J89" i="26"/>
  <c r="I89" i="26"/>
  <c r="J37" i="26"/>
  <c r="I37" i="26"/>
  <c r="J11" i="26"/>
  <c r="I11" i="26"/>
  <c r="H63" i="30"/>
  <c r="J63" i="30"/>
  <c r="H78" i="30"/>
  <c r="J78" i="30"/>
  <c r="H64" i="30"/>
  <c r="J64" i="30"/>
  <c r="F90" i="28"/>
  <c r="J23" i="27"/>
  <c r="I23" i="27"/>
  <c r="C132" i="26"/>
  <c r="G34" i="26"/>
  <c r="J60" i="27"/>
  <c r="I60" i="27"/>
  <c r="J129" i="27"/>
  <c r="I129" i="27"/>
  <c r="G62" i="27"/>
  <c r="G132" i="27"/>
  <c r="I47" i="27"/>
  <c r="J47" i="27"/>
  <c r="J83" i="27"/>
  <c r="I83" i="27"/>
  <c r="G160" i="27"/>
  <c r="J152" i="27"/>
  <c r="I152" i="27"/>
  <c r="C62" i="26"/>
  <c r="J32" i="26"/>
  <c r="I32" i="26"/>
  <c r="C104" i="26"/>
  <c r="K93" i="26"/>
  <c r="J93" i="26"/>
  <c r="I93" i="26"/>
  <c r="K39" i="26"/>
  <c r="I39" i="26"/>
  <c r="J39" i="26"/>
  <c r="K116" i="26"/>
  <c r="I116" i="26"/>
  <c r="J116" i="26"/>
  <c r="K66" i="26"/>
  <c r="J66" i="26"/>
  <c r="I66" i="26"/>
  <c r="J127" i="26"/>
  <c r="K127" i="26"/>
  <c r="I127" i="26"/>
  <c r="K42" i="26"/>
  <c r="J42" i="26"/>
  <c r="I42" i="26"/>
  <c r="K120" i="26"/>
  <c r="J120" i="26"/>
  <c r="I120" i="26"/>
  <c r="J60" i="26"/>
  <c r="I60" i="26"/>
  <c r="K60" i="26"/>
  <c r="K130" i="26"/>
  <c r="J130" i="26"/>
  <c r="I130" i="26"/>
  <c r="I53" i="26"/>
  <c r="K53" i="26"/>
  <c r="J53" i="26"/>
  <c r="J136" i="26"/>
  <c r="I136" i="26"/>
  <c r="K136" i="26"/>
  <c r="K106" i="26"/>
  <c r="J106" i="26"/>
  <c r="I106" i="26"/>
  <c r="K138" i="26"/>
  <c r="J138" i="26"/>
  <c r="H146" i="26"/>
  <c r="I138" i="26"/>
  <c r="I158" i="26"/>
  <c r="K158" i="26"/>
  <c r="J158" i="26"/>
  <c r="J29" i="26"/>
  <c r="I29" i="26"/>
  <c r="K29" i="26"/>
  <c r="N56" i="30"/>
  <c r="N79" i="30"/>
  <c r="D104" i="26"/>
  <c r="K143" i="22"/>
  <c r="J143" i="22"/>
  <c r="C77" i="22"/>
  <c r="L17" i="22"/>
  <c r="K17" i="22"/>
  <c r="J17" i="22"/>
  <c r="L9" i="22"/>
  <c r="K9" i="22"/>
  <c r="J9" i="22"/>
  <c r="L66" i="22"/>
  <c r="L24" i="22"/>
  <c r="L33" i="22"/>
  <c r="L109" i="22"/>
  <c r="L12" i="22"/>
  <c r="L55" i="22"/>
  <c r="L100" i="22"/>
  <c r="L143" i="22"/>
  <c r="L38" i="22"/>
  <c r="L126" i="22"/>
  <c r="L20" i="22"/>
  <c r="L117" i="22"/>
  <c r="I129" i="21"/>
  <c r="H129" i="21"/>
  <c r="I103" i="21"/>
  <c r="H103" i="21"/>
  <c r="I77" i="21"/>
  <c r="H77" i="21"/>
  <c r="D64" i="21"/>
  <c r="E22" i="21"/>
  <c r="H104" i="21"/>
  <c r="I104" i="21"/>
  <c r="H53" i="21"/>
  <c r="I53" i="21"/>
  <c r="H27" i="21"/>
  <c r="I27" i="21"/>
  <c r="G49" i="22"/>
  <c r="C35" i="22"/>
  <c r="C147" i="22"/>
  <c r="C161" i="22"/>
  <c r="I71" i="21"/>
  <c r="H71" i="21"/>
  <c r="I45" i="21"/>
  <c r="H45" i="21"/>
  <c r="I21" i="21"/>
  <c r="H21" i="21"/>
  <c r="C133" i="22"/>
  <c r="I29" i="21"/>
  <c r="H29" i="21"/>
  <c r="H91" i="22"/>
  <c r="T21" i="22"/>
  <c r="J58" i="22"/>
  <c r="L58" i="22"/>
  <c r="K58" i="22"/>
  <c r="K93" i="22"/>
  <c r="L93" i="22"/>
  <c r="J93" i="22"/>
  <c r="L131" i="22"/>
  <c r="K131" i="22"/>
  <c r="J131" i="22"/>
  <c r="K76" i="22"/>
  <c r="J76" i="22"/>
  <c r="L76" i="22"/>
  <c r="K111" i="22"/>
  <c r="I119" i="22"/>
  <c r="L111" i="22"/>
  <c r="J111" i="22"/>
  <c r="K150" i="22"/>
  <c r="J150" i="22"/>
  <c r="L150" i="22"/>
  <c r="K60" i="22"/>
  <c r="J60" i="22"/>
  <c r="L60" i="22"/>
  <c r="L99" i="22"/>
  <c r="K99" i="22"/>
  <c r="J99" i="22"/>
  <c r="L138" i="22"/>
  <c r="K138" i="22"/>
  <c r="J138" i="22"/>
  <c r="L25" i="22"/>
  <c r="K25" i="22"/>
  <c r="J25" i="22"/>
  <c r="L10" i="22"/>
  <c r="K10" i="22"/>
  <c r="J10" i="22"/>
  <c r="I57" i="21"/>
  <c r="H57" i="21"/>
  <c r="G64" i="21"/>
  <c r="I31" i="21"/>
  <c r="H31" i="21"/>
  <c r="G105" i="22"/>
  <c r="I136" i="21"/>
  <c r="H136" i="21"/>
  <c r="H84" i="21"/>
  <c r="G92" i="21"/>
  <c r="I84" i="21"/>
  <c r="H58" i="21"/>
  <c r="I58" i="21"/>
  <c r="X18" i="22"/>
  <c r="W18" i="22"/>
  <c r="V18" i="22"/>
  <c r="F91" i="22"/>
  <c r="F161" i="22"/>
  <c r="H18" i="21"/>
  <c r="H99" i="21"/>
  <c r="H76" i="21"/>
  <c r="H145" i="21"/>
  <c r="R11" i="21"/>
  <c r="Q11" i="21"/>
  <c r="C92" i="21"/>
  <c r="R68" i="19"/>
  <c r="P68" i="19"/>
  <c r="X17" i="19"/>
  <c r="X144" i="19"/>
  <c r="W35" i="19"/>
  <c r="X27" i="19"/>
  <c r="X38" i="19"/>
  <c r="W37" i="19"/>
  <c r="X68" i="19"/>
  <c r="X73" i="19"/>
  <c r="X84" i="19"/>
  <c r="X95" i="19"/>
  <c r="X103" i="19"/>
  <c r="X114" i="19"/>
  <c r="X125" i="19"/>
  <c r="W133" i="19"/>
  <c r="X136" i="19"/>
  <c r="W135" i="19"/>
  <c r="X146" i="19"/>
  <c r="X157" i="19"/>
  <c r="R53" i="19"/>
  <c r="P53" i="19"/>
  <c r="O35" i="19"/>
  <c r="P27" i="19"/>
  <c r="R27" i="19"/>
  <c r="P38" i="19"/>
  <c r="O37" i="19"/>
  <c r="R38" i="19"/>
  <c r="R71" i="19"/>
  <c r="P71" i="19"/>
  <c r="R73" i="19"/>
  <c r="P73" i="19"/>
  <c r="R84" i="19"/>
  <c r="P84" i="19"/>
  <c r="R95" i="19"/>
  <c r="P95" i="19"/>
  <c r="R103" i="19"/>
  <c r="P103" i="19"/>
  <c r="R114" i="19"/>
  <c r="P114" i="19"/>
  <c r="R125" i="19"/>
  <c r="P125" i="19"/>
  <c r="O133" i="19"/>
  <c r="R136" i="19"/>
  <c r="P136" i="19"/>
  <c r="O135" i="19"/>
  <c r="R146" i="19"/>
  <c r="P146" i="19"/>
  <c r="R157" i="19"/>
  <c r="P157" i="19"/>
  <c r="H44" i="19"/>
  <c r="J44" i="19"/>
  <c r="G35" i="19"/>
  <c r="J27" i="19"/>
  <c r="H27" i="19"/>
  <c r="H38" i="19"/>
  <c r="G37" i="19"/>
  <c r="J38" i="19"/>
  <c r="J70" i="19"/>
  <c r="H70" i="19"/>
  <c r="G77" i="19"/>
  <c r="J74" i="19"/>
  <c r="H74" i="19"/>
  <c r="J85" i="19"/>
  <c r="H85" i="19"/>
  <c r="J96" i="19"/>
  <c r="H96" i="19"/>
  <c r="J104" i="19"/>
  <c r="H104" i="19"/>
  <c r="J115" i="19"/>
  <c r="H115" i="19"/>
  <c r="J126" i="19"/>
  <c r="H126" i="19"/>
  <c r="H137" i="19"/>
  <c r="J137" i="19"/>
  <c r="J150" i="19"/>
  <c r="G149" i="19"/>
  <c r="H150" i="19"/>
  <c r="J158" i="19"/>
  <c r="H158" i="19"/>
  <c r="N21" i="19"/>
  <c r="V51" i="19"/>
  <c r="X57" i="19"/>
  <c r="N133" i="19"/>
  <c r="F105" i="19"/>
  <c r="F135" i="19"/>
  <c r="F133" i="19"/>
  <c r="V35" i="19"/>
  <c r="F21" i="19"/>
  <c r="H13" i="19"/>
  <c r="H48" i="19"/>
  <c r="J48" i="19"/>
  <c r="V21" i="19"/>
  <c r="X13" i="19"/>
  <c r="V9" i="19"/>
  <c r="X9" i="19" s="1"/>
  <c r="R30" i="18"/>
  <c r="Q30" i="18"/>
  <c r="R73" i="18"/>
  <c r="Q73" i="18"/>
  <c r="I40" i="18"/>
  <c r="H48" i="18"/>
  <c r="J40" i="18"/>
  <c r="L62" i="18"/>
  <c r="L50" i="18"/>
  <c r="R41" i="18"/>
  <c r="Q41" i="18"/>
  <c r="R32" i="18"/>
  <c r="Q32" i="18"/>
  <c r="R24" i="18"/>
  <c r="Q24" i="18"/>
  <c r="M20" i="18"/>
  <c r="M8" i="18"/>
  <c r="Q107" i="18"/>
  <c r="P106" i="18"/>
  <c r="R107" i="18"/>
  <c r="R88" i="18"/>
  <c r="Q88" i="18"/>
  <c r="R69" i="18"/>
  <c r="Q69" i="18"/>
  <c r="R155" i="18"/>
  <c r="Q155" i="18"/>
  <c r="R154" i="18"/>
  <c r="Q154" i="18"/>
  <c r="Q136" i="18"/>
  <c r="R136" i="18"/>
  <c r="R126" i="18"/>
  <c r="Q126" i="18"/>
  <c r="I115" i="18"/>
  <c r="J115" i="18"/>
  <c r="J97" i="18"/>
  <c r="I97" i="18"/>
  <c r="J86" i="18"/>
  <c r="I86" i="18"/>
  <c r="J85" i="18"/>
  <c r="I85" i="18"/>
  <c r="I75" i="18"/>
  <c r="J75" i="18"/>
  <c r="I153" i="18"/>
  <c r="J153" i="18"/>
  <c r="J143" i="18"/>
  <c r="I143" i="18"/>
  <c r="L120" i="18"/>
  <c r="M78" i="18"/>
  <c r="E64" i="18"/>
  <c r="T48" i="18"/>
  <c r="D22" i="18"/>
  <c r="D20" i="18"/>
  <c r="U148" i="18"/>
  <c r="M146" i="18"/>
  <c r="E76" i="18"/>
  <c r="T134" i="18"/>
  <c r="U92" i="18"/>
  <c r="U50" i="18"/>
  <c r="T92" i="18"/>
  <c r="T90" i="18"/>
  <c r="L148" i="18"/>
  <c r="L146" i="18"/>
  <c r="D106" i="18"/>
  <c r="D78" i="18"/>
  <c r="V20" i="18"/>
  <c r="V104" i="18"/>
  <c r="J144" i="17"/>
  <c r="I144" i="17"/>
  <c r="J68" i="17"/>
  <c r="I68" i="17"/>
  <c r="K68" i="17"/>
  <c r="F161" i="17"/>
  <c r="F107" i="17"/>
  <c r="O21" i="16"/>
  <c r="C147" i="15"/>
  <c r="M114" i="15"/>
  <c r="K114" i="15"/>
  <c r="J114" i="15"/>
  <c r="I114" i="15"/>
  <c r="L114" i="15"/>
  <c r="M88" i="15"/>
  <c r="K88" i="15"/>
  <c r="J88" i="15"/>
  <c r="L88" i="15"/>
  <c r="I88" i="15"/>
  <c r="M62" i="15"/>
  <c r="K62" i="15"/>
  <c r="J62" i="15"/>
  <c r="I62" i="15"/>
  <c r="L62" i="15"/>
  <c r="Y15" i="15"/>
  <c r="X15" i="15"/>
  <c r="W15" i="15"/>
  <c r="G120" i="18"/>
  <c r="K20" i="18"/>
  <c r="K118" i="18"/>
  <c r="K146" i="18"/>
  <c r="I48" i="17"/>
  <c r="K48" i="17"/>
  <c r="J48" i="17"/>
  <c r="I31" i="17"/>
  <c r="K31" i="17"/>
  <c r="J31" i="17"/>
  <c r="D147" i="16"/>
  <c r="D77" i="17"/>
  <c r="D147" i="17"/>
  <c r="D133" i="17"/>
  <c r="S118" i="18"/>
  <c r="S146" i="18"/>
  <c r="I60" i="18"/>
  <c r="G22" i="18"/>
  <c r="G20" i="18"/>
  <c r="I12" i="18"/>
  <c r="J136" i="17"/>
  <c r="H135" i="17"/>
  <c r="I136" i="17"/>
  <c r="E49" i="17"/>
  <c r="K17" i="17"/>
  <c r="J17" i="17"/>
  <c r="I17" i="17"/>
  <c r="C91" i="17"/>
  <c r="C161" i="17"/>
  <c r="G91" i="16"/>
  <c r="J31" i="16"/>
  <c r="I31" i="16"/>
  <c r="G9" i="16"/>
  <c r="I9" i="16" s="1"/>
  <c r="J10" i="16"/>
  <c r="I10" i="16"/>
  <c r="K139" i="15"/>
  <c r="H147" i="15"/>
  <c r="M139" i="15"/>
  <c r="L139" i="15"/>
  <c r="J139" i="15"/>
  <c r="I139" i="15"/>
  <c r="K17" i="15"/>
  <c r="M17" i="15"/>
  <c r="L17" i="15"/>
  <c r="J17" i="15"/>
  <c r="I17" i="15"/>
  <c r="K9" i="15"/>
  <c r="M9" i="15"/>
  <c r="L9" i="15"/>
  <c r="J9" i="15"/>
  <c r="I9" i="15"/>
  <c r="M58" i="15"/>
  <c r="M30" i="15"/>
  <c r="M68" i="15"/>
  <c r="M74" i="15"/>
  <c r="M143" i="15"/>
  <c r="M73" i="15"/>
  <c r="M125" i="15"/>
  <c r="M42" i="15"/>
  <c r="M94" i="15"/>
  <c r="M145" i="15"/>
  <c r="M20" i="15"/>
  <c r="M66" i="15"/>
  <c r="M117" i="15"/>
  <c r="M116" i="15"/>
  <c r="M23" i="15"/>
  <c r="M118" i="15"/>
  <c r="M65" i="15"/>
  <c r="M102" i="15"/>
  <c r="M157" i="15"/>
  <c r="M10" i="15"/>
  <c r="M153" i="15"/>
  <c r="M32" i="15"/>
  <c r="M25" i="15"/>
  <c r="M152" i="15"/>
  <c r="M41" i="15"/>
  <c r="M93" i="15"/>
  <c r="M160" i="15"/>
  <c r="M51" i="15"/>
  <c r="M57" i="15"/>
  <c r="M126" i="15"/>
  <c r="M101" i="15"/>
  <c r="M159" i="15"/>
  <c r="M56" i="15"/>
  <c r="M108" i="15"/>
  <c r="M76" i="15"/>
  <c r="M128" i="15"/>
  <c r="M16" i="15"/>
  <c r="M48" i="15"/>
  <c r="M100" i="15"/>
  <c r="M154" i="15"/>
  <c r="M99" i="15"/>
  <c r="M18" i="15"/>
  <c r="M151" i="15"/>
  <c r="M75" i="15"/>
  <c r="M144" i="15"/>
  <c r="M24" i="15"/>
  <c r="M47" i="15"/>
  <c r="M85" i="15"/>
  <c r="M109" i="15"/>
  <c r="M84" i="15"/>
  <c r="M39" i="15"/>
  <c r="M59" i="15"/>
  <c r="M31" i="15"/>
  <c r="M135" i="15"/>
  <c r="M110" i="15"/>
  <c r="M33" i="15"/>
  <c r="M40" i="15"/>
  <c r="M136" i="15"/>
  <c r="M90" i="15"/>
  <c r="M142" i="15"/>
  <c r="M111" i="15"/>
  <c r="M12" i="15"/>
  <c r="M83" i="15"/>
  <c r="M127" i="15"/>
  <c r="M82" i="15"/>
  <c r="M137" i="15"/>
  <c r="M14" i="15"/>
  <c r="M67" i="15"/>
  <c r="Q16" i="18"/>
  <c r="O48" i="18"/>
  <c r="Q156" i="18"/>
  <c r="J132" i="17"/>
  <c r="I132" i="17"/>
  <c r="K132" i="17"/>
  <c r="E105" i="17"/>
  <c r="D65" i="17"/>
  <c r="F21" i="17"/>
  <c r="D161" i="16"/>
  <c r="V20" i="16"/>
  <c r="U20" i="16"/>
  <c r="M38" i="15"/>
  <c r="J38" i="15"/>
  <c r="L38" i="15"/>
  <c r="K38" i="15"/>
  <c r="I38" i="15"/>
  <c r="X12" i="15"/>
  <c r="W12" i="15"/>
  <c r="N34" i="18"/>
  <c r="N64" i="18"/>
  <c r="N76" i="18"/>
  <c r="N62" i="18"/>
  <c r="N120" i="18"/>
  <c r="N90" i="18"/>
  <c r="I99" i="17"/>
  <c r="J99" i="17"/>
  <c r="K99" i="17"/>
  <c r="K83" i="17"/>
  <c r="H91" i="17"/>
  <c r="I83" i="17"/>
  <c r="J83" i="17"/>
  <c r="I69" i="17"/>
  <c r="H77" i="17"/>
  <c r="J69" i="17"/>
  <c r="J155" i="17"/>
  <c r="I155" i="17"/>
  <c r="I139" i="17"/>
  <c r="H147" i="17"/>
  <c r="J139" i="17"/>
  <c r="K140" i="17"/>
  <c r="J140" i="17"/>
  <c r="I140" i="17"/>
  <c r="D91" i="16"/>
  <c r="D79" i="16"/>
  <c r="M146" i="15"/>
  <c r="K146" i="15"/>
  <c r="I146" i="15"/>
  <c r="L146" i="15"/>
  <c r="J146" i="15"/>
  <c r="E77" i="15"/>
  <c r="E37" i="16"/>
  <c r="J39" i="15"/>
  <c r="L39" i="15"/>
  <c r="J108" i="15"/>
  <c r="L108" i="15"/>
  <c r="L42" i="15"/>
  <c r="J42" i="15"/>
  <c r="D119" i="15"/>
  <c r="L111" i="15"/>
  <c r="J111" i="15"/>
  <c r="L16" i="15"/>
  <c r="J16" i="15"/>
  <c r="L66" i="15"/>
  <c r="J66" i="15"/>
  <c r="L143" i="15"/>
  <c r="J143" i="15"/>
  <c r="J58" i="15"/>
  <c r="L58" i="15"/>
  <c r="J127" i="15"/>
  <c r="L127" i="15"/>
  <c r="X28" i="18"/>
  <c r="Y19" i="18"/>
  <c r="X19" i="18"/>
  <c r="X61" i="18"/>
  <c r="Y61" i="18"/>
  <c r="X69" i="18"/>
  <c r="X14" i="18"/>
  <c r="Y129" i="18"/>
  <c r="X129" i="18"/>
  <c r="X71" i="18"/>
  <c r="Y71" i="18"/>
  <c r="Y121" i="18"/>
  <c r="X121" i="18"/>
  <c r="W120" i="18"/>
  <c r="X140" i="18"/>
  <c r="Y140" i="18"/>
  <c r="Y122" i="18"/>
  <c r="X122" i="18"/>
  <c r="Y111" i="18"/>
  <c r="X111" i="18"/>
  <c r="X101" i="18"/>
  <c r="X100" i="18"/>
  <c r="Y100" i="18"/>
  <c r="W90" i="18"/>
  <c r="X82" i="18"/>
  <c r="C148" i="18"/>
  <c r="K55" i="16"/>
  <c r="I55" i="16"/>
  <c r="J55" i="16"/>
  <c r="H63" i="16"/>
  <c r="H51" i="16"/>
  <c r="P21" i="16"/>
  <c r="K44" i="16"/>
  <c r="I44" i="16"/>
  <c r="J44" i="16"/>
  <c r="K122" i="16"/>
  <c r="I122" i="16"/>
  <c r="H121" i="16"/>
  <c r="J122" i="16"/>
  <c r="J62" i="16"/>
  <c r="K62" i="16"/>
  <c r="I62" i="16"/>
  <c r="K140" i="16"/>
  <c r="J140" i="16"/>
  <c r="I140" i="16"/>
  <c r="K90" i="16"/>
  <c r="J90" i="16"/>
  <c r="I90" i="16"/>
  <c r="J74" i="16"/>
  <c r="I74" i="16"/>
  <c r="K74" i="16"/>
  <c r="J160" i="16"/>
  <c r="I160" i="16"/>
  <c r="K160" i="16"/>
  <c r="I101" i="16"/>
  <c r="K101" i="16"/>
  <c r="J101" i="16"/>
  <c r="K15" i="16"/>
  <c r="J15" i="16"/>
  <c r="I15" i="16"/>
  <c r="K85" i="16"/>
  <c r="J85" i="16"/>
  <c r="I85" i="16"/>
  <c r="D63" i="15"/>
  <c r="C51" i="14"/>
  <c r="F22" i="18"/>
  <c r="K29" i="16"/>
  <c r="I29" i="16"/>
  <c r="J29" i="16"/>
  <c r="K76" i="15"/>
  <c r="I76" i="15"/>
  <c r="T21" i="14"/>
  <c r="S21" i="14"/>
  <c r="J112" i="16"/>
  <c r="I112" i="16"/>
  <c r="K112" i="16"/>
  <c r="C163" i="14"/>
  <c r="I76" i="17"/>
  <c r="J76" i="17"/>
  <c r="G49" i="17"/>
  <c r="J11" i="17"/>
  <c r="I11" i="17"/>
  <c r="G105" i="17"/>
  <c r="J26" i="16"/>
  <c r="I26" i="16"/>
  <c r="K26" i="16"/>
  <c r="E133" i="16"/>
  <c r="S22" i="14"/>
  <c r="V17" i="16"/>
  <c r="U17" i="16"/>
  <c r="I93" i="15"/>
  <c r="K93" i="15"/>
  <c r="K30" i="15"/>
  <c r="I30" i="15"/>
  <c r="K99" i="15"/>
  <c r="I99" i="15"/>
  <c r="K157" i="15"/>
  <c r="I157" i="15"/>
  <c r="I31" i="15"/>
  <c r="K31" i="15"/>
  <c r="I109" i="15"/>
  <c r="K109" i="15"/>
  <c r="Y45" i="18"/>
  <c r="X45" i="18"/>
  <c r="F104" i="18"/>
  <c r="F237" i="30"/>
  <c r="J195" i="30"/>
  <c r="L187" i="30"/>
  <c r="H150" i="30"/>
  <c r="H144" i="30"/>
  <c r="F279" i="30"/>
  <c r="N233" i="30"/>
  <c r="H194" i="30"/>
  <c r="J186" i="30"/>
  <c r="J148" i="30"/>
  <c r="N142" i="30"/>
  <c r="F62" i="30"/>
  <c r="H232" i="30"/>
  <c r="J87" i="30"/>
  <c r="F121" i="30"/>
  <c r="J125" i="30"/>
  <c r="N120" i="30"/>
  <c r="J126" i="30"/>
  <c r="L126" i="30"/>
  <c r="F85" i="30"/>
  <c r="N79" i="33"/>
  <c r="L65" i="30"/>
  <c r="L53" i="30"/>
  <c r="N167" i="30"/>
  <c r="F174" i="30"/>
  <c r="L166" i="30"/>
  <c r="L172" i="30"/>
  <c r="J167" i="30"/>
  <c r="L173" i="30"/>
  <c r="F60" i="30"/>
  <c r="L56" i="30"/>
  <c r="L64" i="30"/>
  <c r="J108" i="28"/>
  <c r="I108" i="28"/>
  <c r="M108" i="28"/>
  <c r="L108" i="28"/>
  <c r="K108" i="28"/>
  <c r="M74" i="28"/>
  <c r="K74" i="28"/>
  <c r="J74" i="28"/>
  <c r="L74" i="28"/>
  <c r="I74" i="28"/>
  <c r="I60" i="28"/>
  <c r="K60" i="28"/>
  <c r="K99" i="27"/>
  <c r="J99" i="27"/>
  <c r="I99" i="27"/>
  <c r="I45" i="28"/>
  <c r="L45" i="28"/>
  <c r="K45" i="28"/>
  <c r="M45" i="28"/>
  <c r="J45" i="28"/>
  <c r="J42" i="28"/>
  <c r="I42" i="28"/>
  <c r="M42" i="28"/>
  <c r="L42" i="28"/>
  <c r="K42" i="28"/>
  <c r="E34" i="28"/>
  <c r="L26" i="28"/>
  <c r="J26" i="28"/>
  <c r="J71" i="27"/>
  <c r="I71" i="27"/>
  <c r="K71" i="27"/>
  <c r="K56" i="28"/>
  <c r="J56" i="28"/>
  <c r="I56" i="28"/>
  <c r="M56" i="28"/>
  <c r="L56" i="28"/>
  <c r="E48" i="28"/>
  <c r="K148" i="27"/>
  <c r="J148" i="27"/>
  <c r="I148" i="27"/>
  <c r="K130" i="27"/>
  <c r="J130" i="27"/>
  <c r="I130" i="27"/>
  <c r="C118" i="27"/>
  <c r="J36" i="27"/>
  <c r="I36" i="27"/>
  <c r="K36" i="27"/>
  <c r="J18" i="27"/>
  <c r="I18" i="27"/>
  <c r="K18" i="27"/>
  <c r="K152" i="28"/>
  <c r="M152" i="28"/>
  <c r="L152" i="28"/>
  <c r="H160" i="28"/>
  <c r="I152" i="28"/>
  <c r="J152" i="28"/>
  <c r="E118" i="28"/>
  <c r="I70" i="28"/>
  <c r="K70" i="28"/>
  <c r="D62" i="28"/>
  <c r="C48" i="28"/>
  <c r="M121" i="28"/>
  <c r="K121" i="28"/>
  <c r="I121" i="28"/>
  <c r="L121" i="28"/>
  <c r="J121" i="28"/>
  <c r="M107" i="28"/>
  <c r="L107" i="28"/>
  <c r="J107" i="28"/>
  <c r="K107" i="28"/>
  <c r="I107" i="28"/>
  <c r="K113" i="28"/>
  <c r="J113" i="28"/>
  <c r="M113" i="28"/>
  <c r="L113" i="28"/>
  <c r="I113" i="28"/>
  <c r="I85" i="28"/>
  <c r="L85" i="28"/>
  <c r="K85" i="28"/>
  <c r="M85" i="28"/>
  <c r="J85" i="28"/>
  <c r="M88" i="28"/>
  <c r="K88" i="28"/>
  <c r="J88" i="28"/>
  <c r="L88" i="28"/>
  <c r="I88" i="28"/>
  <c r="L157" i="28"/>
  <c r="K157" i="28"/>
  <c r="J157" i="28"/>
  <c r="I157" i="28"/>
  <c r="M157" i="28"/>
  <c r="M72" i="28"/>
  <c r="L72" i="28"/>
  <c r="K72" i="28"/>
  <c r="I72" i="28"/>
  <c r="J72" i="28"/>
  <c r="M29" i="28"/>
  <c r="L29" i="28"/>
  <c r="K29" i="28"/>
  <c r="I29" i="28"/>
  <c r="J29" i="28"/>
  <c r="K127" i="28"/>
  <c r="I127" i="28"/>
  <c r="I116" i="28"/>
  <c r="K116" i="28"/>
  <c r="K144" i="27"/>
  <c r="I144" i="27"/>
  <c r="J144" i="27"/>
  <c r="C132" i="27"/>
  <c r="K50" i="27"/>
  <c r="I50" i="27"/>
  <c r="J50" i="27"/>
  <c r="K32" i="27"/>
  <c r="I32" i="27"/>
  <c r="J32" i="27"/>
  <c r="C20" i="27"/>
  <c r="H65" i="30"/>
  <c r="J65" i="30"/>
  <c r="H80" i="30"/>
  <c r="J80" i="30"/>
  <c r="H75" i="30"/>
  <c r="J75" i="30"/>
  <c r="F104" i="26"/>
  <c r="J14" i="27"/>
  <c r="I14" i="27"/>
  <c r="G76" i="27"/>
  <c r="J69" i="27"/>
  <c r="I69" i="27"/>
  <c r="G146" i="27"/>
  <c r="I138" i="27"/>
  <c r="J138" i="27"/>
  <c r="J56" i="27"/>
  <c r="I56" i="27"/>
  <c r="J92" i="27"/>
  <c r="I92" i="27"/>
  <c r="F118" i="28"/>
  <c r="F104" i="28"/>
  <c r="F76" i="27"/>
  <c r="C76" i="26"/>
  <c r="K47" i="26"/>
  <c r="I47" i="26"/>
  <c r="J47" i="26"/>
  <c r="K125" i="26"/>
  <c r="J125" i="26"/>
  <c r="I125" i="26"/>
  <c r="H132" i="26"/>
  <c r="K74" i="26"/>
  <c r="J74" i="26"/>
  <c r="I74" i="26"/>
  <c r="K135" i="26"/>
  <c r="J135" i="26"/>
  <c r="I135" i="26"/>
  <c r="K51" i="26"/>
  <c r="J51" i="26"/>
  <c r="I51" i="26"/>
  <c r="J153" i="26"/>
  <c r="I153" i="26"/>
  <c r="K153" i="26"/>
  <c r="H160" i="26"/>
  <c r="J69" i="26"/>
  <c r="I69" i="26"/>
  <c r="K69" i="26"/>
  <c r="K143" i="26"/>
  <c r="J143" i="26"/>
  <c r="I143" i="26"/>
  <c r="I61" i="26"/>
  <c r="K61" i="26"/>
  <c r="J61" i="26"/>
  <c r="K156" i="26"/>
  <c r="J156" i="26"/>
  <c r="I156" i="26"/>
  <c r="K114" i="26"/>
  <c r="J114" i="26"/>
  <c r="I114" i="26"/>
  <c r="K155" i="26"/>
  <c r="J155" i="26"/>
  <c r="I155" i="26"/>
  <c r="K134" i="26"/>
  <c r="I134" i="26"/>
  <c r="J134" i="26"/>
  <c r="E104" i="26"/>
  <c r="J107" i="26"/>
  <c r="I107" i="26"/>
  <c r="K107" i="26"/>
  <c r="E118" i="26"/>
  <c r="E62" i="26"/>
  <c r="E90" i="26"/>
  <c r="J64" i="26"/>
  <c r="I64" i="26"/>
  <c r="K64" i="26"/>
  <c r="N57" i="30"/>
  <c r="J38" i="26"/>
  <c r="I38" i="26"/>
  <c r="K38" i="26"/>
  <c r="D34" i="26"/>
  <c r="D132" i="26"/>
  <c r="J66" i="22"/>
  <c r="K66" i="22"/>
  <c r="K31" i="22"/>
  <c r="L31" i="22"/>
  <c r="J31" i="22"/>
  <c r="E133" i="22"/>
  <c r="E147" i="22"/>
  <c r="E134" i="21"/>
  <c r="I52" i="21"/>
  <c r="H52" i="21"/>
  <c r="I12" i="21"/>
  <c r="H12" i="21"/>
  <c r="K42" i="22"/>
  <c r="J42" i="22"/>
  <c r="L42" i="22"/>
  <c r="V11" i="22"/>
  <c r="X11" i="22"/>
  <c r="W11" i="22"/>
  <c r="H147" i="21"/>
  <c r="I147" i="21"/>
  <c r="E63" i="22"/>
  <c r="C119" i="22"/>
  <c r="I140" i="21"/>
  <c r="H140" i="21"/>
  <c r="G148" i="21"/>
  <c r="I114" i="21"/>
  <c r="H114" i="21"/>
  <c r="L152" i="22"/>
  <c r="K152" i="22"/>
  <c r="J152" i="22"/>
  <c r="K104" i="22"/>
  <c r="J104" i="22"/>
  <c r="L104" i="22"/>
  <c r="I150" i="21"/>
  <c r="H150" i="21"/>
  <c r="I98" i="21"/>
  <c r="H98" i="21"/>
  <c r="G106" i="21"/>
  <c r="I72" i="21"/>
  <c r="H72" i="21"/>
  <c r="D49" i="22"/>
  <c r="L13" i="22"/>
  <c r="K13" i="22"/>
  <c r="J13" i="22"/>
  <c r="I21" i="22"/>
  <c r="L62" i="22"/>
  <c r="K62" i="22"/>
  <c r="J62" i="22"/>
  <c r="K97" i="22"/>
  <c r="I105" i="22"/>
  <c r="L97" i="22"/>
  <c r="J97" i="22"/>
  <c r="L136" i="22"/>
  <c r="K136" i="22"/>
  <c r="J136" i="22"/>
  <c r="K81" i="22"/>
  <c r="L81" i="22"/>
  <c r="J81" i="22"/>
  <c r="K115" i="22"/>
  <c r="L115" i="22"/>
  <c r="J115" i="22"/>
  <c r="K154" i="22"/>
  <c r="L154" i="22"/>
  <c r="J154" i="22"/>
  <c r="L65" i="22"/>
  <c r="K65" i="22"/>
  <c r="J65" i="22"/>
  <c r="L103" i="22"/>
  <c r="J103" i="22"/>
  <c r="K103" i="22"/>
  <c r="L142" i="22"/>
  <c r="K142" i="22"/>
  <c r="J142" i="22"/>
  <c r="C49" i="22"/>
  <c r="X15" i="22"/>
  <c r="W15" i="22"/>
  <c r="V15" i="22"/>
  <c r="I126" i="21"/>
  <c r="H126" i="21"/>
  <c r="G134" i="21"/>
  <c r="I100" i="21"/>
  <c r="H100" i="21"/>
  <c r="E36" i="21"/>
  <c r="L15" i="22"/>
  <c r="K15" i="22"/>
  <c r="J15" i="22"/>
  <c r="G147" i="22"/>
  <c r="I110" i="21"/>
  <c r="H110" i="21"/>
  <c r="E64" i="21"/>
  <c r="H32" i="21"/>
  <c r="I32" i="21"/>
  <c r="F77" i="22"/>
  <c r="H30" i="21"/>
  <c r="H108" i="21"/>
  <c r="F106" i="21"/>
  <c r="H85" i="21"/>
  <c r="F162" i="21"/>
  <c r="H154" i="21"/>
  <c r="R10" i="21"/>
  <c r="Q10" i="21"/>
  <c r="R15" i="21"/>
  <c r="Q12" i="21"/>
  <c r="R12" i="21"/>
  <c r="C50" i="21"/>
  <c r="C22" i="21"/>
  <c r="J62" i="19"/>
  <c r="H62" i="19"/>
  <c r="P15" i="19"/>
  <c r="R15" i="19"/>
  <c r="O21" i="19"/>
  <c r="X46" i="19"/>
  <c r="X28" i="19"/>
  <c r="X39" i="19"/>
  <c r="X70" i="19"/>
  <c r="X74" i="19"/>
  <c r="X85" i="19"/>
  <c r="X96" i="19"/>
  <c r="X104" i="19"/>
  <c r="X115" i="19"/>
  <c r="X126" i="19"/>
  <c r="W147" i="19"/>
  <c r="X139" i="19"/>
  <c r="W149" i="19"/>
  <c r="X150" i="19"/>
  <c r="X158" i="19"/>
  <c r="R57" i="19"/>
  <c r="P57" i="19"/>
  <c r="R28" i="19"/>
  <c r="P28" i="19"/>
  <c r="P39" i="19"/>
  <c r="R39" i="19"/>
  <c r="R143" i="19"/>
  <c r="P143" i="19"/>
  <c r="R74" i="19"/>
  <c r="P74" i="19"/>
  <c r="R85" i="19"/>
  <c r="P85" i="19"/>
  <c r="R96" i="19"/>
  <c r="P96" i="19"/>
  <c r="R104" i="19"/>
  <c r="P104" i="19"/>
  <c r="R115" i="19"/>
  <c r="P115" i="19"/>
  <c r="R126" i="19"/>
  <c r="P126" i="19"/>
  <c r="R142" i="19"/>
  <c r="P142" i="19"/>
  <c r="R150" i="19"/>
  <c r="O149" i="19"/>
  <c r="P150" i="19"/>
  <c r="R158" i="19"/>
  <c r="P158" i="19"/>
  <c r="H53" i="19"/>
  <c r="J53" i="19"/>
  <c r="J28" i="19"/>
  <c r="H28" i="19"/>
  <c r="H39" i="19"/>
  <c r="J39" i="19"/>
  <c r="H46" i="19"/>
  <c r="J46" i="19"/>
  <c r="J75" i="19"/>
  <c r="H75" i="19"/>
  <c r="J86" i="19"/>
  <c r="H86" i="19"/>
  <c r="J97" i="19"/>
  <c r="H97" i="19"/>
  <c r="G105" i="19"/>
  <c r="J108" i="19"/>
  <c r="H108" i="19"/>
  <c r="G107" i="19"/>
  <c r="J116" i="19"/>
  <c r="H116" i="19"/>
  <c r="J127" i="19"/>
  <c r="H127" i="19"/>
  <c r="J141" i="19"/>
  <c r="H141" i="19"/>
  <c r="J151" i="19"/>
  <c r="H151" i="19"/>
  <c r="J159" i="19"/>
  <c r="H159" i="19"/>
  <c r="V133" i="19"/>
  <c r="V93" i="19"/>
  <c r="V63" i="19"/>
  <c r="N105" i="19"/>
  <c r="N135" i="19"/>
  <c r="N161" i="19"/>
  <c r="H67" i="19"/>
  <c r="N9" i="19"/>
  <c r="P10" i="19"/>
  <c r="H45" i="19"/>
  <c r="R11" i="19"/>
  <c r="P11" i="19"/>
  <c r="J30" i="18"/>
  <c r="I30" i="18"/>
  <c r="R151" i="18"/>
  <c r="Q151" i="18"/>
  <c r="Q72" i="18"/>
  <c r="R72" i="18"/>
  <c r="Q57" i="18"/>
  <c r="R57" i="18"/>
  <c r="U36" i="18"/>
  <c r="J139" i="18"/>
  <c r="I139" i="18"/>
  <c r="L76" i="18"/>
  <c r="L64" i="18"/>
  <c r="D62" i="18"/>
  <c r="D50" i="18"/>
  <c r="J41" i="18"/>
  <c r="I41" i="18"/>
  <c r="J32" i="18"/>
  <c r="I32" i="18"/>
  <c r="J24" i="18"/>
  <c r="I24" i="18"/>
  <c r="E20" i="18"/>
  <c r="E8" i="18"/>
  <c r="Q115" i="18"/>
  <c r="R115" i="18"/>
  <c r="R97" i="18"/>
  <c r="Q97" i="18"/>
  <c r="R86" i="18"/>
  <c r="Q86" i="18"/>
  <c r="R85" i="18"/>
  <c r="Q85" i="18"/>
  <c r="R67" i="18"/>
  <c r="Q67" i="18"/>
  <c r="Q144" i="18"/>
  <c r="R144" i="18"/>
  <c r="R135" i="18"/>
  <c r="P134" i="18"/>
  <c r="Q135" i="18"/>
  <c r="I124" i="18"/>
  <c r="H132" i="18"/>
  <c r="J124" i="18"/>
  <c r="J114" i="18"/>
  <c r="I114" i="18"/>
  <c r="J95" i="18"/>
  <c r="I95" i="18"/>
  <c r="J94" i="18"/>
  <c r="I94" i="18"/>
  <c r="I84" i="18"/>
  <c r="J84" i="18"/>
  <c r="J74" i="18"/>
  <c r="I74" i="18"/>
  <c r="H160" i="18"/>
  <c r="J152" i="18"/>
  <c r="I152" i="18"/>
  <c r="J116" i="18"/>
  <c r="I116" i="18"/>
  <c r="J159" i="18"/>
  <c r="I159" i="18"/>
  <c r="D120" i="18"/>
  <c r="E78" i="18"/>
  <c r="R61" i="18"/>
  <c r="Q61" i="18"/>
  <c r="R53" i="18"/>
  <c r="Q53" i="18"/>
  <c r="L48" i="18"/>
  <c r="R27" i="18"/>
  <c r="Q27" i="18"/>
  <c r="P34" i="18"/>
  <c r="R18" i="18"/>
  <c r="Q18" i="18"/>
  <c r="Q10" i="18"/>
  <c r="R10" i="18"/>
  <c r="U146" i="18"/>
  <c r="M134" i="18"/>
  <c r="M106" i="18"/>
  <c r="M104" i="18"/>
  <c r="E160" i="18"/>
  <c r="E132" i="18"/>
  <c r="R130" i="18"/>
  <c r="Q130" i="18"/>
  <c r="J87" i="18"/>
  <c r="I87" i="18"/>
  <c r="M50" i="18"/>
  <c r="L118" i="18"/>
  <c r="O62" i="18"/>
  <c r="V8" i="18"/>
  <c r="V36" i="18"/>
  <c r="X103" i="18"/>
  <c r="V160" i="18"/>
  <c r="V132" i="18"/>
  <c r="K67" i="17"/>
  <c r="J67" i="17"/>
  <c r="I67" i="17"/>
  <c r="F51" i="17"/>
  <c r="J32" i="17"/>
  <c r="I32" i="17"/>
  <c r="F147" i="16"/>
  <c r="D63" i="16"/>
  <c r="D35" i="16"/>
  <c r="D21" i="16"/>
  <c r="M37" i="15"/>
  <c r="K37" i="15"/>
  <c r="J37" i="15"/>
  <c r="L37" i="15"/>
  <c r="I37" i="15"/>
  <c r="O36" i="18"/>
  <c r="J85" i="17"/>
  <c r="I85" i="17"/>
  <c r="C35" i="17"/>
  <c r="E119" i="17"/>
  <c r="D119" i="17"/>
  <c r="F119" i="16"/>
  <c r="Q59" i="18"/>
  <c r="S90" i="18"/>
  <c r="I67" i="18"/>
  <c r="I29" i="18"/>
  <c r="G78" i="18"/>
  <c r="I79" i="18"/>
  <c r="G76" i="18"/>
  <c r="G134" i="18"/>
  <c r="J115" i="17"/>
  <c r="I115" i="17"/>
  <c r="K115" i="17"/>
  <c r="Q9" i="17"/>
  <c r="C105" i="17"/>
  <c r="F135" i="16"/>
  <c r="D51" i="16"/>
  <c r="K113" i="15"/>
  <c r="M113" i="15"/>
  <c r="L113" i="15"/>
  <c r="J113" i="15"/>
  <c r="I113" i="15"/>
  <c r="K87" i="15"/>
  <c r="M87" i="15"/>
  <c r="L87" i="15"/>
  <c r="J87" i="15"/>
  <c r="I87" i="15"/>
  <c r="K61" i="15"/>
  <c r="M61" i="15"/>
  <c r="L61" i="15"/>
  <c r="J61" i="15"/>
  <c r="I61" i="15"/>
  <c r="O146" i="18"/>
  <c r="O106" i="18"/>
  <c r="O20" i="18"/>
  <c r="Q12" i="18"/>
  <c r="O78" i="18"/>
  <c r="O76" i="18"/>
  <c r="O134" i="18"/>
  <c r="J61" i="17"/>
  <c r="I61" i="17"/>
  <c r="U12" i="17"/>
  <c r="V12" i="17"/>
  <c r="F133" i="16"/>
  <c r="D49" i="16"/>
  <c r="M158" i="15"/>
  <c r="L158" i="15"/>
  <c r="J158" i="15"/>
  <c r="K158" i="15"/>
  <c r="I158" i="15"/>
  <c r="M132" i="15"/>
  <c r="J132" i="15"/>
  <c r="L132" i="15"/>
  <c r="K132" i="15"/>
  <c r="I132" i="15"/>
  <c r="W10" i="15"/>
  <c r="X10" i="15"/>
  <c r="N118" i="18"/>
  <c r="J127" i="17"/>
  <c r="I127" i="17"/>
  <c r="D63" i="17"/>
  <c r="I43" i="17"/>
  <c r="J43" i="17"/>
  <c r="F35" i="17"/>
  <c r="P21" i="17"/>
  <c r="P9" i="17"/>
  <c r="I108" i="17"/>
  <c r="J108" i="17"/>
  <c r="H107" i="17"/>
  <c r="K100" i="17"/>
  <c r="J100" i="17"/>
  <c r="I100" i="17"/>
  <c r="J86" i="17"/>
  <c r="I86" i="17"/>
  <c r="J70" i="17"/>
  <c r="I70" i="17"/>
  <c r="I156" i="17"/>
  <c r="J156" i="17"/>
  <c r="K157" i="17"/>
  <c r="J157" i="17"/>
  <c r="I157" i="17"/>
  <c r="G147" i="16"/>
  <c r="F63" i="16"/>
  <c r="Q21" i="16"/>
  <c r="Q9" i="16"/>
  <c r="K121" i="15"/>
  <c r="I121" i="15"/>
  <c r="M121" i="15"/>
  <c r="L121" i="15"/>
  <c r="J121" i="15"/>
  <c r="K95" i="15"/>
  <c r="I95" i="15"/>
  <c r="M95" i="15"/>
  <c r="L95" i="15"/>
  <c r="J95" i="15"/>
  <c r="K69" i="15"/>
  <c r="I69" i="15"/>
  <c r="H77" i="15"/>
  <c r="M69" i="15"/>
  <c r="L69" i="15"/>
  <c r="J69" i="15"/>
  <c r="E49" i="15"/>
  <c r="K98" i="16"/>
  <c r="J98" i="16"/>
  <c r="I98" i="16"/>
  <c r="U18" i="16"/>
  <c r="W18" i="16"/>
  <c r="V18" i="16"/>
  <c r="J47" i="15"/>
  <c r="L47" i="15"/>
  <c r="J116" i="15"/>
  <c r="L116" i="15"/>
  <c r="L51" i="15"/>
  <c r="J51" i="15"/>
  <c r="L128" i="15"/>
  <c r="J128" i="15"/>
  <c r="L18" i="15"/>
  <c r="J18" i="15"/>
  <c r="L74" i="15"/>
  <c r="J74" i="15"/>
  <c r="J152" i="15"/>
  <c r="L152" i="15"/>
  <c r="J67" i="15"/>
  <c r="L67" i="15"/>
  <c r="J136" i="15"/>
  <c r="L136" i="15"/>
  <c r="Y37" i="18"/>
  <c r="X37" i="18"/>
  <c r="W36" i="18"/>
  <c r="Y41" i="18"/>
  <c r="X41" i="18"/>
  <c r="Y32" i="18"/>
  <c r="X32" i="18"/>
  <c r="Y112" i="18"/>
  <c r="X112" i="18"/>
  <c r="X81" i="18"/>
  <c r="Y23" i="18"/>
  <c r="X23" i="18"/>
  <c r="W22" i="18"/>
  <c r="X98" i="18"/>
  <c r="Y155" i="18"/>
  <c r="X155" i="18"/>
  <c r="X149" i="18"/>
  <c r="W148" i="18"/>
  <c r="Y149" i="18"/>
  <c r="Y130" i="18"/>
  <c r="X130" i="18"/>
  <c r="Y128" i="18"/>
  <c r="X128" i="18"/>
  <c r="X110" i="18"/>
  <c r="W118" i="18"/>
  <c r="X109" i="18"/>
  <c r="Y109" i="18"/>
  <c r="X99" i="18"/>
  <c r="C48" i="18"/>
  <c r="C62" i="18"/>
  <c r="C50" i="18"/>
  <c r="C118" i="18"/>
  <c r="C146" i="18"/>
  <c r="C9" i="16"/>
  <c r="K53" i="16"/>
  <c r="I53" i="16"/>
  <c r="J53" i="16"/>
  <c r="K130" i="16"/>
  <c r="I130" i="16"/>
  <c r="J130" i="16"/>
  <c r="K71" i="16"/>
  <c r="J71" i="16"/>
  <c r="I71" i="16"/>
  <c r="K157" i="16"/>
  <c r="J157" i="16"/>
  <c r="I157" i="16"/>
  <c r="K99" i="16"/>
  <c r="J99" i="16"/>
  <c r="I99" i="16"/>
  <c r="J83" i="16"/>
  <c r="I83" i="16"/>
  <c r="H91" i="16"/>
  <c r="K83" i="16"/>
  <c r="I24" i="16"/>
  <c r="K24" i="16"/>
  <c r="J24" i="16"/>
  <c r="H23" i="16"/>
  <c r="I110" i="16"/>
  <c r="K110" i="16"/>
  <c r="J110" i="16"/>
  <c r="K19" i="16"/>
  <c r="J19" i="16"/>
  <c r="I19" i="16"/>
  <c r="H93" i="16"/>
  <c r="K94" i="16"/>
  <c r="J94" i="16"/>
  <c r="I94" i="16"/>
  <c r="G105" i="15"/>
  <c r="Q21" i="15"/>
  <c r="S20" i="14"/>
  <c r="T20" i="14"/>
  <c r="K89" i="16"/>
  <c r="J89" i="16"/>
  <c r="I89" i="16"/>
  <c r="D77" i="15"/>
  <c r="K25" i="15"/>
  <c r="I25" i="15"/>
  <c r="G147" i="15"/>
  <c r="G107" i="17"/>
  <c r="J15" i="17"/>
  <c r="I15" i="17"/>
  <c r="I137" i="17"/>
  <c r="J137" i="17"/>
  <c r="G135" i="17"/>
  <c r="G121" i="17"/>
  <c r="E23" i="16"/>
  <c r="E119" i="16"/>
  <c r="E35" i="16"/>
  <c r="G77" i="17"/>
  <c r="J69" i="16"/>
  <c r="I69" i="16"/>
  <c r="H77" i="16"/>
  <c r="K69" i="16"/>
  <c r="H65" i="16"/>
  <c r="J157" i="15"/>
  <c r="L157" i="15"/>
  <c r="W20" i="15"/>
  <c r="X20" i="15"/>
  <c r="I24" i="15"/>
  <c r="K24" i="15"/>
  <c r="I101" i="15"/>
  <c r="K101" i="15"/>
  <c r="I39" i="15"/>
  <c r="K39" i="15"/>
  <c r="K108" i="15"/>
  <c r="I108" i="15"/>
  <c r="I10" i="15"/>
  <c r="K10" i="15"/>
  <c r="I40" i="15"/>
  <c r="K40" i="15"/>
  <c r="K117" i="15"/>
  <c r="I117" i="15"/>
  <c r="F50" i="18"/>
  <c r="F120" i="18"/>
  <c r="F118" i="18"/>
  <c r="R21" i="17"/>
  <c r="J235" i="30"/>
  <c r="J194" i="30"/>
  <c r="L186" i="30"/>
  <c r="J149" i="30"/>
  <c r="L143" i="30"/>
  <c r="H276" i="30"/>
  <c r="J232" i="30"/>
  <c r="F193" i="30"/>
  <c r="H193" i="30"/>
  <c r="L185" i="30"/>
  <c r="L147" i="30"/>
  <c r="F142" i="30"/>
  <c r="F58" i="30"/>
  <c r="F188" i="30"/>
  <c r="F173" i="30"/>
  <c r="N121" i="30"/>
  <c r="L127" i="30"/>
  <c r="L120" i="30"/>
  <c r="H126" i="30"/>
  <c r="J121" i="30"/>
  <c r="L121" i="30"/>
  <c r="H127" i="30"/>
  <c r="J127" i="30"/>
  <c r="L87" i="30"/>
  <c r="F61" i="30"/>
  <c r="N76" i="33"/>
  <c r="L85" i="30"/>
  <c r="F163" i="30"/>
  <c r="J168" i="30"/>
  <c r="H167" i="30"/>
  <c r="J173" i="30"/>
  <c r="F168" i="30"/>
  <c r="H168" i="30"/>
  <c r="J174" i="30"/>
  <c r="L174" i="30"/>
  <c r="L57" i="30"/>
  <c r="L58" i="30"/>
  <c r="J151" i="28"/>
  <c r="M151" i="28"/>
  <c r="L151" i="28"/>
  <c r="I151" i="28"/>
  <c r="K151" i="28"/>
  <c r="I43" i="28"/>
  <c r="K43" i="28"/>
  <c r="E132" i="28"/>
  <c r="K134" i="27"/>
  <c r="J134" i="27"/>
  <c r="I134" i="27"/>
  <c r="K116" i="27"/>
  <c r="J116" i="27"/>
  <c r="I116" i="27"/>
  <c r="C104" i="27"/>
  <c r="K14" i="28"/>
  <c r="G20" i="28"/>
  <c r="I14" i="28"/>
  <c r="L69" i="28"/>
  <c r="J69" i="28"/>
  <c r="G62" i="28"/>
  <c r="J25" i="28"/>
  <c r="I25" i="28"/>
  <c r="M25" i="28"/>
  <c r="L25" i="28"/>
  <c r="K25" i="28"/>
  <c r="L9" i="28"/>
  <c r="J9" i="28"/>
  <c r="C160" i="28"/>
  <c r="J106" i="27"/>
  <c r="I106" i="27"/>
  <c r="K106" i="27"/>
  <c r="J88" i="27"/>
  <c r="I88" i="27"/>
  <c r="K88" i="27"/>
  <c r="C76" i="27"/>
  <c r="G76" i="28"/>
  <c r="K39" i="28"/>
  <c r="J39" i="28"/>
  <c r="I39" i="28"/>
  <c r="M39" i="28"/>
  <c r="L39" i="28"/>
  <c r="J23" i="28"/>
  <c r="L23" i="28"/>
  <c r="K87" i="27"/>
  <c r="J87" i="27"/>
  <c r="I87" i="27"/>
  <c r="K70" i="27"/>
  <c r="J70" i="27"/>
  <c r="I70" i="27"/>
  <c r="K53" i="27"/>
  <c r="J53" i="27"/>
  <c r="I53" i="27"/>
  <c r="L109" i="28"/>
  <c r="J109" i="28"/>
  <c r="E76" i="28"/>
  <c r="K53" i="28"/>
  <c r="I53" i="28"/>
  <c r="M24" i="28"/>
  <c r="L24" i="28"/>
  <c r="K24" i="28"/>
  <c r="J24" i="28"/>
  <c r="I24" i="28"/>
  <c r="K10" i="28"/>
  <c r="I10" i="28"/>
  <c r="M129" i="28"/>
  <c r="K129" i="28"/>
  <c r="I129" i="28"/>
  <c r="J129" i="28"/>
  <c r="L129" i="28"/>
  <c r="M115" i="28"/>
  <c r="L115" i="28"/>
  <c r="J115" i="28"/>
  <c r="K115" i="28"/>
  <c r="I115" i="28"/>
  <c r="K122" i="28"/>
  <c r="J122" i="28"/>
  <c r="M122" i="28"/>
  <c r="L122" i="28"/>
  <c r="I122" i="28"/>
  <c r="I94" i="28"/>
  <c r="L94" i="28"/>
  <c r="K94" i="28"/>
  <c r="J94" i="28"/>
  <c r="M94" i="28"/>
  <c r="M97" i="28"/>
  <c r="K97" i="28"/>
  <c r="J97" i="28"/>
  <c r="L97" i="28"/>
  <c r="I97" i="28"/>
  <c r="L144" i="28"/>
  <c r="K144" i="28"/>
  <c r="I144" i="28"/>
  <c r="M144" i="28"/>
  <c r="J144" i="28"/>
  <c r="K128" i="27"/>
  <c r="J128" i="27"/>
  <c r="I128" i="27"/>
  <c r="K111" i="27"/>
  <c r="J111" i="27"/>
  <c r="I111" i="27"/>
  <c r="K94" i="27"/>
  <c r="J94" i="27"/>
  <c r="I94" i="27"/>
  <c r="E62" i="27"/>
  <c r="K16" i="27"/>
  <c r="J16" i="27"/>
  <c r="I16" i="27"/>
  <c r="D160" i="28"/>
  <c r="M55" i="28"/>
  <c r="L55" i="28"/>
  <c r="K55" i="28"/>
  <c r="I55" i="28"/>
  <c r="J55" i="28"/>
  <c r="M12" i="28"/>
  <c r="L12" i="28"/>
  <c r="K12" i="28"/>
  <c r="I12" i="28"/>
  <c r="H20" i="28"/>
  <c r="J12" i="28"/>
  <c r="G132" i="28"/>
  <c r="K101" i="27"/>
  <c r="I101" i="27"/>
  <c r="J101" i="27"/>
  <c r="K84" i="27"/>
  <c r="I84" i="27"/>
  <c r="J84" i="27"/>
  <c r="K67" i="27"/>
  <c r="I67" i="27"/>
  <c r="J67" i="27"/>
  <c r="F90" i="26"/>
  <c r="G62" i="26"/>
  <c r="H84" i="30"/>
  <c r="J84" i="30"/>
  <c r="H77" i="30"/>
  <c r="J77" i="30"/>
  <c r="G76" i="26"/>
  <c r="J78" i="27"/>
  <c r="I78" i="27"/>
  <c r="I155" i="27"/>
  <c r="J155" i="27"/>
  <c r="J100" i="27"/>
  <c r="I100" i="27"/>
  <c r="J75" i="26"/>
  <c r="I75" i="26"/>
  <c r="I50" i="26"/>
  <c r="J50" i="26"/>
  <c r="J24" i="26"/>
  <c r="I24" i="26"/>
  <c r="F62" i="28"/>
  <c r="F48" i="28"/>
  <c r="F20" i="28"/>
  <c r="F132" i="27"/>
  <c r="F48" i="27"/>
  <c r="F48" i="26"/>
  <c r="K58" i="26"/>
  <c r="J58" i="26"/>
  <c r="I58" i="26"/>
  <c r="K56" i="26"/>
  <c r="I56" i="26"/>
  <c r="J56" i="26"/>
  <c r="J144" i="26"/>
  <c r="I144" i="26"/>
  <c r="K144" i="26"/>
  <c r="K83" i="26"/>
  <c r="J83" i="26"/>
  <c r="I83" i="26"/>
  <c r="K148" i="26"/>
  <c r="J148" i="26"/>
  <c r="I148" i="26"/>
  <c r="K59" i="26"/>
  <c r="J59" i="26"/>
  <c r="I59" i="26"/>
  <c r="J78" i="26"/>
  <c r="I78" i="26"/>
  <c r="K78" i="26"/>
  <c r="I70" i="26"/>
  <c r="K70" i="26"/>
  <c r="J70" i="26"/>
  <c r="K45" i="26"/>
  <c r="J45" i="26"/>
  <c r="I45" i="26"/>
  <c r="K123" i="26"/>
  <c r="J123" i="26"/>
  <c r="I123" i="26"/>
  <c r="J131" i="26"/>
  <c r="I131" i="26"/>
  <c r="K131" i="26"/>
  <c r="K142" i="26"/>
  <c r="J142" i="26"/>
  <c r="I142" i="26"/>
  <c r="J115" i="26"/>
  <c r="I115" i="26"/>
  <c r="K115" i="26"/>
  <c r="K84" i="26"/>
  <c r="J84" i="26"/>
  <c r="I84" i="26"/>
  <c r="N54" i="30"/>
  <c r="D160" i="26"/>
  <c r="D146" i="26"/>
  <c r="K40" i="22"/>
  <c r="L40" i="22"/>
  <c r="J40" i="22"/>
  <c r="D134" i="21"/>
  <c r="I26" i="21"/>
  <c r="H26" i="21"/>
  <c r="K59" i="22"/>
  <c r="J59" i="22"/>
  <c r="L59" i="22"/>
  <c r="H49" i="22"/>
  <c r="H122" i="21"/>
  <c r="I122" i="21"/>
  <c r="H70" i="21"/>
  <c r="G78" i="21"/>
  <c r="I70" i="21"/>
  <c r="H44" i="21"/>
  <c r="I44" i="21"/>
  <c r="H147" i="22"/>
  <c r="C21" i="22"/>
  <c r="E120" i="21"/>
  <c r="I88" i="21"/>
  <c r="H88" i="21"/>
  <c r="D50" i="21"/>
  <c r="I124" i="21"/>
  <c r="H124" i="21"/>
  <c r="E78" i="21"/>
  <c r="I46" i="21"/>
  <c r="H46" i="21"/>
  <c r="K79" i="22"/>
  <c r="L79" i="22"/>
  <c r="J79" i="22"/>
  <c r="L28" i="22"/>
  <c r="K28" i="22"/>
  <c r="J28" i="22"/>
  <c r="K67" i="22"/>
  <c r="J67" i="22"/>
  <c r="L67" i="22"/>
  <c r="K101" i="22"/>
  <c r="L101" i="22"/>
  <c r="J101" i="22"/>
  <c r="L140" i="22"/>
  <c r="K140" i="22"/>
  <c r="J140" i="22"/>
  <c r="K85" i="22"/>
  <c r="L85" i="22"/>
  <c r="J85" i="22"/>
  <c r="K124" i="22"/>
  <c r="L124" i="22"/>
  <c r="J124" i="22"/>
  <c r="J156" i="22"/>
  <c r="L156" i="22"/>
  <c r="K156" i="22"/>
  <c r="I77" i="22"/>
  <c r="L69" i="22"/>
  <c r="K69" i="22"/>
  <c r="J69" i="22"/>
  <c r="L108" i="22"/>
  <c r="K108" i="22"/>
  <c r="J108" i="22"/>
  <c r="L146" i="22"/>
  <c r="J146" i="22"/>
  <c r="K146" i="22"/>
  <c r="I151" i="21"/>
  <c r="H151" i="21"/>
  <c r="I125" i="21"/>
  <c r="H125" i="21"/>
  <c r="P21" i="22"/>
  <c r="H105" i="22"/>
  <c r="I152" i="21"/>
  <c r="H152" i="21"/>
  <c r="E106" i="21"/>
  <c r="I74" i="21"/>
  <c r="H74" i="21"/>
  <c r="D36" i="21"/>
  <c r="H119" i="22"/>
  <c r="D91" i="22"/>
  <c r="X20" i="22"/>
  <c r="W20" i="22"/>
  <c r="V20" i="22"/>
  <c r="I153" i="21"/>
  <c r="H153" i="21"/>
  <c r="F133" i="22"/>
  <c r="F134" i="21"/>
  <c r="H39" i="21"/>
  <c r="H155" i="21"/>
  <c r="H94" i="21"/>
  <c r="R14" i="21"/>
  <c r="P22" i="21"/>
  <c r="Q14" i="21"/>
  <c r="Q16" i="21"/>
  <c r="R16" i="21"/>
  <c r="C106" i="21"/>
  <c r="C120" i="21"/>
  <c r="P56" i="19"/>
  <c r="X67" i="19"/>
  <c r="H15" i="19"/>
  <c r="X61" i="19"/>
  <c r="X29" i="19"/>
  <c r="X40" i="19"/>
  <c r="X48" i="19"/>
  <c r="X75" i="19"/>
  <c r="X86" i="19"/>
  <c r="X97" i="19"/>
  <c r="W105" i="19"/>
  <c r="X108" i="19"/>
  <c r="W107" i="19"/>
  <c r="X116" i="19"/>
  <c r="X127" i="19"/>
  <c r="X143" i="19"/>
  <c r="X151" i="19"/>
  <c r="X159" i="19"/>
  <c r="P41" i="19"/>
  <c r="R41" i="19"/>
  <c r="O49" i="19"/>
  <c r="R29" i="19"/>
  <c r="P29" i="19"/>
  <c r="P40" i="19"/>
  <c r="R40" i="19"/>
  <c r="P43" i="19"/>
  <c r="R43" i="19"/>
  <c r="R75" i="19"/>
  <c r="P75" i="19"/>
  <c r="R86" i="19"/>
  <c r="P86" i="19"/>
  <c r="R97" i="19"/>
  <c r="P97" i="19"/>
  <c r="O105" i="19"/>
  <c r="R108" i="19"/>
  <c r="P108" i="19"/>
  <c r="O107" i="19"/>
  <c r="R116" i="19"/>
  <c r="P116" i="19"/>
  <c r="R127" i="19"/>
  <c r="P127" i="19"/>
  <c r="O147" i="19"/>
  <c r="R139" i="19"/>
  <c r="P139" i="19"/>
  <c r="R151" i="19"/>
  <c r="P151" i="19"/>
  <c r="R159" i="19"/>
  <c r="P159" i="19"/>
  <c r="J59" i="19"/>
  <c r="H59" i="19"/>
  <c r="J29" i="19"/>
  <c r="H29" i="19"/>
  <c r="H40" i="19"/>
  <c r="J40" i="19"/>
  <c r="H43" i="19"/>
  <c r="J43" i="19"/>
  <c r="J76" i="19"/>
  <c r="H76" i="19"/>
  <c r="J87" i="19"/>
  <c r="H87" i="19"/>
  <c r="J98" i="19"/>
  <c r="H98" i="19"/>
  <c r="J109" i="19"/>
  <c r="H109" i="19"/>
  <c r="J117" i="19"/>
  <c r="H117" i="19"/>
  <c r="J128" i="19"/>
  <c r="H128" i="19"/>
  <c r="J145" i="19"/>
  <c r="H145" i="19"/>
  <c r="J152" i="19"/>
  <c r="H152" i="19"/>
  <c r="J160" i="19"/>
  <c r="H160" i="19"/>
  <c r="F9" i="19"/>
  <c r="V105" i="19"/>
  <c r="V135" i="19"/>
  <c r="N93" i="19"/>
  <c r="N51" i="19"/>
  <c r="P45" i="19"/>
  <c r="N149" i="19"/>
  <c r="F77" i="19"/>
  <c r="H69" i="19"/>
  <c r="F65" i="19"/>
  <c r="F23" i="19"/>
  <c r="H11" i="19"/>
  <c r="I70" i="18"/>
  <c r="J70" i="18"/>
  <c r="U34" i="18"/>
  <c r="J142" i="18"/>
  <c r="I142" i="18"/>
  <c r="J108" i="18"/>
  <c r="I108" i="18"/>
  <c r="I57" i="18"/>
  <c r="J57" i="18"/>
  <c r="M36" i="18"/>
  <c r="R58" i="18"/>
  <c r="Q58" i="18"/>
  <c r="Q124" i="18"/>
  <c r="P132" i="18"/>
  <c r="R124" i="18"/>
  <c r="R114" i="18"/>
  <c r="Q114" i="18"/>
  <c r="R95" i="18"/>
  <c r="Q95" i="18"/>
  <c r="R94" i="18"/>
  <c r="Q94" i="18"/>
  <c r="Q75" i="18"/>
  <c r="R75" i="18"/>
  <c r="Q153" i="18"/>
  <c r="R153" i="18"/>
  <c r="R143" i="18"/>
  <c r="Q143" i="18"/>
  <c r="I141" i="18"/>
  <c r="J141" i="18"/>
  <c r="J123" i="18"/>
  <c r="I123" i="18"/>
  <c r="J103" i="18"/>
  <c r="I103" i="18"/>
  <c r="J102" i="18"/>
  <c r="I102" i="18"/>
  <c r="I93" i="18"/>
  <c r="H92" i="18"/>
  <c r="J93" i="18"/>
  <c r="J83" i="18"/>
  <c r="I83" i="18"/>
  <c r="Q70" i="18"/>
  <c r="R70" i="18"/>
  <c r="I72" i="18"/>
  <c r="J72" i="18"/>
  <c r="J61" i="18"/>
  <c r="I61" i="18"/>
  <c r="J53" i="18"/>
  <c r="I53" i="18"/>
  <c r="D48" i="18"/>
  <c r="J27" i="18"/>
  <c r="I27" i="18"/>
  <c r="H34" i="18"/>
  <c r="J18" i="18"/>
  <c r="I18" i="18"/>
  <c r="J10" i="18"/>
  <c r="I10" i="18"/>
  <c r="U134" i="18"/>
  <c r="U106" i="18"/>
  <c r="M76" i="18"/>
  <c r="E50" i="18"/>
  <c r="T118" i="18"/>
  <c r="T148" i="18"/>
  <c r="L106" i="18"/>
  <c r="L78" i="18"/>
  <c r="D132" i="18"/>
  <c r="D104" i="18"/>
  <c r="V92" i="18"/>
  <c r="D93" i="17"/>
  <c r="F133" i="17"/>
  <c r="F121" i="17"/>
  <c r="G119" i="16"/>
  <c r="F35" i="16"/>
  <c r="M131" i="15"/>
  <c r="K131" i="15"/>
  <c r="J131" i="15"/>
  <c r="I131" i="15"/>
  <c r="L131" i="15"/>
  <c r="E63" i="15"/>
  <c r="V21" i="15"/>
  <c r="Y13" i="15"/>
  <c r="X13" i="15"/>
  <c r="W13" i="15"/>
  <c r="K8" i="18"/>
  <c r="K106" i="18"/>
  <c r="K78" i="18"/>
  <c r="F91" i="17"/>
  <c r="D35" i="17"/>
  <c r="D23" i="17"/>
  <c r="S9" i="17"/>
  <c r="D135" i="17"/>
  <c r="S76" i="18"/>
  <c r="S64" i="18"/>
  <c r="S8" i="18"/>
  <c r="S106" i="18"/>
  <c r="S78" i="18"/>
  <c r="G48" i="18"/>
  <c r="G36" i="18"/>
  <c r="I38" i="18"/>
  <c r="K102" i="17"/>
  <c r="J102" i="17"/>
  <c r="I102" i="17"/>
  <c r="J71" i="17"/>
  <c r="I71" i="17"/>
  <c r="K55" i="17"/>
  <c r="J55" i="17"/>
  <c r="I55" i="17"/>
  <c r="H63" i="17"/>
  <c r="J38" i="17"/>
  <c r="I38" i="17"/>
  <c r="H37" i="17"/>
  <c r="E23" i="17"/>
  <c r="F9" i="17"/>
  <c r="C121" i="17"/>
  <c r="C93" i="17"/>
  <c r="F23" i="16"/>
  <c r="K15" i="15"/>
  <c r="M15" i="15"/>
  <c r="L15" i="15"/>
  <c r="J15" i="15"/>
  <c r="I15" i="15"/>
  <c r="O8" i="18"/>
  <c r="Q9" i="18"/>
  <c r="Q29" i="18"/>
  <c r="Q87" i="18"/>
  <c r="Q142" i="18"/>
  <c r="K44" i="17"/>
  <c r="J44" i="17"/>
  <c r="I44" i="17"/>
  <c r="K12" i="17"/>
  <c r="J12" i="17"/>
  <c r="I12" i="17"/>
  <c r="G149" i="16"/>
  <c r="M107" i="15"/>
  <c r="J107" i="15"/>
  <c r="L107" i="15"/>
  <c r="K107" i="15"/>
  <c r="I107" i="15"/>
  <c r="M81" i="15"/>
  <c r="J81" i="15"/>
  <c r="L81" i="15"/>
  <c r="K81" i="15"/>
  <c r="I81" i="15"/>
  <c r="M55" i="15"/>
  <c r="J55" i="15"/>
  <c r="H63" i="15"/>
  <c r="L55" i="15"/>
  <c r="K55" i="15"/>
  <c r="I55" i="15"/>
  <c r="N48" i="18"/>
  <c r="N146" i="18"/>
  <c r="C133" i="17"/>
  <c r="E63" i="17"/>
  <c r="K26" i="17"/>
  <c r="I26" i="17"/>
  <c r="J26" i="17"/>
  <c r="E21" i="17"/>
  <c r="E9" i="17"/>
  <c r="I116" i="17"/>
  <c r="K116" i="17"/>
  <c r="J116" i="17"/>
  <c r="K109" i="17"/>
  <c r="J109" i="17"/>
  <c r="I109" i="17"/>
  <c r="J95" i="17"/>
  <c r="I95" i="17"/>
  <c r="K95" i="17"/>
  <c r="I87" i="17"/>
  <c r="J87" i="17"/>
  <c r="H79" i="17"/>
  <c r="J80" i="17"/>
  <c r="I80" i="17"/>
  <c r="G79" i="16"/>
  <c r="G35" i="16"/>
  <c r="F21" i="16"/>
  <c r="F9" i="16"/>
  <c r="E147" i="15"/>
  <c r="E119" i="15"/>
  <c r="K43" i="15"/>
  <c r="I43" i="15"/>
  <c r="M43" i="15"/>
  <c r="L43" i="15"/>
  <c r="J43" i="15"/>
  <c r="H49" i="15"/>
  <c r="C20" i="18"/>
  <c r="K17" i="16"/>
  <c r="I17" i="16"/>
  <c r="J17" i="16"/>
  <c r="J56" i="15"/>
  <c r="L56" i="15"/>
  <c r="D133" i="15"/>
  <c r="L125" i="15"/>
  <c r="J125" i="15"/>
  <c r="L59" i="15"/>
  <c r="J59" i="15"/>
  <c r="J137" i="15"/>
  <c r="L137" i="15"/>
  <c r="L20" i="15"/>
  <c r="J20" i="15"/>
  <c r="D91" i="15"/>
  <c r="L83" i="15"/>
  <c r="J83" i="15"/>
  <c r="L160" i="15"/>
  <c r="J160" i="15"/>
  <c r="L75" i="15"/>
  <c r="J75" i="15"/>
  <c r="L144" i="15"/>
  <c r="J144" i="15"/>
  <c r="Y54" i="18"/>
  <c r="X54" i="18"/>
  <c r="W62" i="18"/>
  <c r="W50" i="18"/>
  <c r="Y15" i="18"/>
  <c r="X15" i="18"/>
  <c r="X33" i="18"/>
  <c r="Y9" i="18"/>
  <c r="X9" i="18"/>
  <c r="W8" i="18"/>
  <c r="Y43" i="18" s="1"/>
  <c r="Y115" i="18"/>
  <c r="X115" i="18"/>
  <c r="Y31" i="18"/>
  <c r="X31" i="18"/>
  <c r="X13" i="18"/>
  <c r="Y13" i="18"/>
  <c r="W20" i="18"/>
  <c r="Y12" i="18"/>
  <c r="X12" i="18"/>
  <c r="X80" i="18"/>
  <c r="Y80" i="18"/>
  <c r="X157" i="18"/>
  <c r="Y157" i="18"/>
  <c r="Y139" i="18"/>
  <c r="X139" i="18"/>
  <c r="Y137" i="18"/>
  <c r="X137" i="18"/>
  <c r="Y127" i="18"/>
  <c r="X127" i="18"/>
  <c r="X117" i="18"/>
  <c r="Y117" i="18"/>
  <c r="Y108" i="18"/>
  <c r="X108" i="18"/>
  <c r="C36" i="18"/>
  <c r="J34" i="16"/>
  <c r="I34" i="16"/>
  <c r="K34" i="16"/>
  <c r="K61" i="16"/>
  <c r="I61" i="16"/>
  <c r="J61" i="16"/>
  <c r="K139" i="16"/>
  <c r="I139" i="16"/>
  <c r="H147" i="16"/>
  <c r="J139" i="16"/>
  <c r="K80" i="16"/>
  <c r="J80" i="16"/>
  <c r="H79" i="16"/>
  <c r="I80" i="16"/>
  <c r="K30" i="16"/>
  <c r="J30" i="16"/>
  <c r="I30" i="16"/>
  <c r="K108" i="16"/>
  <c r="J108" i="16"/>
  <c r="I108" i="16"/>
  <c r="H107" i="16"/>
  <c r="J100" i="16"/>
  <c r="I100" i="16"/>
  <c r="K100" i="16"/>
  <c r="I32" i="16"/>
  <c r="K32" i="16"/>
  <c r="J32" i="16"/>
  <c r="I118" i="16"/>
  <c r="K118" i="16"/>
  <c r="J118" i="16"/>
  <c r="K25" i="16"/>
  <c r="J25" i="16"/>
  <c r="I25" i="16"/>
  <c r="K102" i="16"/>
  <c r="J102" i="16"/>
  <c r="I102" i="16"/>
  <c r="S19" i="14"/>
  <c r="V15" i="16"/>
  <c r="U15" i="16"/>
  <c r="G119" i="15"/>
  <c r="I111" i="15"/>
  <c r="K111" i="15"/>
  <c r="G133" i="17"/>
  <c r="J128" i="17"/>
  <c r="I128" i="17"/>
  <c r="G65" i="17"/>
  <c r="I19" i="17"/>
  <c r="J19" i="17"/>
  <c r="K115" i="16"/>
  <c r="J115" i="16"/>
  <c r="I115" i="16"/>
  <c r="E121" i="16"/>
  <c r="G37" i="17"/>
  <c r="I32" i="15"/>
  <c r="K32" i="15"/>
  <c r="I110" i="15"/>
  <c r="K110" i="15"/>
  <c r="I47" i="15"/>
  <c r="K47" i="15"/>
  <c r="K116" i="15"/>
  <c r="I116" i="15"/>
  <c r="I12" i="15"/>
  <c r="K12" i="15"/>
  <c r="I48" i="15"/>
  <c r="K48" i="15"/>
  <c r="I126" i="15"/>
  <c r="K126" i="15"/>
  <c r="F36" i="18"/>
  <c r="K141" i="16"/>
  <c r="J141" i="16"/>
  <c r="I141" i="16"/>
  <c r="F283" i="30"/>
  <c r="J193" i="30"/>
  <c r="N185" i="30"/>
  <c r="L148" i="30"/>
  <c r="L273" i="30"/>
  <c r="F231" i="30"/>
  <c r="F192" i="30"/>
  <c r="H153" i="30"/>
  <c r="J141" i="30"/>
  <c r="J241" i="30"/>
  <c r="J185" i="30"/>
  <c r="J83" i="30"/>
  <c r="L83" i="30"/>
  <c r="J122" i="30"/>
  <c r="J128" i="30"/>
  <c r="H121" i="30"/>
  <c r="F127" i="30"/>
  <c r="F122" i="30"/>
  <c r="H122" i="30"/>
  <c r="F128" i="30"/>
  <c r="H128" i="30"/>
  <c r="F86" i="30"/>
  <c r="F65" i="30"/>
  <c r="N75" i="33"/>
  <c r="N163" i="30"/>
  <c r="H169" i="30"/>
  <c r="L175" i="30"/>
  <c r="H174" i="30"/>
  <c r="J163" i="30"/>
  <c r="L163" i="30"/>
  <c r="F169" i="30"/>
  <c r="H175" i="30"/>
  <c r="J175" i="30"/>
  <c r="L75" i="30"/>
  <c r="L62" i="30"/>
  <c r="M57" i="28"/>
  <c r="K57" i="28"/>
  <c r="J57" i="28"/>
  <c r="L57" i="28"/>
  <c r="I57" i="28"/>
  <c r="E160" i="28"/>
  <c r="K151" i="27"/>
  <c r="J151" i="27"/>
  <c r="I151" i="27"/>
  <c r="K73" i="27"/>
  <c r="J73" i="27"/>
  <c r="I73" i="27"/>
  <c r="D48" i="28"/>
  <c r="I28" i="28"/>
  <c r="L28" i="28"/>
  <c r="K28" i="28"/>
  <c r="M28" i="28"/>
  <c r="J28" i="28"/>
  <c r="H34" i="28"/>
  <c r="E20" i="28"/>
  <c r="I150" i="27"/>
  <c r="K150" i="27"/>
  <c r="J150" i="27"/>
  <c r="E118" i="27"/>
  <c r="I72" i="27"/>
  <c r="K72" i="27"/>
  <c r="J72" i="27"/>
  <c r="I55" i="27"/>
  <c r="K55" i="27"/>
  <c r="J55" i="27"/>
  <c r="K38" i="27"/>
  <c r="J38" i="27"/>
  <c r="I38" i="27"/>
  <c r="K139" i="28"/>
  <c r="M139" i="28"/>
  <c r="J139" i="28"/>
  <c r="I139" i="28"/>
  <c r="L139" i="28"/>
  <c r="J68" i="28"/>
  <c r="I68" i="28"/>
  <c r="M68" i="28"/>
  <c r="L68" i="28"/>
  <c r="H76" i="28"/>
  <c r="K68" i="28"/>
  <c r="L52" i="28"/>
  <c r="J52" i="28"/>
  <c r="J8" i="28"/>
  <c r="I8" i="28"/>
  <c r="M8" i="28"/>
  <c r="L8" i="28"/>
  <c r="K8" i="28"/>
  <c r="M18" i="28"/>
  <c r="M60" i="28"/>
  <c r="M83" i="28"/>
  <c r="M61" i="28"/>
  <c r="M69" i="28"/>
  <c r="M17" i="28"/>
  <c r="M43" i="28"/>
  <c r="M26" i="28"/>
  <c r="M52" i="28"/>
  <c r="M27" i="28"/>
  <c r="M127" i="28"/>
  <c r="M44" i="28"/>
  <c r="M23" i="28"/>
  <c r="M9" i="28"/>
  <c r="M116" i="28"/>
  <c r="M36" i="28"/>
  <c r="M53" i="28"/>
  <c r="M10" i="28"/>
  <c r="M109" i="28"/>
  <c r="M70" i="28"/>
  <c r="M14" i="28"/>
  <c r="J157" i="27"/>
  <c r="I157" i="27"/>
  <c r="K157" i="27"/>
  <c r="J140" i="27"/>
  <c r="I140" i="27"/>
  <c r="K140" i="27"/>
  <c r="J123" i="27"/>
  <c r="I123" i="27"/>
  <c r="K123" i="27"/>
  <c r="J45" i="27"/>
  <c r="I45" i="27"/>
  <c r="K45" i="27"/>
  <c r="I28" i="27"/>
  <c r="J28" i="27"/>
  <c r="K28" i="27"/>
  <c r="I11" i="27"/>
  <c r="K11" i="27"/>
  <c r="J11" i="27"/>
  <c r="L84" i="28"/>
  <c r="K84" i="28"/>
  <c r="I84" i="28"/>
  <c r="M84" i="28"/>
  <c r="J84" i="28"/>
  <c r="K22" i="28"/>
  <c r="J22" i="28"/>
  <c r="I22" i="28"/>
  <c r="M22" i="28"/>
  <c r="L22" i="28"/>
  <c r="J138" i="28"/>
  <c r="M138" i="28"/>
  <c r="H146" i="28"/>
  <c r="K138" i="28"/>
  <c r="I138" i="28"/>
  <c r="L138" i="28"/>
  <c r="M67" i="28"/>
  <c r="L67" i="28"/>
  <c r="K67" i="28"/>
  <c r="J67" i="28"/>
  <c r="I67" i="28"/>
  <c r="I36" i="28"/>
  <c r="K36" i="28"/>
  <c r="I141" i="28"/>
  <c r="M141" i="28"/>
  <c r="L141" i="28"/>
  <c r="J141" i="28"/>
  <c r="K141" i="28"/>
  <c r="M124" i="28"/>
  <c r="L124" i="28"/>
  <c r="J124" i="28"/>
  <c r="H132" i="28"/>
  <c r="K124" i="28"/>
  <c r="I124" i="28"/>
  <c r="K130" i="28"/>
  <c r="J130" i="28"/>
  <c r="M130" i="28"/>
  <c r="L130" i="28"/>
  <c r="I130" i="28"/>
  <c r="I102" i="28"/>
  <c r="L102" i="28"/>
  <c r="K102" i="28"/>
  <c r="M102" i="28"/>
  <c r="J102" i="28"/>
  <c r="M106" i="28"/>
  <c r="K106" i="28"/>
  <c r="J106" i="28"/>
  <c r="I106" i="28"/>
  <c r="L106" i="28"/>
  <c r="L153" i="28"/>
  <c r="M153" i="28"/>
  <c r="K153" i="28"/>
  <c r="J153" i="28"/>
  <c r="I153" i="28"/>
  <c r="K145" i="27"/>
  <c r="J145" i="27"/>
  <c r="I145" i="27"/>
  <c r="K51" i="27"/>
  <c r="J51" i="27"/>
  <c r="I51" i="27"/>
  <c r="K33" i="27"/>
  <c r="J33" i="27"/>
  <c r="I33" i="27"/>
  <c r="E146" i="28"/>
  <c r="G104" i="28"/>
  <c r="D76" i="28"/>
  <c r="C62" i="28"/>
  <c r="D34" i="27"/>
  <c r="F132" i="26"/>
  <c r="H85" i="30"/>
  <c r="J85" i="30"/>
  <c r="H87" i="30"/>
  <c r="H79" i="30"/>
  <c r="J79" i="30"/>
  <c r="F62" i="26"/>
  <c r="J9" i="27"/>
  <c r="I9" i="27"/>
  <c r="J86" i="27"/>
  <c r="I86" i="27"/>
  <c r="J109" i="27"/>
  <c r="I109" i="27"/>
  <c r="F34" i="28"/>
  <c r="F146" i="27"/>
  <c r="G48" i="26"/>
  <c r="K65" i="26"/>
  <c r="I65" i="26"/>
  <c r="J65" i="26"/>
  <c r="K14" i="26"/>
  <c r="J14" i="26"/>
  <c r="I14" i="26"/>
  <c r="K92" i="26"/>
  <c r="J92" i="26"/>
  <c r="I92" i="26"/>
  <c r="K68" i="26"/>
  <c r="J68" i="26"/>
  <c r="I68" i="26"/>
  <c r="H76" i="26"/>
  <c r="I9" i="26"/>
  <c r="K9" i="26"/>
  <c r="J9" i="26"/>
  <c r="J86" i="26"/>
  <c r="I86" i="26"/>
  <c r="K86" i="26"/>
  <c r="K10" i="26"/>
  <c r="J10" i="26"/>
  <c r="I10" i="26"/>
  <c r="I79" i="26"/>
  <c r="K79" i="26"/>
  <c r="J79" i="26"/>
  <c r="H62" i="26"/>
  <c r="K54" i="26"/>
  <c r="J54" i="26"/>
  <c r="I54" i="26"/>
  <c r="K128" i="26"/>
  <c r="I128" i="26"/>
  <c r="J128" i="26"/>
  <c r="J140" i="26"/>
  <c r="I140" i="26"/>
  <c r="K140" i="26"/>
  <c r="K151" i="26"/>
  <c r="J151" i="26"/>
  <c r="I151" i="26"/>
  <c r="J72" i="26"/>
  <c r="I72" i="26"/>
  <c r="K72" i="26"/>
  <c r="E146" i="26"/>
  <c r="E20" i="26"/>
  <c r="E160" i="26"/>
  <c r="K28" i="26"/>
  <c r="J28" i="26"/>
  <c r="I28" i="26"/>
  <c r="N55" i="30"/>
  <c r="K139" i="26"/>
  <c r="J139" i="26"/>
  <c r="I139" i="26"/>
  <c r="K117" i="22"/>
  <c r="J117" i="22"/>
  <c r="K57" i="22"/>
  <c r="L57" i="22"/>
  <c r="J57" i="22"/>
  <c r="D35" i="22"/>
  <c r="E21" i="22"/>
  <c r="E105" i="22"/>
  <c r="I146" i="21"/>
  <c r="H146" i="21"/>
  <c r="I95" i="21"/>
  <c r="H95" i="21"/>
  <c r="I69" i="21"/>
  <c r="H69" i="21"/>
  <c r="J23" i="22"/>
  <c r="L23" i="22"/>
  <c r="K23" i="22"/>
  <c r="D147" i="22"/>
  <c r="H96" i="21"/>
  <c r="I96" i="21"/>
  <c r="E50" i="21"/>
  <c r="K19" i="22"/>
  <c r="J19" i="22"/>
  <c r="L19" i="22"/>
  <c r="I62" i="21"/>
  <c r="H62" i="21"/>
  <c r="I17" i="21"/>
  <c r="H17" i="21"/>
  <c r="K83" i="22"/>
  <c r="I91" i="22"/>
  <c r="L83" i="22"/>
  <c r="J83" i="22"/>
  <c r="X13" i="22"/>
  <c r="W13" i="22"/>
  <c r="V13" i="22"/>
  <c r="U21" i="22"/>
  <c r="L32" i="22"/>
  <c r="K32" i="22"/>
  <c r="J32" i="22"/>
  <c r="K71" i="22"/>
  <c r="L71" i="22"/>
  <c r="J71" i="22"/>
  <c r="K110" i="22"/>
  <c r="L110" i="22"/>
  <c r="J110" i="22"/>
  <c r="L144" i="22"/>
  <c r="K144" i="22"/>
  <c r="J144" i="22"/>
  <c r="K89" i="22"/>
  <c r="L89" i="22"/>
  <c r="J89" i="22"/>
  <c r="K128" i="22"/>
  <c r="L128" i="22"/>
  <c r="J128" i="22"/>
  <c r="L39" i="22"/>
  <c r="K39" i="22"/>
  <c r="J39" i="22"/>
  <c r="L73" i="22"/>
  <c r="K73" i="22"/>
  <c r="J73" i="22"/>
  <c r="L112" i="22"/>
  <c r="J112" i="22"/>
  <c r="K112" i="22"/>
  <c r="L151" i="22"/>
  <c r="K151" i="22"/>
  <c r="J151" i="22"/>
  <c r="K74" i="22"/>
  <c r="L74" i="22"/>
  <c r="J74" i="22"/>
  <c r="K51" i="22"/>
  <c r="L51" i="22"/>
  <c r="J51" i="22"/>
  <c r="I48" i="21"/>
  <c r="H48" i="21"/>
  <c r="L34" i="22"/>
  <c r="K34" i="22"/>
  <c r="J34" i="22"/>
  <c r="R21" i="22"/>
  <c r="G119" i="22"/>
  <c r="G133" i="22"/>
  <c r="I127" i="21"/>
  <c r="H127" i="21"/>
  <c r="I101" i="21"/>
  <c r="H101" i="21"/>
  <c r="H75" i="21"/>
  <c r="I75" i="21"/>
  <c r="H49" i="21"/>
  <c r="I49" i="21"/>
  <c r="F92" i="21"/>
  <c r="H47" i="21"/>
  <c r="F36" i="21"/>
  <c r="H25" i="21"/>
  <c r="H102" i="21"/>
  <c r="R18" i="21"/>
  <c r="Q18" i="21"/>
  <c r="Q20" i="21"/>
  <c r="R20" i="21"/>
  <c r="C36" i="21"/>
  <c r="X47" i="19"/>
  <c r="P47" i="19"/>
  <c r="R47" i="19"/>
  <c r="N35" i="19"/>
  <c r="N23" i="19"/>
  <c r="X12" i="19"/>
  <c r="X19" i="19"/>
  <c r="X30" i="19"/>
  <c r="X43" i="19"/>
  <c r="X59" i="19"/>
  <c r="X76" i="19"/>
  <c r="X87" i="19"/>
  <c r="X98" i="19"/>
  <c r="X109" i="19"/>
  <c r="X117" i="19"/>
  <c r="X128" i="19"/>
  <c r="X138" i="19"/>
  <c r="X152" i="19"/>
  <c r="X160" i="19"/>
  <c r="R19" i="19"/>
  <c r="P19" i="19"/>
  <c r="R30" i="19"/>
  <c r="P30" i="19"/>
  <c r="P46" i="19"/>
  <c r="R46" i="19"/>
  <c r="P52" i="19"/>
  <c r="R52" i="19"/>
  <c r="O51" i="19"/>
  <c r="R76" i="19"/>
  <c r="P76" i="19"/>
  <c r="R87" i="19"/>
  <c r="P87" i="19"/>
  <c r="R98" i="19"/>
  <c r="P98" i="19"/>
  <c r="R109" i="19"/>
  <c r="P109" i="19"/>
  <c r="R117" i="19"/>
  <c r="P117" i="19"/>
  <c r="R128" i="19"/>
  <c r="P128" i="19"/>
  <c r="R138" i="19"/>
  <c r="P138" i="19"/>
  <c r="R152" i="19"/>
  <c r="P152" i="19"/>
  <c r="R160" i="19"/>
  <c r="P160" i="19"/>
  <c r="J19" i="19"/>
  <c r="H19" i="19"/>
  <c r="H30" i="19"/>
  <c r="J30" i="19"/>
  <c r="H41" i="19"/>
  <c r="J41" i="19"/>
  <c r="G49" i="19"/>
  <c r="H52" i="19"/>
  <c r="G51" i="19"/>
  <c r="J52" i="19"/>
  <c r="J80" i="19"/>
  <c r="H80" i="19"/>
  <c r="G79" i="19"/>
  <c r="J88" i="19"/>
  <c r="H88" i="19"/>
  <c r="J99" i="19"/>
  <c r="H99" i="19"/>
  <c r="J110" i="19"/>
  <c r="H110" i="19"/>
  <c r="J118" i="19"/>
  <c r="H118" i="19"/>
  <c r="J129" i="19"/>
  <c r="H129" i="19"/>
  <c r="J146" i="19"/>
  <c r="H146" i="19"/>
  <c r="J153" i="19"/>
  <c r="G161" i="19"/>
  <c r="H153" i="19"/>
  <c r="X62" i="19"/>
  <c r="V65" i="19"/>
  <c r="V147" i="19"/>
  <c r="V91" i="19"/>
  <c r="V121" i="19"/>
  <c r="V149" i="19"/>
  <c r="N65" i="19"/>
  <c r="P66" i="19"/>
  <c r="N49" i="19"/>
  <c r="N77" i="19"/>
  <c r="H71" i="19"/>
  <c r="F161" i="19"/>
  <c r="X69" i="19"/>
  <c r="W77" i="19"/>
  <c r="M34" i="18"/>
  <c r="T8" i="18"/>
  <c r="D76" i="18"/>
  <c r="U62" i="18"/>
  <c r="E36" i="18"/>
  <c r="D134" i="18"/>
  <c r="E92" i="18"/>
  <c r="J58" i="18"/>
  <c r="I58" i="18"/>
  <c r="Q141" i="18"/>
  <c r="R141" i="18"/>
  <c r="R123" i="18"/>
  <c r="Q123" i="18"/>
  <c r="R103" i="18"/>
  <c r="Q103" i="18"/>
  <c r="R102" i="18"/>
  <c r="Q102" i="18"/>
  <c r="Q84" i="18"/>
  <c r="R84" i="18"/>
  <c r="R74" i="18"/>
  <c r="Q74" i="18"/>
  <c r="P160" i="18"/>
  <c r="R152" i="18"/>
  <c r="Q152" i="18"/>
  <c r="I150" i="18"/>
  <c r="J150" i="18"/>
  <c r="J131" i="18"/>
  <c r="I131" i="18"/>
  <c r="J112" i="18"/>
  <c r="I112" i="18"/>
  <c r="J111" i="18"/>
  <c r="I111" i="18"/>
  <c r="I101" i="18"/>
  <c r="J101" i="18"/>
  <c r="J100" i="18"/>
  <c r="I100" i="18"/>
  <c r="R44" i="18"/>
  <c r="Q44" i="18"/>
  <c r="U76" i="18"/>
  <c r="M160" i="18"/>
  <c r="M132" i="18"/>
  <c r="E90" i="18"/>
  <c r="J122" i="18"/>
  <c r="I122" i="18"/>
  <c r="Q45" i="18"/>
  <c r="R45" i="18"/>
  <c r="Q37" i="18"/>
  <c r="P36" i="18"/>
  <c r="R37" i="18"/>
  <c r="Q28" i="18"/>
  <c r="R28" i="18"/>
  <c r="Q19" i="18"/>
  <c r="R19" i="18"/>
  <c r="Q11" i="18"/>
  <c r="R11" i="18"/>
  <c r="V34" i="18"/>
  <c r="V62" i="18"/>
  <c r="V120" i="18"/>
  <c r="V90" i="18"/>
  <c r="J124" i="17"/>
  <c r="I124" i="17"/>
  <c r="W14" i="17"/>
  <c r="V14" i="17"/>
  <c r="U14" i="17"/>
  <c r="T21" i="17"/>
  <c r="F93" i="17"/>
  <c r="F79" i="17"/>
  <c r="F149" i="17"/>
  <c r="G51" i="16"/>
  <c r="I52" i="16"/>
  <c r="J52" i="16"/>
  <c r="M80" i="15"/>
  <c r="K80" i="15"/>
  <c r="J80" i="15"/>
  <c r="I80" i="15"/>
  <c r="L80" i="15"/>
  <c r="M54" i="15"/>
  <c r="K54" i="15"/>
  <c r="J54" i="15"/>
  <c r="L54" i="15"/>
  <c r="I54" i="15"/>
  <c r="M28" i="15"/>
  <c r="K28" i="15"/>
  <c r="J28" i="15"/>
  <c r="I28" i="15"/>
  <c r="L28" i="15"/>
  <c r="C21" i="15"/>
  <c r="K134" i="18"/>
  <c r="J154" i="17"/>
  <c r="I154" i="17"/>
  <c r="K118" i="17"/>
  <c r="J118" i="17"/>
  <c r="I118" i="17"/>
  <c r="I10" i="17"/>
  <c r="H9" i="17"/>
  <c r="K98" i="17" s="1"/>
  <c r="J10" i="17"/>
  <c r="E91" i="17"/>
  <c r="F77" i="16"/>
  <c r="F65" i="16"/>
  <c r="G62" i="18"/>
  <c r="F93" i="16"/>
  <c r="G50" i="18"/>
  <c r="I51" i="18"/>
  <c r="S134" i="18"/>
  <c r="G8" i="18"/>
  <c r="I8" i="18" s="1"/>
  <c r="I9" i="18"/>
  <c r="I46" i="18"/>
  <c r="G104" i="18"/>
  <c r="G160" i="18"/>
  <c r="I151" i="18"/>
  <c r="C51" i="17"/>
  <c r="F161" i="16"/>
  <c r="D77" i="16"/>
  <c r="K156" i="15"/>
  <c r="J156" i="15"/>
  <c r="M156" i="15"/>
  <c r="L156" i="15"/>
  <c r="I156" i="15"/>
  <c r="K130" i="15"/>
  <c r="M130" i="15"/>
  <c r="L130" i="15"/>
  <c r="J130" i="15"/>
  <c r="I130" i="15"/>
  <c r="K104" i="15"/>
  <c r="M104" i="15"/>
  <c r="L104" i="15"/>
  <c r="J104" i="15"/>
  <c r="I104" i="15"/>
  <c r="S21" i="15"/>
  <c r="Q17" i="18"/>
  <c r="Q38" i="18"/>
  <c r="O104" i="18"/>
  <c r="O160" i="18"/>
  <c r="K84" i="17"/>
  <c r="J84" i="17"/>
  <c r="I84" i="17"/>
  <c r="C49" i="17"/>
  <c r="K27" i="17"/>
  <c r="J27" i="17"/>
  <c r="H35" i="17"/>
  <c r="I27" i="17"/>
  <c r="V16" i="17"/>
  <c r="U16" i="17"/>
  <c r="O9" i="17"/>
  <c r="G37" i="16"/>
  <c r="I38" i="16"/>
  <c r="J38" i="16"/>
  <c r="V16" i="16"/>
  <c r="W16" i="16"/>
  <c r="U16" i="16"/>
  <c r="E133" i="15"/>
  <c r="M29" i="15"/>
  <c r="J29" i="15"/>
  <c r="L29" i="15"/>
  <c r="K29" i="15"/>
  <c r="I29" i="15"/>
  <c r="I33" i="18"/>
  <c r="S20" i="18"/>
  <c r="N50" i="18"/>
  <c r="N20" i="18"/>
  <c r="N78" i="18"/>
  <c r="J72" i="17"/>
  <c r="I72" i="17"/>
  <c r="K72" i="17"/>
  <c r="W19" i="17"/>
  <c r="U19" i="17"/>
  <c r="V19" i="17"/>
  <c r="W11" i="17"/>
  <c r="U11" i="17"/>
  <c r="V11" i="17"/>
  <c r="I125" i="17"/>
  <c r="H133" i="17"/>
  <c r="K125" i="17"/>
  <c r="J125" i="17"/>
  <c r="K117" i="17"/>
  <c r="J117" i="17"/>
  <c r="I117" i="17"/>
  <c r="J103" i="17"/>
  <c r="I103" i="17"/>
  <c r="K103" i="17"/>
  <c r="I96" i="17"/>
  <c r="K96" i="17"/>
  <c r="J96" i="17"/>
  <c r="K88" i="17"/>
  <c r="J88" i="17"/>
  <c r="I88" i="17"/>
  <c r="O9" i="16"/>
  <c r="K138" i="15"/>
  <c r="I138" i="15"/>
  <c r="M138" i="15"/>
  <c r="L138" i="15"/>
  <c r="J138" i="15"/>
  <c r="K112" i="15"/>
  <c r="I112" i="15"/>
  <c r="M112" i="15"/>
  <c r="L112" i="15"/>
  <c r="J112" i="15"/>
  <c r="H119" i="15"/>
  <c r="E91" i="15"/>
  <c r="C49" i="15"/>
  <c r="G93" i="17"/>
  <c r="S21" i="16"/>
  <c r="S9" i="16"/>
  <c r="D35" i="15"/>
  <c r="R21" i="15"/>
  <c r="J65" i="15"/>
  <c r="L65" i="15"/>
  <c r="J142" i="15"/>
  <c r="L142" i="15"/>
  <c r="J68" i="15"/>
  <c r="L68" i="15"/>
  <c r="L145" i="15"/>
  <c r="J145" i="15"/>
  <c r="L23" i="15"/>
  <c r="J23" i="15"/>
  <c r="L100" i="15"/>
  <c r="J100" i="15"/>
  <c r="L84" i="15"/>
  <c r="J84" i="15"/>
  <c r="D161" i="15"/>
  <c r="J153" i="15"/>
  <c r="L153" i="15"/>
  <c r="Y158" i="18"/>
  <c r="X158" i="18"/>
  <c r="Y16" i="18"/>
  <c r="X16" i="18"/>
  <c r="X10" i="18"/>
  <c r="Y10" i="18"/>
  <c r="Y17" i="18"/>
  <c r="X17" i="18"/>
  <c r="Y150" i="18"/>
  <c r="X150" i="18"/>
  <c r="Y40" i="18"/>
  <c r="X40" i="18"/>
  <c r="W48" i="18"/>
  <c r="X30" i="18"/>
  <c r="Y30" i="18"/>
  <c r="Y29" i="18"/>
  <c r="X29" i="18"/>
  <c r="X88" i="18"/>
  <c r="Y88" i="18"/>
  <c r="Y70" i="18"/>
  <c r="X70" i="18"/>
  <c r="Y156" i="18"/>
  <c r="X156" i="18"/>
  <c r="Y145" i="18"/>
  <c r="X145" i="18"/>
  <c r="Y136" i="18"/>
  <c r="X136" i="18"/>
  <c r="X126" i="18"/>
  <c r="Y126" i="18"/>
  <c r="Y116" i="18"/>
  <c r="X116" i="18"/>
  <c r="C64" i="18"/>
  <c r="C76" i="18"/>
  <c r="C106" i="18"/>
  <c r="C78" i="18"/>
  <c r="K70" i="16"/>
  <c r="I70" i="16"/>
  <c r="J70" i="16"/>
  <c r="K156" i="16"/>
  <c r="I156" i="16"/>
  <c r="J156" i="16"/>
  <c r="K88" i="16"/>
  <c r="J88" i="16"/>
  <c r="I88" i="16"/>
  <c r="K39" i="16"/>
  <c r="J39" i="16"/>
  <c r="I39" i="16"/>
  <c r="K116" i="16"/>
  <c r="J116" i="16"/>
  <c r="I116" i="16"/>
  <c r="J109" i="16"/>
  <c r="I109" i="16"/>
  <c r="K109" i="16"/>
  <c r="I41" i="16"/>
  <c r="H49" i="16"/>
  <c r="K41" i="16"/>
  <c r="J41" i="16"/>
  <c r="H37" i="16"/>
  <c r="I127" i="16"/>
  <c r="K127" i="16"/>
  <c r="J127" i="16"/>
  <c r="K33" i="16"/>
  <c r="J33" i="16"/>
  <c r="I33" i="16"/>
  <c r="H119" i="16"/>
  <c r="K111" i="16"/>
  <c r="J111" i="16"/>
  <c r="I111" i="16"/>
  <c r="F91" i="15"/>
  <c r="U21" i="15"/>
  <c r="C79" i="14"/>
  <c r="I59" i="15"/>
  <c r="K59" i="15"/>
  <c r="T21" i="15"/>
  <c r="F133" i="15"/>
  <c r="C107" i="14"/>
  <c r="J145" i="17"/>
  <c r="I145" i="17"/>
  <c r="G9" i="17"/>
  <c r="J25" i="17"/>
  <c r="I25" i="17"/>
  <c r="G91" i="17"/>
  <c r="G161" i="17"/>
  <c r="G147" i="17"/>
  <c r="E65" i="16"/>
  <c r="E79" i="16"/>
  <c r="G21" i="17"/>
  <c r="C51" i="16"/>
  <c r="G49" i="15"/>
  <c r="I41" i="15"/>
  <c r="K41" i="15"/>
  <c r="I118" i="15"/>
  <c r="K118" i="15"/>
  <c r="K56" i="15"/>
  <c r="I56" i="15"/>
  <c r="G133" i="15"/>
  <c r="K125" i="15"/>
  <c r="I125" i="15"/>
  <c r="G21" i="15"/>
  <c r="K14" i="15"/>
  <c r="I14" i="15"/>
  <c r="I57" i="15"/>
  <c r="K57" i="15"/>
  <c r="I135" i="15"/>
  <c r="K135" i="15"/>
  <c r="F76" i="18"/>
  <c r="F62" i="18"/>
  <c r="F146" i="18"/>
  <c r="F134" i="18"/>
  <c r="L232" i="30"/>
  <c r="H192" i="30"/>
  <c r="H142" i="30"/>
  <c r="F230" i="30"/>
  <c r="F191" i="30"/>
  <c r="J152" i="30"/>
  <c r="F146" i="30"/>
  <c r="F54" i="30"/>
  <c r="H197" i="30"/>
  <c r="F82" i="30"/>
  <c r="F123" i="30"/>
  <c r="H129" i="30"/>
  <c r="N122" i="30"/>
  <c r="F129" i="30"/>
  <c r="F77" i="30"/>
  <c r="F83" i="30"/>
  <c r="J164" i="30"/>
  <c r="F170" i="30"/>
  <c r="H163" i="30"/>
  <c r="L168" i="30"/>
  <c r="F175" i="30"/>
  <c r="F164" i="30"/>
  <c r="L169" i="30"/>
  <c r="L77" i="30"/>
  <c r="L76" i="30"/>
  <c r="L170" i="30"/>
  <c r="C132" i="28"/>
  <c r="I69" i="28"/>
  <c r="K69" i="28"/>
  <c r="H48" i="28"/>
  <c r="M40" i="28"/>
  <c r="K40" i="28"/>
  <c r="J40" i="28"/>
  <c r="L40" i="28"/>
  <c r="I40" i="28"/>
  <c r="L101" i="28"/>
  <c r="K101" i="28"/>
  <c r="I101" i="28"/>
  <c r="J101" i="28"/>
  <c r="M101" i="28"/>
  <c r="I71" i="28"/>
  <c r="L71" i="28"/>
  <c r="K71" i="28"/>
  <c r="M71" i="28"/>
  <c r="J71" i="28"/>
  <c r="E62" i="28"/>
  <c r="G48" i="28"/>
  <c r="C34" i="28"/>
  <c r="I11" i="28"/>
  <c r="L11" i="28"/>
  <c r="K11" i="28"/>
  <c r="M11" i="28"/>
  <c r="J11" i="28"/>
  <c r="I107" i="27"/>
  <c r="K107" i="27"/>
  <c r="J107" i="27"/>
  <c r="I89" i="27"/>
  <c r="K89" i="27"/>
  <c r="J89" i="27"/>
  <c r="J51" i="28"/>
  <c r="I51" i="28"/>
  <c r="M51" i="28"/>
  <c r="L51" i="28"/>
  <c r="K51" i="28"/>
  <c r="J82" i="28"/>
  <c r="I82" i="28"/>
  <c r="M82" i="28"/>
  <c r="L82" i="28"/>
  <c r="H90" i="28"/>
  <c r="K82" i="28"/>
  <c r="K65" i="28"/>
  <c r="J65" i="28"/>
  <c r="I65" i="28"/>
  <c r="M65" i="28"/>
  <c r="L65" i="28"/>
  <c r="E132" i="27"/>
  <c r="D90" i="27"/>
  <c r="E20" i="27"/>
  <c r="L136" i="28"/>
  <c r="K136" i="28"/>
  <c r="I136" i="28"/>
  <c r="M136" i="28"/>
  <c r="J136" i="28"/>
  <c r="L100" i="28"/>
  <c r="J100" i="28"/>
  <c r="I100" i="28"/>
  <c r="M100" i="28"/>
  <c r="K100" i="28"/>
  <c r="M50" i="28"/>
  <c r="L50" i="28"/>
  <c r="K50" i="28"/>
  <c r="J50" i="28"/>
  <c r="I50" i="28"/>
  <c r="K78" i="28"/>
  <c r="I78" i="28"/>
  <c r="L78" i="28"/>
  <c r="J78" i="28"/>
  <c r="M78" i="28"/>
  <c r="J142" i="28"/>
  <c r="L142" i="28"/>
  <c r="I142" i="28"/>
  <c r="K142" i="28"/>
  <c r="M142" i="28"/>
  <c r="M145" i="28"/>
  <c r="I145" i="28"/>
  <c r="K145" i="28"/>
  <c r="L145" i="28"/>
  <c r="J145" i="28"/>
  <c r="M154" i="28"/>
  <c r="I154" i="28"/>
  <c r="L154" i="28"/>
  <c r="K154" i="28"/>
  <c r="J154" i="28"/>
  <c r="I111" i="28"/>
  <c r="L111" i="28"/>
  <c r="K111" i="28"/>
  <c r="M111" i="28"/>
  <c r="J111" i="28"/>
  <c r="M114" i="28"/>
  <c r="K114" i="28"/>
  <c r="J114" i="28"/>
  <c r="L114" i="28"/>
  <c r="I114" i="28"/>
  <c r="D132" i="27"/>
  <c r="K68" i="27"/>
  <c r="J68" i="27"/>
  <c r="H76" i="27"/>
  <c r="I68" i="27"/>
  <c r="D20" i="27"/>
  <c r="M38" i="28"/>
  <c r="L38" i="28"/>
  <c r="K38" i="28"/>
  <c r="I38" i="28"/>
  <c r="J38" i="28"/>
  <c r="G146" i="28"/>
  <c r="E146" i="27"/>
  <c r="D104" i="27"/>
  <c r="E34" i="27"/>
  <c r="H56" i="30"/>
  <c r="J56" i="30"/>
  <c r="H59" i="30"/>
  <c r="J59" i="30"/>
  <c r="H53" i="30"/>
  <c r="J53" i="30"/>
  <c r="H82" i="30"/>
  <c r="J82" i="30"/>
  <c r="G104" i="27"/>
  <c r="J17" i="27"/>
  <c r="I17" i="27"/>
  <c r="J95" i="27"/>
  <c r="I95" i="27"/>
  <c r="G20" i="27"/>
  <c r="J13" i="27"/>
  <c r="I13" i="27"/>
  <c r="G90" i="27"/>
  <c r="J159" i="27"/>
  <c r="I159" i="27"/>
  <c r="J117" i="27"/>
  <c r="I117" i="27"/>
  <c r="F76" i="26"/>
  <c r="G160" i="26"/>
  <c r="J152" i="26"/>
  <c r="I152" i="26"/>
  <c r="F118" i="26"/>
  <c r="G20" i="26"/>
  <c r="F160" i="26"/>
  <c r="K19" i="26"/>
  <c r="J19" i="26"/>
  <c r="I19" i="26"/>
  <c r="K73" i="26"/>
  <c r="I73" i="26"/>
  <c r="J73" i="26"/>
  <c r="K23" i="26"/>
  <c r="J23" i="26"/>
  <c r="I23" i="26"/>
  <c r="K100" i="26"/>
  <c r="J100" i="26"/>
  <c r="I100" i="26"/>
  <c r="J8" i="26"/>
  <c r="I8" i="26"/>
  <c r="K8" i="26"/>
  <c r="K55" i="26"/>
  <c r="K24" i="26"/>
  <c r="K110" i="26"/>
  <c r="K32" i="26"/>
  <c r="K75" i="26"/>
  <c r="K41" i="26"/>
  <c r="K11" i="26"/>
  <c r="K37" i="26"/>
  <c r="K152" i="26"/>
  <c r="K124" i="26"/>
  <c r="K89" i="26"/>
  <c r="K50" i="26"/>
  <c r="K12" i="26"/>
  <c r="K85" i="26"/>
  <c r="J85" i="26"/>
  <c r="I85" i="26"/>
  <c r="I17" i="26"/>
  <c r="K17" i="26"/>
  <c r="J17" i="26"/>
  <c r="J95" i="26"/>
  <c r="I95" i="26"/>
  <c r="K95" i="26"/>
  <c r="K18" i="26"/>
  <c r="J18" i="26"/>
  <c r="I18" i="26"/>
  <c r="I87" i="26"/>
  <c r="K87" i="26"/>
  <c r="J87" i="26"/>
  <c r="K71" i="26"/>
  <c r="J71" i="26"/>
  <c r="I71" i="26"/>
  <c r="K137" i="26"/>
  <c r="I137" i="26"/>
  <c r="J137" i="26"/>
  <c r="J149" i="26"/>
  <c r="I149" i="26"/>
  <c r="K149" i="26"/>
  <c r="K159" i="26"/>
  <c r="J159" i="26"/>
  <c r="I159" i="26"/>
  <c r="J81" i="26"/>
  <c r="I81" i="26"/>
  <c r="K81" i="26"/>
  <c r="K15" i="26"/>
  <c r="J15" i="26"/>
  <c r="I15" i="26"/>
  <c r="N76" i="30"/>
  <c r="D90" i="26"/>
  <c r="D119" i="22"/>
  <c r="K38" i="22"/>
  <c r="J38" i="22"/>
  <c r="I43" i="21"/>
  <c r="H43" i="21"/>
  <c r="G50" i="21"/>
  <c r="I20" i="21"/>
  <c r="H20" i="21"/>
  <c r="L160" i="22"/>
  <c r="K160" i="22"/>
  <c r="J160" i="22"/>
  <c r="W14" i="22"/>
  <c r="V14" i="22"/>
  <c r="D161" i="22"/>
  <c r="H139" i="21"/>
  <c r="I139" i="21"/>
  <c r="N22" i="21"/>
  <c r="K11" i="22"/>
  <c r="J11" i="22"/>
  <c r="L11" i="22"/>
  <c r="C91" i="22"/>
  <c r="C105" i="22"/>
  <c r="I157" i="21"/>
  <c r="H157" i="21"/>
  <c r="I131" i="21"/>
  <c r="H131" i="21"/>
  <c r="I105" i="21"/>
  <c r="H105" i="21"/>
  <c r="H35" i="22"/>
  <c r="I141" i="21"/>
  <c r="H141" i="21"/>
  <c r="I115" i="21"/>
  <c r="H115" i="21"/>
  <c r="I89" i="21"/>
  <c r="H89" i="21"/>
  <c r="I63" i="21"/>
  <c r="H63" i="21"/>
  <c r="K48" i="22"/>
  <c r="L48" i="22"/>
  <c r="J48" i="22"/>
  <c r="L37" i="22"/>
  <c r="K37" i="22"/>
  <c r="J37" i="22"/>
  <c r="K75" i="22"/>
  <c r="L75" i="22"/>
  <c r="J75" i="22"/>
  <c r="K114" i="22"/>
  <c r="L114" i="22"/>
  <c r="J114" i="22"/>
  <c r="L149" i="22"/>
  <c r="K149" i="22"/>
  <c r="J149" i="22"/>
  <c r="K94" i="22"/>
  <c r="L94" i="22"/>
  <c r="J94" i="22"/>
  <c r="K132" i="22"/>
  <c r="J132" i="22"/>
  <c r="L132" i="22"/>
  <c r="K43" i="22"/>
  <c r="J43" i="22"/>
  <c r="L43" i="22"/>
  <c r="K82" i="22"/>
  <c r="J82" i="22"/>
  <c r="L82" i="22"/>
  <c r="L116" i="22"/>
  <c r="K116" i="22"/>
  <c r="J116" i="22"/>
  <c r="L157" i="22"/>
  <c r="J157" i="22"/>
  <c r="K157" i="22"/>
  <c r="I142" i="21"/>
  <c r="H142" i="21"/>
  <c r="S21" i="22"/>
  <c r="I143" i="21"/>
  <c r="H143" i="21"/>
  <c r="I117" i="21"/>
  <c r="H117" i="21"/>
  <c r="I91" i="21"/>
  <c r="H91" i="21"/>
  <c r="D78" i="21"/>
  <c r="K158" i="22"/>
  <c r="L158" i="22"/>
  <c r="J158" i="22"/>
  <c r="K53" i="22"/>
  <c r="L53" i="22"/>
  <c r="J53" i="22"/>
  <c r="G21" i="22"/>
  <c r="H24" i="21"/>
  <c r="I24" i="21"/>
  <c r="X10" i="22"/>
  <c r="W10" i="22"/>
  <c r="V10" i="22"/>
  <c r="F147" i="22"/>
  <c r="F64" i="21"/>
  <c r="H56" i="21"/>
  <c r="H33" i="21"/>
  <c r="H111" i="21"/>
  <c r="C134" i="21"/>
  <c r="P17" i="19"/>
  <c r="P12" i="19"/>
  <c r="X20" i="19"/>
  <c r="X31" i="19"/>
  <c r="X52" i="19"/>
  <c r="W51" i="19"/>
  <c r="X45" i="19"/>
  <c r="X80" i="19"/>
  <c r="W79" i="19"/>
  <c r="X88" i="19"/>
  <c r="X99" i="19"/>
  <c r="X110" i="19"/>
  <c r="X118" i="19"/>
  <c r="X129" i="19"/>
  <c r="X145" i="19"/>
  <c r="W161" i="19"/>
  <c r="X153" i="19"/>
  <c r="R60" i="19"/>
  <c r="P60" i="19"/>
  <c r="R20" i="19"/>
  <c r="P20" i="19"/>
  <c r="P31" i="19"/>
  <c r="R31" i="19"/>
  <c r="R54" i="19"/>
  <c r="P54" i="19"/>
  <c r="P48" i="19"/>
  <c r="R48" i="19"/>
  <c r="R80" i="19"/>
  <c r="P80" i="19"/>
  <c r="O79" i="19"/>
  <c r="R88" i="19"/>
  <c r="P88" i="19"/>
  <c r="R99" i="19"/>
  <c r="P99" i="19"/>
  <c r="R110" i="19"/>
  <c r="P110" i="19"/>
  <c r="R118" i="19"/>
  <c r="P118" i="19"/>
  <c r="R129" i="19"/>
  <c r="P129" i="19"/>
  <c r="R140" i="19"/>
  <c r="P140" i="19"/>
  <c r="R153" i="19"/>
  <c r="O161" i="19"/>
  <c r="P153" i="19"/>
  <c r="J61" i="19"/>
  <c r="H61" i="19"/>
  <c r="J20" i="19"/>
  <c r="H20" i="19"/>
  <c r="J31" i="19"/>
  <c r="H31" i="19"/>
  <c r="J57" i="19"/>
  <c r="H57" i="19"/>
  <c r="J54" i="19"/>
  <c r="H54" i="19"/>
  <c r="J81" i="19"/>
  <c r="H81" i="19"/>
  <c r="J89" i="19"/>
  <c r="H89" i="19"/>
  <c r="J100" i="19"/>
  <c r="H100" i="19"/>
  <c r="J111" i="19"/>
  <c r="H111" i="19"/>
  <c r="G119" i="19"/>
  <c r="J122" i="19"/>
  <c r="H122" i="19"/>
  <c r="G121" i="19"/>
  <c r="J130" i="19"/>
  <c r="H130" i="19"/>
  <c r="J143" i="19"/>
  <c r="H143" i="19"/>
  <c r="J154" i="19"/>
  <c r="H154" i="19"/>
  <c r="V119" i="19"/>
  <c r="V37" i="19"/>
  <c r="N37" i="19"/>
  <c r="N63" i="19"/>
  <c r="F37" i="19"/>
  <c r="F93" i="19"/>
  <c r="X18" i="19"/>
  <c r="F63" i="19"/>
  <c r="R139" i="18"/>
  <c r="Q139" i="18"/>
  <c r="Q68" i="18"/>
  <c r="P76" i="18"/>
  <c r="R68" i="18"/>
  <c r="E34" i="18"/>
  <c r="L8" i="18"/>
  <c r="D146" i="18"/>
  <c r="E104" i="18"/>
  <c r="Q66" i="18"/>
  <c r="R66" i="18"/>
  <c r="M62" i="18"/>
  <c r="Q31" i="18"/>
  <c r="R31" i="18"/>
  <c r="Q23" i="18"/>
  <c r="P22" i="18"/>
  <c r="R23" i="18"/>
  <c r="Q14" i="18"/>
  <c r="R14" i="18"/>
  <c r="Q150" i="18"/>
  <c r="R150" i="18"/>
  <c r="R131" i="18"/>
  <c r="Q131" i="18"/>
  <c r="R112" i="18"/>
  <c r="Q112" i="18"/>
  <c r="R111" i="18"/>
  <c r="Q111" i="18"/>
  <c r="Q93" i="18"/>
  <c r="P92" i="18"/>
  <c r="R93" i="18"/>
  <c r="R83" i="18"/>
  <c r="Q83" i="18"/>
  <c r="I81" i="18"/>
  <c r="J81" i="18"/>
  <c r="I158" i="18"/>
  <c r="J158" i="18"/>
  <c r="J140" i="18"/>
  <c r="I140" i="18"/>
  <c r="J121" i="18"/>
  <c r="I121" i="18"/>
  <c r="H120" i="18"/>
  <c r="J128" i="18"/>
  <c r="I128" i="18"/>
  <c r="I110" i="18"/>
  <c r="H118" i="18"/>
  <c r="J110" i="18"/>
  <c r="J109" i="18"/>
  <c r="I109" i="18"/>
  <c r="T146" i="18"/>
  <c r="R99" i="18"/>
  <c r="Q99" i="18"/>
  <c r="T76" i="18"/>
  <c r="T64" i="18"/>
  <c r="J44" i="18"/>
  <c r="I44" i="18"/>
  <c r="U160" i="18"/>
  <c r="U132" i="18"/>
  <c r="E120" i="18"/>
  <c r="E148" i="18"/>
  <c r="I45" i="18"/>
  <c r="J45" i="18"/>
  <c r="I37" i="18"/>
  <c r="H36" i="18"/>
  <c r="J37" i="18"/>
  <c r="I28" i="18"/>
  <c r="J28" i="18"/>
  <c r="I19" i="18"/>
  <c r="J19" i="18"/>
  <c r="I11" i="18"/>
  <c r="J11" i="18"/>
  <c r="T106" i="18"/>
  <c r="T78" i="18"/>
  <c r="L132" i="18"/>
  <c r="L104" i="18"/>
  <c r="Q25" i="18"/>
  <c r="V48" i="18"/>
  <c r="V64" i="18"/>
  <c r="V118" i="18"/>
  <c r="E121" i="17"/>
  <c r="E35" i="17"/>
  <c r="C21" i="17"/>
  <c r="C35" i="15"/>
  <c r="Y11" i="15"/>
  <c r="X11" i="15"/>
  <c r="W11" i="15"/>
  <c r="K22" i="18"/>
  <c r="K62" i="18"/>
  <c r="K34" i="18"/>
  <c r="K132" i="18"/>
  <c r="K104" i="18"/>
  <c r="C149" i="17"/>
  <c r="K75" i="17"/>
  <c r="J75" i="17"/>
  <c r="I75" i="17"/>
  <c r="I57" i="17"/>
  <c r="K57" i="17"/>
  <c r="J57" i="17"/>
  <c r="F49" i="17"/>
  <c r="D51" i="17"/>
  <c r="D161" i="17"/>
  <c r="Q33" i="18"/>
  <c r="S34" i="18"/>
  <c r="S132" i="18"/>
  <c r="S104" i="18"/>
  <c r="I17" i="18"/>
  <c r="G64" i="18"/>
  <c r="I55" i="18"/>
  <c r="I113" i="18"/>
  <c r="G92" i="18"/>
  <c r="I73" i="18"/>
  <c r="C147" i="17"/>
  <c r="C119" i="17"/>
  <c r="C107" i="17"/>
  <c r="G133" i="16"/>
  <c r="F49" i="16"/>
  <c r="K79" i="15"/>
  <c r="M79" i="15"/>
  <c r="L79" i="15"/>
  <c r="J79" i="15"/>
  <c r="I79" i="15"/>
  <c r="K53" i="15"/>
  <c r="M53" i="15"/>
  <c r="L53" i="15"/>
  <c r="J53" i="15"/>
  <c r="I53" i="15"/>
  <c r="K27" i="15"/>
  <c r="H35" i="15"/>
  <c r="M27" i="15"/>
  <c r="L27" i="15"/>
  <c r="J27" i="15"/>
  <c r="I27" i="15"/>
  <c r="K13" i="15"/>
  <c r="H21" i="15"/>
  <c r="M13" i="15"/>
  <c r="L13" i="15"/>
  <c r="J13" i="15"/>
  <c r="I13" i="15"/>
  <c r="O34" i="18"/>
  <c r="Q26" i="18"/>
  <c r="Q46" i="18"/>
  <c r="O92" i="18"/>
  <c r="Q159" i="18"/>
  <c r="C23" i="17"/>
  <c r="K16" i="17"/>
  <c r="J16" i="17"/>
  <c r="I16" i="17"/>
  <c r="D9" i="17"/>
  <c r="R21" i="16"/>
  <c r="M150" i="15"/>
  <c r="L150" i="15"/>
  <c r="J150" i="15"/>
  <c r="I150" i="15"/>
  <c r="K150" i="15"/>
  <c r="M124" i="15"/>
  <c r="J124" i="15"/>
  <c r="L124" i="15"/>
  <c r="K124" i="15"/>
  <c r="I124" i="15"/>
  <c r="M98" i="15"/>
  <c r="J98" i="15"/>
  <c r="L98" i="15"/>
  <c r="K98" i="15"/>
  <c r="I98" i="15"/>
  <c r="N134" i="18"/>
  <c r="N106" i="18"/>
  <c r="E161" i="17"/>
  <c r="C77" i="17"/>
  <c r="K52" i="17"/>
  <c r="I52" i="17"/>
  <c r="H51" i="17"/>
  <c r="J52" i="17"/>
  <c r="E37" i="17"/>
  <c r="C9" i="17"/>
  <c r="I142" i="17"/>
  <c r="K142" i="17"/>
  <c r="J142" i="17"/>
  <c r="K126" i="17"/>
  <c r="J126" i="17"/>
  <c r="I126" i="17"/>
  <c r="J112" i="17"/>
  <c r="I112" i="17"/>
  <c r="K112" i="17"/>
  <c r="I104" i="17"/>
  <c r="K104" i="17"/>
  <c r="J104" i="17"/>
  <c r="H105" i="17"/>
  <c r="K97" i="17"/>
  <c r="J97" i="17"/>
  <c r="I97" i="17"/>
  <c r="D133" i="16"/>
  <c r="F105" i="16"/>
  <c r="D9" i="16"/>
  <c r="C119" i="15"/>
  <c r="K86" i="15"/>
  <c r="I86" i="15"/>
  <c r="M86" i="15"/>
  <c r="L86" i="15"/>
  <c r="J86" i="15"/>
  <c r="H91" i="15"/>
  <c r="K60" i="15"/>
  <c r="I60" i="15"/>
  <c r="M60" i="15"/>
  <c r="L60" i="15"/>
  <c r="J60" i="15"/>
  <c r="K34" i="15"/>
  <c r="I34" i="15"/>
  <c r="M34" i="15"/>
  <c r="L34" i="15"/>
  <c r="J34" i="15"/>
  <c r="E21" i="15"/>
  <c r="G51" i="17"/>
  <c r="J60" i="16"/>
  <c r="I60" i="16"/>
  <c r="K60" i="16"/>
  <c r="G77" i="15"/>
  <c r="L73" i="15"/>
  <c r="J73" i="15"/>
  <c r="J151" i="15"/>
  <c r="L151" i="15"/>
  <c r="L76" i="15"/>
  <c r="J76" i="15"/>
  <c r="L154" i="15"/>
  <c r="J154" i="15"/>
  <c r="L31" i="15"/>
  <c r="J31" i="15"/>
  <c r="L109" i="15"/>
  <c r="J109" i="15"/>
  <c r="L93" i="15"/>
  <c r="J93" i="15"/>
  <c r="Y11" i="18"/>
  <c r="X11" i="18"/>
  <c r="Y72" i="18"/>
  <c r="X72" i="18"/>
  <c r="X18" i="18"/>
  <c r="Y18" i="18"/>
  <c r="W34" i="18"/>
  <c r="Y26" i="18"/>
  <c r="X26" i="18"/>
  <c r="Y58" i="18"/>
  <c r="X58" i="18"/>
  <c r="Y57" i="18"/>
  <c r="X57" i="18"/>
  <c r="X39" i="18"/>
  <c r="Y39" i="18"/>
  <c r="Y38" i="18"/>
  <c r="X38" i="18"/>
  <c r="X97" i="18"/>
  <c r="Y97" i="18"/>
  <c r="Y79" i="18"/>
  <c r="X79" i="18"/>
  <c r="W78" i="18"/>
  <c r="Y68" i="18"/>
  <c r="W76" i="18"/>
  <c r="X68" i="18"/>
  <c r="Y154" i="18"/>
  <c r="X154" i="18"/>
  <c r="Y144" i="18"/>
  <c r="X144" i="18"/>
  <c r="X135" i="18"/>
  <c r="W134" i="18"/>
  <c r="Y135" i="18"/>
  <c r="Y125" i="18"/>
  <c r="X125" i="18"/>
  <c r="C134" i="18"/>
  <c r="J86" i="16"/>
  <c r="I86" i="16"/>
  <c r="K86" i="16"/>
  <c r="K12" i="16"/>
  <c r="I12" i="16"/>
  <c r="J12" i="16"/>
  <c r="K87" i="16"/>
  <c r="I87" i="16"/>
  <c r="J87" i="16"/>
  <c r="K97" i="16"/>
  <c r="J97" i="16"/>
  <c r="H105" i="16"/>
  <c r="I97" i="16"/>
  <c r="K47" i="16"/>
  <c r="J47" i="16"/>
  <c r="I47" i="16"/>
  <c r="K125" i="16"/>
  <c r="J125" i="16"/>
  <c r="I125" i="16"/>
  <c r="H133" i="16"/>
  <c r="J117" i="16"/>
  <c r="I117" i="16"/>
  <c r="K117" i="16"/>
  <c r="I58" i="16"/>
  <c r="K58" i="16"/>
  <c r="J58" i="16"/>
  <c r="I136" i="16"/>
  <c r="H135" i="16"/>
  <c r="K136" i="16"/>
  <c r="J136" i="16"/>
  <c r="K42" i="16"/>
  <c r="J42" i="16"/>
  <c r="I42" i="16"/>
  <c r="K128" i="16"/>
  <c r="J128" i="16"/>
  <c r="I128" i="16"/>
  <c r="C37" i="14"/>
  <c r="N23" i="14"/>
  <c r="J57" i="16"/>
  <c r="I57" i="16"/>
  <c r="K57" i="16"/>
  <c r="I145" i="15"/>
  <c r="K145" i="15"/>
  <c r="F105" i="15"/>
  <c r="J28" i="17"/>
  <c r="I28" i="17"/>
  <c r="J30" i="17"/>
  <c r="I30" i="17"/>
  <c r="J33" i="17"/>
  <c r="I33" i="17"/>
  <c r="J141" i="17"/>
  <c r="I141" i="17"/>
  <c r="K81" i="16"/>
  <c r="J81" i="16"/>
  <c r="I81" i="16"/>
  <c r="J14" i="16"/>
  <c r="I14" i="16"/>
  <c r="K14" i="16"/>
  <c r="H21" i="16"/>
  <c r="E9" i="16"/>
  <c r="E147" i="16"/>
  <c r="T15" i="14"/>
  <c r="R23" i="14"/>
  <c r="S15" i="14"/>
  <c r="J138" i="16"/>
  <c r="I138" i="16"/>
  <c r="K138" i="16"/>
  <c r="J48" i="16"/>
  <c r="I48" i="16"/>
  <c r="K48" i="16"/>
  <c r="K58" i="15"/>
  <c r="I58" i="15"/>
  <c r="K127" i="15"/>
  <c r="I127" i="15"/>
  <c r="K65" i="15"/>
  <c r="I65" i="15"/>
  <c r="K142" i="15"/>
  <c r="I142" i="15"/>
  <c r="I16" i="15"/>
  <c r="K16" i="15"/>
  <c r="K66" i="15"/>
  <c r="I66" i="15"/>
  <c r="K143" i="15"/>
  <c r="I143" i="15"/>
  <c r="Q23" i="14"/>
  <c r="J43" i="16"/>
  <c r="I43" i="16"/>
  <c r="K43" i="16"/>
  <c r="F64" i="18"/>
  <c r="F92" i="18"/>
  <c r="R9" i="17"/>
  <c r="E49" i="16"/>
  <c r="C49" i="16"/>
  <c r="C119" i="16"/>
  <c r="C35" i="16"/>
  <c r="C105" i="16"/>
  <c r="C133" i="16"/>
  <c r="C93" i="14"/>
  <c r="S16" i="14"/>
  <c r="K87" i="13"/>
  <c r="J87" i="13"/>
  <c r="I87" i="13"/>
  <c r="D48" i="13"/>
  <c r="J28" i="13"/>
  <c r="I28" i="13"/>
  <c r="L43" i="12"/>
  <c r="K43" i="12"/>
  <c r="J43" i="12"/>
  <c r="I43" i="12"/>
  <c r="U37" i="12"/>
  <c r="L27" i="12"/>
  <c r="K27" i="12"/>
  <c r="J27" i="12"/>
  <c r="I27" i="12"/>
  <c r="U21" i="12"/>
  <c r="E54" i="12"/>
  <c r="K131" i="13"/>
  <c r="I131" i="13"/>
  <c r="J131" i="13"/>
  <c r="K106" i="13"/>
  <c r="I106" i="13"/>
  <c r="J106" i="13"/>
  <c r="I15" i="13"/>
  <c r="K15" i="13"/>
  <c r="J15" i="13"/>
  <c r="J51" i="12"/>
  <c r="I51" i="12"/>
  <c r="T13" i="12"/>
  <c r="S13" i="12"/>
  <c r="U6" i="12"/>
  <c r="U20" i="12"/>
  <c r="U36" i="12"/>
  <c r="U11" i="12"/>
  <c r="U30" i="12"/>
  <c r="U24" i="12"/>
  <c r="U40" i="12"/>
  <c r="U18" i="12"/>
  <c r="U34" i="12"/>
  <c r="U28" i="12"/>
  <c r="U12" i="12"/>
  <c r="U22" i="12"/>
  <c r="U38" i="12"/>
  <c r="U57" i="12"/>
  <c r="U16" i="12"/>
  <c r="U32" i="12"/>
  <c r="U26" i="12"/>
  <c r="J113" i="13"/>
  <c r="I113" i="13"/>
  <c r="K113" i="13"/>
  <c r="K157" i="13"/>
  <c r="I157" i="13"/>
  <c r="J157" i="13"/>
  <c r="J135" i="13"/>
  <c r="I135" i="13"/>
  <c r="K135" i="13"/>
  <c r="K111" i="13"/>
  <c r="J111" i="13"/>
  <c r="I111" i="13"/>
  <c r="T52" i="12"/>
  <c r="S52" i="12"/>
  <c r="V52" i="12"/>
  <c r="T36" i="12"/>
  <c r="S36" i="12"/>
  <c r="V36" i="12"/>
  <c r="T20" i="12"/>
  <c r="S20" i="12"/>
  <c r="V20" i="12"/>
  <c r="T11" i="12"/>
  <c r="S11" i="12"/>
  <c r="V11" i="12"/>
  <c r="V13" i="12"/>
  <c r="V15" i="12"/>
  <c r="G53" i="12"/>
  <c r="G57" i="12" s="1"/>
  <c r="K107" i="13"/>
  <c r="J107" i="13"/>
  <c r="I107" i="13"/>
  <c r="K93" i="13"/>
  <c r="J93" i="13"/>
  <c r="I93" i="13"/>
  <c r="K32" i="13"/>
  <c r="J32" i="13"/>
  <c r="I32" i="13"/>
  <c r="O20" i="13"/>
  <c r="J121" i="13"/>
  <c r="I121" i="13"/>
  <c r="E53" i="12"/>
  <c r="T7" i="12"/>
  <c r="S7" i="12"/>
  <c r="V7" i="12"/>
  <c r="K151" i="13"/>
  <c r="J151" i="13"/>
  <c r="I151" i="13"/>
  <c r="K114" i="13"/>
  <c r="J114" i="13"/>
  <c r="I114" i="13"/>
  <c r="K66" i="13"/>
  <c r="J66" i="13"/>
  <c r="I66" i="13"/>
  <c r="U54" i="12"/>
  <c r="L48" i="12"/>
  <c r="K48" i="12"/>
  <c r="J48" i="12"/>
  <c r="I48" i="12"/>
  <c r="L51" i="12"/>
  <c r="U42" i="12"/>
  <c r="K123" i="13"/>
  <c r="I123" i="13"/>
  <c r="J123" i="13"/>
  <c r="V17" i="13"/>
  <c r="U17" i="13"/>
  <c r="J28" i="12"/>
  <c r="I28" i="12"/>
  <c r="V12" i="12"/>
  <c r="T12" i="12"/>
  <c r="S12" i="12"/>
  <c r="L7" i="12"/>
  <c r="K7" i="12"/>
  <c r="J7" i="12"/>
  <c r="H54" i="12"/>
  <c r="I7" i="12"/>
  <c r="K46" i="13"/>
  <c r="J46" i="13"/>
  <c r="I46" i="13"/>
  <c r="V53" i="12"/>
  <c r="T53" i="12"/>
  <c r="S53" i="12"/>
  <c r="V37" i="12"/>
  <c r="T37" i="12"/>
  <c r="S37" i="12"/>
  <c r="S42" i="6"/>
  <c r="R42" i="6"/>
  <c r="Q42" i="6"/>
  <c r="J35" i="6"/>
  <c r="I35" i="6"/>
  <c r="Q27" i="6"/>
  <c r="R27" i="6"/>
  <c r="S38" i="5"/>
  <c r="U38" i="5"/>
  <c r="K32" i="5"/>
  <c r="I32" i="5"/>
  <c r="W25" i="5"/>
  <c r="V25" i="5"/>
  <c r="U25" i="5"/>
  <c r="T25" i="5"/>
  <c r="S25" i="5"/>
  <c r="M19" i="5"/>
  <c r="L19" i="5"/>
  <c r="K19" i="5"/>
  <c r="J19" i="5"/>
  <c r="I19" i="5"/>
  <c r="I13" i="5"/>
  <c r="K13" i="5"/>
  <c r="G190" i="3"/>
  <c r="G196" i="3"/>
  <c r="L108" i="3"/>
  <c r="I119" i="3"/>
  <c r="K108" i="3"/>
  <c r="J108" i="3"/>
  <c r="L100" i="3"/>
  <c r="K100" i="3"/>
  <c r="J100" i="3"/>
  <c r="L92" i="3"/>
  <c r="K92" i="3"/>
  <c r="J92" i="3"/>
  <c r="L84" i="3"/>
  <c r="K84" i="3"/>
  <c r="J84" i="3"/>
  <c r="L68" i="3"/>
  <c r="K68" i="3"/>
  <c r="J68" i="3"/>
  <c r="J53" i="3"/>
  <c r="K53" i="3"/>
  <c r="G69" i="2"/>
  <c r="J50" i="2"/>
  <c r="K50" i="2"/>
  <c r="I41" i="6"/>
  <c r="K41" i="6"/>
  <c r="J41" i="6"/>
  <c r="Q33" i="6"/>
  <c r="S33" i="6"/>
  <c r="R33" i="6"/>
  <c r="K51" i="5"/>
  <c r="I51" i="5"/>
  <c r="S44" i="5"/>
  <c r="W44" i="5"/>
  <c r="V44" i="5"/>
  <c r="U44" i="5"/>
  <c r="T44" i="5"/>
  <c r="I38" i="5"/>
  <c r="M38" i="5"/>
  <c r="L38" i="5"/>
  <c r="K38" i="5"/>
  <c r="J38" i="5"/>
  <c r="F192" i="3"/>
  <c r="H121" i="3"/>
  <c r="H113" i="3"/>
  <c r="J47" i="3"/>
  <c r="K47" i="3"/>
  <c r="J40" i="2"/>
  <c r="I43" i="2"/>
  <c r="L40" i="2"/>
  <c r="K40" i="2"/>
  <c r="J32" i="2"/>
  <c r="L32" i="2"/>
  <c r="K32" i="2"/>
  <c r="J24" i="6"/>
  <c r="I24" i="6"/>
  <c r="K24" i="6"/>
  <c r="J9" i="6"/>
  <c r="I9" i="6"/>
  <c r="K9" i="6"/>
  <c r="E192" i="3"/>
  <c r="G122" i="3"/>
  <c r="G114" i="3"/>
  <c r="K48" i="3"/>
  <c r="J48" i="3"/>
  <c r="K36" i="3"/>
  <c r="J36" i="3"/>
  <c r="L36" i="3"/>
  <c r="K28" i="3"/>
  <c r="J28" i="3"/>
  <c r="L28" i="3"/>
  <c r="K20" i="3"/>
  <c r="J20" i="3"/>
  <c r="L20" i="3"/>
  <c r="K12" i="3"/>
  <c r="J12" i="3"/>
  <c r="L12" i="3"/>
  <c r="E69" i="2"/>
  <c r="S47" i="6"/>
  <c r="R47" i="6"/>
  <c r="Q47" i="6"/>
  <c r="K52" i="5"/>
  <c r="J52" i="5"/>
  <c r="I52" i="5"/>
  <c r="M52" i="5"/>
  <c r="L52" i="5"/>
  <c r="U26" i="5"/>
  <c r="T26" i="5"/>
  <c r="S26" i="5"/>
  <c r="W26" i="5"/>
  <c r="V26" i="5"/>
  <c r="K20" i="5"/>
  <c r="J20" i="5"/>
  <c r="I20" i="5"/>
  <c r="M20" i="5"/>
  <c r="L20" i="5"/>
  <c r="T11" i="5"/>
  <c r="V11" i="5"/>
  <c r="F118" i="3"/>
  <c r="S46" i="6"/>
  <c r="R46" i="6"/>
  <c r="Q46" i="6"/>
  <c r="L47" i="5"/>
  <c r="K47" i="5"/>
  <c r="J47" i="5"/>
  <c r="I47" i="5"/>
  <c r="M47" i="5"/>
  <c r="E117" i="3"/>
  <c r="S37" i="6"/>
  <c r="R37" i="6"/>
  <c r="Q37" i="6"/>
  <c r="K36" i="6"/>
  <c r="J36" i="6"/>
  <c r="I36" i="6"/>
  <c r="S28" i="6"/>
  <c r="R28" i="6"/>
  <c r="Q28" i="6"/>
  <c r="S13" i="6"/>
  <c r="R13" i="6"/>
  <c r="Q13" i="6"/>
  <c r="W51" i="5"/>
  <c r="V51" i="5"/>
  <c r="U51" i="5"/>
  <c r="T51" i="5"/>
  <c r="S51" i="5"/>
  <c r="M45" i="5"/>
  <c r="L45" i="5"/>
  <c r="K45" i="5"/>
  <c r="J45" i="5"/>
  <c r="I45" i="5"/>
  <c r="S32" i="5"/>
  <c r="U32" i="5"/>
  <c r="K26" i="5"/>
  <c r="I26" i="5"/>
  <c r="W19" i="5"/>
  <c r="V19" i="5"/>
  <c r="U19" i="5"/>
  <c r="T19" i="5"/>
  <c r="S19" i="5"/>
  <c r="U13" i="5"/>
  <c r="S13" i="5"/>
  <c r="I7" i="5"/>
  <c r="K7" i="5"/>
  <c r="J183" i="3"/>
  <c r="L183" i="3"/>
  <c r="K183" i="3"/>
  <c r="I194" i="3"/>
  <c r="J175" i="3"/>
  <c r="L175" i="3"/>
  <c r="K175" i="3"/>
  <c r="I186" i="3"/>
  <c r="J167" i="3"/>
  <c r="L167" i="3"/>
  <c r="K167" i="3"/>
  <c r="L159" i="3"/>
  <c r="K159" i="3"/>
  <c r="J159" i="3"/>
  <c r="J144" i="3"/>
  <c r="L144" i="3"/>
  <c r="K144" i="3"/>
  <c r="L136" i="3"/>
  <c r="K136" i="3"/>
  <c r="J136" i="3"/>
  <c r="K51" i="3"/>
  <c r="J51" i="3"/>
  <c r="K62" i="2"/>
  <c r="L62" i="2"/>
  <c r="J62" i="2"/>
  <c r="K214" i="3"/>
  <c r="J214" i="3"/>
  <c r="K218" i="3"/>
  <c r="J218" i="3"/>
  <c r="K75" i="2"/>
  <c r="J75" i="2"/>
  <c r="C34" i="13"/>
  <c r="C118" i="13"/>
  <c r="J7" i="2"/>
  <c r="K7" i="2"/>
  <c r="H18" i="2"/>
  <c r="J18" i="2" s="1"/>
  <c r="K15" i="2"/>
  <c r="J15" i="2"/>
  <c r="C135" i="16"/>
  <c r="C121" i="16"/>
  <c r="C37" i="16"/>
  <c r="F21" i="15"/>
  <c r="F147" i="15"/>
  <c r="F77" i="15"/>
  <c r="P23" i="14"/>
  <c r="I71" i="13"/>
  <c r="J71" i="13"/>
  <c r="K27" i="13"/>
  <c r="J27" i="13"/>
  <c r="I27" i="13"/>
  <c r="R20" i="13"/>
  <c r="U47" i="12"/>
  <c r="L37" i="12"/>
  <c r="K37" i="12"/>
  <c r="J37" i="12"/>
  <c r="I37" i="12"/>
  <c r="U31" i="12"/>
  <c r="L21" i="12"/>
  <c r="K21" i="12"/>
  <c r="J21" i="12"/>
  <c r="I21" i="12"/>
  <c r="L22" i="12"/>
  <c r="L24" i="12"/>
  <c r="U15" i="12"/>
  <c r="T6" i="12"/>
  <c r="S6" i="12"/>
  <c r="I86" i="13"/>
  <c r="K86" i="13"/>
  <c r="J86" i="13"/>
  <c r="I43" i="13"/>
  <c r="K43" i="13"/>
  <c r="J43" i="13"/>
  <c r="C55" i="12"/>
  <c r="C53" i="12"/>
  <c r="H53" i="12"/>
  <c r="I6" i="12"/>
  <c r="L6" i="12"/>
  <c r="K6" i="12"/>
  <c r="J6" i="12"/>
  <c r="K18" i="12"/>
  <c r="K34" i="12"/>
  <c r="K28" i="12"/>
  <c r="K51" i="12"/>
  <c r="K22" i="12"/>
  <c r="K38" i="12"/>
  <c r="K16" i="12"/>
  <c r="K32" i="12"/>
  <c r="K26" i="12"/>
  <c r="K20" i="12"/>
  <c r="K36" i="12"/>
  <c r="K11" i="12"/>
  <c r="K30" i="12"/>
  <c r="K12" i="12"/>
  <c r="K24" i="12"/>
  <c r="K40" i="12"/>
  <c r="D146" i="13"/>
  <c r="J59" i="13"/>
  <c r="I59" i="13"/>
  <c r="K59" i="13"/>
  <c r="V10" i="13"/>
  <c r="U10" i="13"/>
  <c r="W10" i="13"/>
  <c r="K124" i="13"/>
  <c r="J124" i="13"/>
  <c r="H132" i="13"/>
  <c r="I124" i="13"/>
  <c r="J143" i="13"/>
  <c r="I143" i="13"/>
  <c r="K143" i="13"/>
  <c r="K120" i="13"/>
  <c r="J120" i="13"/>
  <c r="I120" i="13"/>
  <c r="T50" i="12"/>
  <c r="S50" i="12"/>
  <c r="V50" i="12"/>
  <c r="T34" i="12"/>
  <c r="S34" i="12"/>
  <c r="V34" i="12"/>
  <c r="T18" i="12"/>
  <c r="S18" i="12"/>
  <c r="V18" i="12"/>
  <c r="K129" i="13"/>
  <c r="J129" i="13"/>
  <c r="I129" i="13"/>
  <c r="K75" i="13"/>
  <c r="J75" i="13"/>
  <c r="I75" i="13"/>
  <c r="K18" i="13"/>
  <c r="J18" i="13"/>
  <c r="I18" i="13"/>
  <c r="D20" i="13"/>
  <c r="E118" i="13"/>
  <c r="U52" i="12"/>
  <c r="L42" i="12"/>
  <c r="K42" i="12"/>
  <c r="J42" i="12"/>
  <c r="I42" i="12"/>
  <c r="E76" i="13"/>
  <c r="K56" i="13"/>
  <c r="J56" i="13"/>
  <c r="I56" i="13"/>
  <c r="G48" i="13"/>
  <c r="K17" i="13"/>
  <c r="J17" i="13"/>
  <c r="I17" i="13"/>
  <c r="E160" i="13"/>
  <c r="J38" i="12"/>
  <c r="I38" i="12"/>
  <c r="J22" i="12"/>
  <c r="I22" i="12"/>
  <c r="D53" i="12"/>
  <c r="K89" i="13"/>
  <c r="J89" i="13"/>
  <c r="I89" i="13"/>
  <c r="V51" i="12"/>
  <c r="T51" i="12"/>
  <c r="S51" i="12"/>
  <c r="V35" i="12"/>
  <c r="T35" i="12"/>
  <c r="S35" i="12"/>
  <c r="K42" i="6"/>
  <c r="J42" i="6"/>
  <c r="I42" i="6"/>
  <c r="S34" i="6"/>
  <c r="R34" i="6"/>
  <c r="Q34" i="6"/>
  <c r="S35" i="6"/>
  <c r="J27" i="6"/>
  <c r="I27" i="6"/>
  <c r="L12" i="5"/>
  <c r="J12" i="5"/>
  <c r="G189" i="3"/>
  <c r="I118" i="3"/>
  <c r="L107" i="3"/>
  <c r="K107" i="3"/>
  <c r="J107" i="3"/>
  <c r="L99" i="3"/>
  <c r="K99" i="3"/>
  <c r="J99" i="3"/>
  <c r="L91" i="3"/>
  <c r="K91" i="3"/>
  <c r="J91" i="3"/>
  <c r="L83" i="3"/>
  <c r="K83" i="3"/>
  <c r="J83" i="3"/>
  <c r="L67" i="3"/>
  <c r="K67" i="3"/>
  <c r="J67" i="3"/>
  <c r="G68" i="2"/>
  <c r="J49" i="2"/>
  <c r="K49" i="2"/>
  <c r="I33" i="6"/>
  <c r="K33" i="6"/>
  <c r="J33" i="6"/>
  <c r="Q25" i="6"/>
  <c r="S25" i="6"/>
  <c r="R25" i="6"/>
  <c r="S27" i="6"/>
  <c r="J50" i="5"/>
  <c r="L50" i="5"/>
  <c r="V24" i="5"/>
  <c r="T24" i="5"/>
  <c r="J18" i="5"/>
  <c r="L18" i="5"/>
  <c r="F191" i="3"/>
  <c r="H120" i="3"/>
  <c r="J39" i="2"/>
  <c r="I42" i="2"/>
  <c r="L39" i="2"/>
  <c r="K39" i="2"/>
  <c r="T47" i="5"/>
  <c r="S47" i="5"/>
  <c r="W47" i="5"/>
  <c r="V47" i="5"/>
  <c r="U47" i="5"/>
  <c r="J41" i="5"/>
  <c r="I41" i="5"/>
  <c r="M41" i="5"/>
  <c r="L41" i="5"/>
  <c r="K41" i="5"/>
  <c r="S9" i="5"/>
  <c r="U9" i="5"/>
  <c r="E191" i="3"/>
  <c r="G121" i="3"/>
  <c r="G113" i="3"/>
  <c r="K35" i="3"/>
  <c r="J35" i="3"/>
  <c r="L35" i="3"/>
  <c r="K27" i="3"/>
  <c r="J27" i="3"/>
  <c r="L27" i="3"/>
  <c r="K19" i="3"/>
  <c r="J19" i="3"/>
  <c r="L19" i="3"/>
  <c r="K11" i="3"/>
  <c r="J11" i="3"/>
  <c r="L11" i="3"/>
  <c r="E68" i="2"/>
  <c r="H43" i="2"/>
  <c r="K47" i="6"/>
  <c r="J47" i="6"/>
  <c r="I47" i="6"/>
  <c r="S39" i="6"/>
  <c r="R39" i="6"/>
  <c r="Q39" i="6"/>
  <c r="T38" i="5"/>
  <c r="V38" i="5"/>
  <c r="L32" i="5"/>
  <c r="J32" i="5"/>
  <c r="F117" i="3"/>
  <c r="K49" i="3"/>
  <c r="J49" i="3"/>
  <c r="K46" i="6"/>
  <c r="J46" i="6"/>
  <c r="I46" i="6"/>
  <c r="S38" i="6"/>
  <c r="R38" i="6"/>
  <c r="Q38" i="6"/>
  <c r="L217" i="3"/>
  <c r="K217" i="3"/>
  <c r="J217" i="3"/>
  <c r="E116" i="3"/>
  <c r="K37" i="6"/>
  <c r="J37" i="6"/>
  <c r="I37" i="6"/>
  <c r="F56" i="12"/>
  <c r="K28" i="6"/>
  <c r="J28" i="6"/>
  <c r="I28" i="6"/>
  <c r="S20" i="6"/>
  <c r="R20" i="6"/>
  <c r="Q20" i="6"/>
  <c r="K13" i="6"/>
  <c r="J13" i="6"/>
  <c r="I13" i="6"/>
  <c r="J182" i="3"/>
  <c r="L182" i="3"/>
  <c r="K182" i="3"/>
  <c r="I193" i="3"/>
  <c r="J174" i="3"/>
  <c r="L174" i="3"/>
  <c r="K174" i="3"/>
  <c r="J166" i="3"/>
  <c r="L166" i="3"/>
  <c r="K166" i="3"/>
  <c r="J158" i="3"/>
  <c r="L158" i="3"/>
  <c r="K158" i="3"/>
  <c r="L143" i="3"/>
  <c r="K143" i="3"/>
  <c r="J143" i="3"/>
  <c r="J135" i="3"/>
  <c r="L135" i="3"/>
  <c r="K135" i="3"/>
  <c r="K61" i="2"/>
  <c r="L61" i="2"/>
  <c r="J61" i="2"/>
  <c r="J209" i="3"/>
  <c r="K209" i="3"/>
  <c r="K210" i="3"/>
  <c r="J210" i="3"/>
  <c r="C90" i="13"/>
  <c r="C48" i="13"/>
  <c r="C132" i="13"/>
  <c r="J8" i="2"/>
  <c r="K8" i="2"/>
  <c r="J16" i="2"/>
  <c r="K16" i="2"/>
  <c r="K102" i="15"/>
  <c r="I102" i="15"/>
  <c r="I51" i="15"/>
  <c r="K51" i="15"/>
  <c r="F49" i="15"/>
  <c r="E90" i="13"/>
  <c r="K70" i="13"/>
  <c r="J70" i="13"/>
  <c r="I70" i="13"/>
  <c r="G62" i="13"/>
  <c r="I54" i="13"/>
  <c r="J54" i="13"/>
  <c r="G20" i="13"/>
  <c r="J12" i="13"/>
  <c r="I12" i="13"/>
  <c r="U55" i="12"/>
  <c r="L47" i="12"/>
  <c r="K47" i="12"/>
  <c r="J47" i="12"/>
  <c r="I47" i="12"/>
  <c r="U41" i="12"/>
  <c r="L31" i="12"/>
  <c r="K31" i="12"/>
  <c r="J31" i="12"/>
  <c r="I31" i="12"/>
  <c r="U25" i="12"/>
  <c r="L15" i="12"/>
  <c r="K15" i="12"/>
  <c r="J15" i="12"/>
  <c r="I15" i="12"/>
  <c r="G132" i="13"/>
  <c r="D90" i="13"/>
  <c r="F62" i="13"/>
  <c r="I26" i="13"/>
  <c r="H34" i="13"/>
  <c r="K26" i="13"/>
  <c r="J26" i="13"/>
  <c r="U10" i="12"/>
  <c r="K141" i="13"/>
  <c r="J141" i="13"/>
  <c r="I141" i="13"/>
  <c r="J152" i="13"/>
  <c r="I152" i="13"/>
  <c r="H160" i="13"/>
  <c r="K152" i="13"/>
  <c r="K128" i="13"/>
  <c r="J128" i="13"/>
  <c r="I128" i="13"/>
  <c r="T48" i="12"/>
  <c r="S48" i="12"/>
  <c r="V48" i="12"/>
  <c r="T32" i="12"/>
  <c r="S32" i="12"/>
  <c r="V32" i="12"/>
  <c r="T16" i="12"/>
  <c r="S16" i="12"/>
  <c r="V16" i="12"/>
  <c r="V19" i="12"/>
  <c r="V17" i="12"/>
  <c r="E132" i="13"/>
  <c r="K102" i="13"/>
  <c r="J102" i="13"/>
  <c r="I102" i="13"/>
  <c r="K58" i="13"/>
  <c r="J58" i="13"/>
  <c r="I58" i="13"/>
  <c r="E34" i="13"/>
  <c r="G118" i="13"/>
  <c r="G146" i="13"/>
  <c r="T14" i="12"/>
  <c r="S14" i="12"/>
  <c r="V14" i="12"/>
  <c r="K92" i="13"/>
  <c r="J92" i="13"/>
  <c r="I92" i="13"/>
  <c r="L52" i="12"/>
  <c r="K52" i="12"/>
  <c r="J52" i="12"/>
  <c r="I52" i="12"/>
  <c r="U46" i="12"/>
  <c r="K99" i="13"/>
  <c r="J99" i="13"/>
  <c r="I99" i="13"/>
  <c r="K39" i="13"/>
  <c r="J39" i="13"/>
  <c r="I39" i="13"/>
  <c r="J23" i="13"/>
  <c r="I23" i="13"/>
  <c r="E146" i="13"/>
  <c r="J32" i="12"/>
  <c r="I32" i="12"/>
  <c r="J16" i="12"/>
  <c r="I16" i="12"/>
  <c r="A11" i="12"/>
  <c r="I11" i="12"/>
  <c r="A12" i="12"/>
  <c r="J11" i="12"/>
  <c r="K72" i="13"/>
  <c r="J72" i="13"/>
  <c r="I72" i="13"/>
  <c r="E48" i="13"/>
  <c r="K29" i="13"/>
  <c r="J29" i="13"/>
  <c r="I29" i="13"/>
  <c r="D132" i="13"/>
  <c r="V49" i="12"/>
  <c r="T49" i="12"/>
  <c r="S49" i="12"/>
  <c r="V33" i="12"/>
  <c r="T33" i="12"/>
  <c r="S33" i="12"/>
  <c r="G56" i="12"/>
  <c r="K34" i="6"/>
  <c r="J34" i="6"/>
  <c r="I34" i="6"/>
  <c r="K35" i="6"/>
  <c r="S26" i="6"/>
  <c r="R26" i="6"/>
  <c r="Q26" i="6"/>
  <c r="R12" i="6"/>
  <c r="Q12" i="6"/>
  <c r="M43" i="5"/>
  <c r="L43" i="5"/>
  <c r="K43" i="5"/>
  <c r="J43" i="5"/>
  <c r="I43" i="5"/>
  <c r="U30" i="5"/>
  <c r="S30" i="5"/>
  <c r="I24" i="5"/>
  <c r="K24" i="5"/>
  <c r="W17" i="5"/>
  <c r="V17" i="5"/>
  <c r="U17" i="5"/>
  <c r="T17" i="5"/>
  <c r="S17" i="5"/>
  <c r="W21" i="5"/>
  <c r="W18" i="5"/>
  <c r="U11" i="5"/>
  <c r="S11" i="5"/>
  <c r="G188" i="3"/>
  <c r="L106" i="3"/>
  <c r="I117" i="3"/>
  <c r="K106" i="3"/>
  <c r="J106" i="3"/>
  <c r="L98" i="3"/>
  <c r="K98" i="3"/>
  <c r="J98" i="3"/>
  <c r="L90" i="3"/>
  <c r="K90" i="3"/>
  <c r="J90" i="3"/>
  <c r="I123" i="3"/>
  <c r="L82" i="3"/>
  <c r="K82" i="3"/>
  <c r="J82" i="3"/>
  <c r="L66" i="3"/>
  <c r="K66" i="3"/>
  <c r="J66" i="3"/>
  <c r="F18" i="2"/>
  <c r="I25" i="6"/>
  <c r="K25" i="6"/>
  <c r="J25" i="6"/>
  <c r="K27" i="6"/>
  <c r="Q17" i="6"/>
  <c r="S17" i="6"/>
  <c r="R17" i="6"/>
  <c r="U49" i="5"/>
  <c r="S49" i="5"/>
  <c r="S36" i="5"/>
  <c r="W36" i="5"/>
  <c r="V36" i="5"/>
  <c r="U36" i="5"/>
  <c r="T36" i="5"/>
  <c r="W38" i="5"/>
  <c r="I30" i="5"/>
  <c r="M30" i="5"/>
  <c r="L30" i="5"/>
  <c r="K30" i="5"/>
  <c r="J30" i="5"/>
  <c r="F190" i="3"/>
  <c r="F196" i="3"/>
  <c r="H119" i="3"/>
  <c r="J38" i="2"/>
  <c r="L38" i="2"/>
  <c r="K38" i="2"/>
  <c r="J20" i="2"/>
  <c r="K20" i="2"/>
  <c r="E190" i="3"/>
  <c r="G120" i="3"/>
  <c r="K34" i="3"/>
  <c r="J34" i="3"/>
  <c r="L34" i="3"/>
  <c r="K26" i="3"/>
  <c r="J26" i="3"/>
  <c r="L26" i="3"/>
  <c r="K18" i="3"/>
  <c r="J18" i="3"/>
  <c r="L18" i="3"/>
  <c r="K10" i="3"/>
  <c r="J10" i="3"/>
  <c r="L10" i="3"/>
  <c r="H42" i="2"/>
  <c r="K21" i="2"/>
  <c r="J21" i="2"/>
  <c r="K39" i="6"/>
  <c r="J39" i="6"/>
  <c r="I39" i="6"/>
  <c r="S31" i="6"/>
  <c r="R31" i="6"/>
  <c r="Q31" i="6"/>
  <c r="S16" i="6"/>
  <c r="R16" i="6"/>
  <c r="Q16" i="6"/>
  <c r="U50" i="5"/>
  <c r="T50" i="5"/>
  <c r="S50" i="5"/>
  <c r="W50" i="5"/>
  <c r="V50" i="5"/>
  <c r="K44" i="5"/>
  <c r="J44" i="5"/>
  <c r="I44" i="5"/>
  <c r="M44" i="5"/>
  <c r="L44" i="5"/>
  <c r="F116" i="3"/>
  <c r="K38" i="6"/>
  <c r="J38" i="6"/>
  <c r="I38" i="6"/>
  <c r="S30" i="6"/>
  <c r="R30" i="6"/>
  <c r="Q30" i="6"/>
  <c r="V45" i="5"/>
  <c r="U45" i="5"/>
  <c r="T45" i="5"/>
  <c r="S45" i="5"/>
  <c r="W45" i="5"/>
  <c r="L39" i="5"/>
  <c r="K39" i="5"/>
  <c r="J39" i="5"/>
  <c r="I39" i="5"/>
  <c r="M39" i="5"/>
  <c r="M40" i="5"/>
  <c r="M42" i="5"/>
  <c r="S15" i="5"/>
  <c r="U15" i="5"/>
  <c r="E123" i="3"/>
  <c r="E115" i="3"/>
  <c r="S29" i="6"/>
  <c r="R29" i="6"/>
  <c r="Q29" i="6"/>
  <c r="K20" i="6"/>
  <c r="J20" i="6"/>
  <c r="I20" i="6"/>
  <c r="K50" i="5"/>
  <c r="I50" i="5"/>
  <c r="W43" i="5"/>
  <c r="V43" i="5"/>
  <c r="U43" i="5"/>
  <c r="T43" i="5"/>
  <c r="S43" i="5"/>
  <c r="W46" i="5"/>
  <c r="M37" i="5"/>
  <c r="L37" i="5"/>
  <c r="K37" i="5"/>
  <c r="J37" i="5"/>
  <c r="I37" i="5"/>
  <c r="U24" i="5"/>
  <c r="S24" i="5"/>
  <c r="K18" i="5"/>
  <c r="I18" i="5"/>
  <c r="L181" i="3"/>
  <c r="I192" i="3"/>
  <c r="K181" i="3"/>
  <c r="J181" i="3"/>
  <c r="J173" i="3"/>
  <c r="L173" i="3"/>
  <c r="K173" i="3"/>
  <c r="L165" i="3"/>
  <c r="K165" i="3"/>
  <c r="J165" i="3"/>
  <c r="J157" i="3"/>
  <c r="L157" i="3"/>
  <c r="K157" i="3"/>
  <c r="J142" i="3"/>
  <c r="L142" i="3"/>
  <c r="K142" i="3"/>
  <c r="K60" i="2"/>
  <c r="L60" i="2"/>
  <c r="J60" i="2"/>
  <c r="K213" i="3"/>
  <c r="J213" i="3"/>
  <c r="C76" i="13"/>
  <c r="H68" i="2"/>
  <c r="J9" i="2"/>
  <c r="K9" i="2"/>
  <c r="C161" i="16"/>
  <c r="C147" i="16"/>
  <c r="C63" i="16"/>
  <c r="K116" i="13"/>
  <c r="J116" i="13"/>
  <c r="I116" i="13"/>
  <c r="J97" i="13"/>
  <c r="I97" i="13"/>
  <c r="K53" i="13"/>
  <c r="J53" i="13"/>
  <c r="I53" i="13"/>
  <c r="J37" i="13"/>
  <c r="I37" i="13"/>
  <c r="W11" i="13"/>
  <c r="V11" i="13"/>
  <c r="U11" i="13"/>
  <c r="U53" i="12"/>
  <c r="L41" i="12"/>
  <c r="K41" i="12"/>
  <c r="J41" i="12"/>
  <c r="I41" i="12"/>
  <c r="U35" i="12"/>
  <c r="L25" i="12"/>
  <c r="K25" i="12"/>
  <c r="J25" i="12"/>
  <c r="I25" i="12"/>
  <c r="U19" i="12"/>
  <c r="I69" i="13"/>
  <c r="K69" i="13"/>
  <c r="J69" i="13"/>
  <c r="Q20" i="13"/>
  <c r="I10" i="12"/>
  <c r="L10" i="12"/>
  <c r="K10" i="12"/>
  <c r="J10" i="12"/>
  <c r="E62" i="13"/>
  <c r="J42" i="13"/>
  <c r="I42" i="13"/>
  <c r="K42" i="13"/>
  <c r="G34" i="13"/>
  <c r="K150" i="13"/>
  <c r="J150" i="13"/>
  <c r="I150" i="13"/>
  <c r="I110" i="13"/>
  <c r="H118" i="13"/>
  <c r="K110" i="13"/>
  <c r="J110" i="13"/>
  <c r="K137" i="13"/>
  <c r="J137" i="13"/>
  <c r="I137" i="13"/>
  <c r="T46" i="12"/>
  <c r="S46" i="12"/>
  <c r="V46" i="12"/>
  <c r="T30" i="12"/>
  <c r="S30" i="12"/>
  <c r="V30" i="12"/>
  <c r="C56" i="12"/>
  <c r="K101" i="13"/>
  <c r="J101" i="13"/>
  <c r="I101" i="13"/>
  <c r="D62" i="13"/>
  <c r="F34" i="13"/>
  <c r="J155" i="13"/>
  <c r="I155" i="13"/>
  <c r="K74" i="13"/>
  <c r="J74" i="13"/>
  <c r="I74" i="13"/>
  <c r="L46" i="12"/>
  <c r="K46" i="12"/>
  <c r="J46" i="12"/>
  <c r="I46" i="12"/>
  <c r="J139" i="13"/>
  <c r="I139" i="13"/>
  <c r="K139" i="13"/>
  <c r="D118" i="13"/>
  <c r="K82" i="13"/>
  <c r="J82" i="13"/>
  <c r="I82" i="13"/>
  <c r="H90" i="13"/>
  <c r="K22" i="13"/>
  <c r="J22" i="13"/>
  <c r="I22" i="13"/>
  <c r="J26" i="12"/>
  <c r="I26" i="12"/>
  <c r="K115" i="13"/>
  <c r="J115" i="13"/>
  <c r="I115" i="13"/>
  <c r="D76" i="13"/>
  <c r="F48" i="13"/>
  <c r="D160" i="13"/>
  <c r="V47" i="12"/>
  <c r="T47" i="12"/>
  <c r="S47" i="12"/>
  <c r="V31" i="12"/>
  <c r="T31" i="12"/>
  <c r="S31" i="12"/>
  <c r="K26" i="6"/>
  <c r="J26" i="6"/>
  <c r="I26" i="6"/>
  <c r="S18" i="6"/>
  <c r="R18" i="6"/>
  <c r="Q18" i="6"/>
  <c r="J12" i="6"/>
  <c r="I12" i="6"/>
  <c r="L23" i="5"/>
  <c r="J23" i="5"/>
  <c r="T10" i="5"/>
  <c r="V10" i="5"/>
  <c r="G195" i="3"/>
  <c r="G187" i="3"/>
  <c r="L105" i="3"/>
  <c r="I116" i="3"/>
  <c r="K105" i="3"/>
  <c r="J105" i="3"/>
  <c r="L97" i="3"/>
  <c r="K97" i="3"/>
  <c r="J97" i="3"/>
  <c r="L89" i="3"/>
  <c r="K89" i="3"/>
  <c r="J89" i="3"/>
  <c r="L81" i="3"/>
  <c r="K81" i="3"/>
  <c r="J81" i="3"/>
  <c r="L65" i="3"/>
  <c r="K65" i="3"/>
  <c r="J65" i="3"/>
  <c r="K46" i="3"/>
  <c r="J46" i="3"/>
  <c r="F17" i="2"/>
  <c r="I17" i="6"/>
  <c r="K17" i="6"/>
  <c r="J17" i="6"/>
  <c r="Q10" i="6"/>
  <c r="S10" i="6"/>
  <c r="R10" i="6"/>
  <c r="V48" i="5"/>
  <c r="T48" i="5"/>
  <c r="L42" i="5"/>
  <c r="J42" i="5"/>
  <c r="F189" i="3"/>
  <c r="H118" i="3"/>
  <c r="J37" i="2"/>
  <c r="L37" i="2"/>
  <c r="K37" i="2"/>
  <c r="E18" i="2"/>
  <c r="T39" i="5"/>
  <c r="S39" i="5"/>
  <c r="W39" i="5"/>
  <c r="V39" i="5"/>
  <c r="U39" i="5"/>
  <c r="W40" i="5"/>
  <c r="J33" i="5"/>
  <c r="I33" i="5"/>
  <c r="M33" i="5"/>
  <c r="L33" i="5"/>
  <c r="K33" i="5"/>
  <c r="J14" i="5"/>
  <c r="I14" i="5"/>
  <c r="M14" i="5"/>
  <c r="L14" i="5"/>
  <c r="K14" i="5"/>
  <c r="E189" i="3"/>
  <c r="G119" i="3"/>
  <c r="K33" i="3"/>
  <c r="J33" i="3"/>
  <c r="L33" i="3"/>
  <c r="K25" i="3"/>
  <c r="J25" i="3"/>
  <c r="L25" i="3"/>
  <c r="K17" i="3"/>
  <c r="J17" i="3"/>
  <c r="L17" i="3"/>
  <c r="K9" i="3"/>
  <c r="J9" i="3"/>
  <c r="L9" i="3"/>
  <c r="K31" i="6"/>
  <c r="J31" i="6"/>
  <c r="I31" i="6"/>
  <c r="S23" i="6"/>
  <c r="R23" i="6"/>
  <c r="Q23" i="6"/>
  <c r="K16" i="6"/>
  <c r="J16" i="6"/>
  <c r="I16" i="6"/>
  <c r="S8" i="6"/>
  <c r="R8" i="6"/>
  <c r="Q8" i="6"/>
  <c r="V30" i="5"/>
  <c r="T30" i="5"/>
  <c r="L24" i="5"/>
  <c r="J24" i="5"/>
  <c r="F123" i="3"/>
  <c r="F115" i="3"/>
  <c r="K30" i="6"/>
  <c r="J30" i="6"/>
  <c r="I30" i="6"/>
  <c r="S22" i="6"/>
  <c r="R22" i="6"/>
  <c r="Q22" i="6"/>
  <c r="L51" i="5"/>
  <c r="J51" i="5"/>
  <c r="E122" i="3"/>
  <c r="E114" i="3"/>
  <c r="K29" i="6"/>
  <c r="J29" i="6"/>
  <c r="I29" i="6"/>
  <c r="J180" i="3"/>
  <c r="I191" i="3"/>
  <c r="L180" i="3"/>
  <c r="K180" i="3"/>
  <c r="L172" i="3"/>
  <c r="K172" i="3"/>
  <c r="J172" i="3"/>
  <c r="J164" i="3"/>
  <c r="L164" i="3"/>
  <c r="K164" i="3"/>
  <c r="L156" i="3"/>
  <c r="K156" i="3"/>
  <c r="J156" i="3"/>
  <c r="J141" i="3"/>
  <c r="L141" i="3"/>
  <c r="K141" i="3"/>
  <c r="K60" i="3"/>
  <c r="J60" i="3"/>
  <c r="K44" i="3"/>
  <c r="J44" i="3"/>
  <c r="K67" i="2"/>
  <c r="J67" i="2"/>
  <c r="K59" i="2"/>
  <c r="L59" i="2"/>
  <c r="J59" i="2"/>
  <c r="K212" i="3"/>
  <c r="J212" i="3"/>
  <c r="K215" i="3"/>
  <c r="J215" i="3"/>
  <c r="C104" i="13"/>
  <c r="C62" i="13"/>
  <c r="K10" i="2"/>
  <c r="J10" i="2"/>
  <c r="K72" i="16"/>
  <c r="J72" i="16"/>
  <c r="I72" i="16"/>
  <c r="C77" i="16"/>
  <c r="C149" i="16"/>
  <c r="K96" i="13"/>
  <c r="J96" i="13"/>
  <c r="H104" i="13"/>
  <c r="I96" i="13"/>
  <c r="J80" i="13"/>
  <c r="I80" i="13"/>
  <c r="K36" i="13"/>
  <c r="J36" i="13"/>
  <c r="I36" i="13"/>
  <c r="U51" i="12"/>
  <c r="U45" i="12"/>
  <c r="L35" i="12"/>
  <c r="K35" i="12"/>
  <c r="J35" i="12"/>
  <c r="I35" i="12"/>
  <c r="L38" i="12"/>
  <c r="L36" i="12"/>
  <c r="U29" i="12"/>
  <c r="L19" i="12"/>
  <c r="K19" i="12"/>
  <c r="J19" i="12"/>
  <c r="I19" i="12"/>
  <c r="G104" i="13"/>
  <c r="I52" i="13"/>
  <c r="K52" i="13"/>
  <c r="J52" i="13"/>
  <c r="I19" i="13"/>
  <c r="K19" i="13"/>
  <c r="J19" i="13"/>
  <c r="F20" i="13"/>
  <c r="D56" i="12"/>
  <c r="J85" i="13"/>
  <c r="I85" i="13"/>
  <c r="K85" i="13"/>
  <c r="J25" i="13"/>
  <c r="I25" i="13"/>
  <c r="K25" i="13"/>
  <c r="V14" i="13"/>
  <c r="U14" i="13"/>
  <c r="W14" i="13"/>
  <c r="T20" i="13"/>
  <c r="J148" i="13"/>
  <c r="I148" i="13"/>
  <c r="K148" i="13"/>
  <c r="K158" i="13"/>
  <c r="J158" i="13"/>
  <c r="I158" i="13"/>
  <c r="I127" i="13"/>
  <c r="K127" i="13"/>
  <c r="J127" i="13"/>
  <c r="K145" i="13"/>
  <c r="J145" i="13"/>
  <c r="I145" i="13"/>
  <c r="T44" i="12"/>
  <c r="S44" i="12"/>
  <c r="V44" i="12"/>
  <c r="T28" i="12"/>
  <c r="S28" i="12"/>
  <c r="V28" i="12"/>
  <c r="U13" i="12"/>
  <c r="K41" i="13"/>
  <c r="J41" i="13"/>
  <c r="I41" i="13"/>
  <c r="A13" i="12"/>
  <c r="K125" i="13"/>
  <c r="J125" i="13"/>
  <c r="I125" i="13"/>
  <c r="F160" i="13"/>
  <c r="U50" i="12"/>
  <c r="K108" i="13"/>
  <c r="J108" i="13"/>
  <c r="I108" i="13"/>
  <c r="K65" i="13"/>
  <c r="J65" i="13"/>
  <c r="I65" i="13"/>
  <c r="V9" i="13"/>
  <c r="U9" i="13"/>
  <c r="J36" i="12"/>
  <c r="I36" i="12"/>
  <c r="J20" i="12"/>
  <c r="I20" i="12"/>
  <c r="U14" i="12"/>
  <c r="U9" i="12"/>
  <c r="F90" i="13"/>
  <c r="K55" i="13"/>
  <c r="J55" i="13"/>
  <c r="I55" i="13"/>
  <c r="H62" i="13"/>
  <c r="V45" i="12"/>
  <c r="T45" i="12"/>
  <c r="S45" i="12"/>
  <c r="V29" i="12"/>
  <c r="T29" i="12"/>
  <c r="S29" i="12"/>
  <c r="G54" i="12"/>
  <c r="K18" i="6"/>
  <c r="J18" i="6"/>
  <c r="I18" i="6"/>
  <c r="S11" i="6"/>
  <c r="R11" i="6"/>
  <c r="Q11" i="6"/>
  <c r="W41" i="5"/>
  <c r="V41" i="5"/>
  <c r="U41" i="5"/>
  <c r="T41" i="5"/>
  <c r="S41" i="5"/>
  <c r="M35" i="5"/>
  <c r="L35" i="5"/>
  <c r="K35" i="5"/>
  <c r="J35" i="5"/>
  <c r="I35" i="5"/>
  <c r="U22" i="5"/>
  <c r="S22" i="5"/>
  <c r="M16" i="5"/>
  <c r="L16" i="5"/>
  <c r="K16" i="5"/>
  <c r="J16" i="5"/>
  <c r="I16" i="5"/>
  <c r="G194" i="3"/>
  <c r="G186" i="3"/>
  <c r="I115" i="3"/>
  <c r="L104" i="3"/>
  <c r="K104" i="3"/>
  <c r="J104" i="3"/>
  <c r="L96" i="3"/>
  <c r="K96" i="3"/>
  <c r="J96" i="3"/>
  <c r="L88" i="3"/>
  <c r="K88" i="3"/>
  <c r="J88" i="3"/>
  <c r="L80" i="3"/>
  <c r="K80" i="3"/>
  <c r="J80" i="3"/>
  <c r="L64" i="3"/>
  <c r="K64" i="3"/>
  <c r="J64" i="3"/>
  <c r="K45" i="3"/>
  <c r="J45" i="3"/>
  <c r="R50" i="6"/>
  <c r="Q50" i="6"/>
  <c r="I10" i="6"/>
  <c r="K10" i="6"/>
  <c r="J10" i="6"/>
  <c r="S28" i="5"/>
  <c r="W28" i="5"/>
  <c r="V28" i="5"/>
  <c r="U28" i="5"/>
  <c r="T28" i="5"/>
  <c r="I22" i="5"/>
  <c r="M22" i="5"/>
  <c r="L22" i="5"/>
  <c r="K22" i="5"/>
  <c r="J22" i="5"/>
  <c r="M23" i="5"/>
  <c r="M24" i="5"/>
  <c r="F188" i="3"/>
  <c r="H117" i="3"/>
  <c r="H123" i="3"/>
  <c r="J55" i="3"/>
  <c r="K55" i="3"/>
  <c r="J36" i="2"/>
  <c r="L36" i="2"/>
  <c r="K36" i="2"/>
  <c r="E17" i="2"/>
  <c r="R48" i="6"/>
  <c r="Q48" i="6"/>
  <c r="S48" i="6"/>
  <c r="S50" i="6"/>
  <c r="S51" i="6"/>
  <c r="E196" i="3"/>
  <c r="E188" i="3"/>
  <c r="G118" i="3"/>
  <c r="K56" i="3"/>
  <c r="J56" i="3"/>
  <c r="K40" i="3"/>
  <c r="J40" i="3"/>
  <c r="K32" i="3"/>
  <c r="J32" i="3"/>
  <c r="L32" i="3"/>
  <c r="K24" i="3"/>
  <c r="J24" i="3"/>
  <c r="L24" i="3"/>
  <c r="K16" i="3"/>
  <c r="J16" i="3"/>
  <c r="L16" i="3"/>
  <c r="K8" i="3"/>
  <c r="J8" i="3"/>
  <c r="L8" i="3"/>
  <c r="K23" i="6"/>
  <c r="J23" i="6"/>
  <c r="I23" i="6"/>
  <c r="K8" i="6"/>
  <c r="J8" i="6"/>
  <c r="I8" i="6"/>
  <c r="U42" i="5"/>
  <c r="T42" i="5"/>
  <c r="S42" i="5"/>
  <c r="W42" i="5"/>
  <c r="V42" i="5"/>
  <c r="K36" i="5"/>
  <c r="J36" i="5"/>
  <c r="I36" i="5"/>
  <c r="M36" i="5"/>
  <c r="L36" i="5"/>
  <c r="F122" i="3"/>
  <c r="F114" i="3"/>
  <c r="G43" i="2"/>
  <c r="K22" i="6"/>
  <c r="J22" i="6"/>
  <c r="I22" i="6"/>
  <c r="S15" i="6"/>
  <c r="R15" i="6"/>
  <c r="Q15" i="6"/>
  <c r="V37" i="5"/>
  <c r="U37" i="5"/>
  <c r="T37" i="5"/>
  <c r="S37" i="5"/>
  <c r="W37" i="5"/>
  <c r="L31" i="5"/>
  <c r="K31" i="5"/>
  <c r="J31" i="5"/>
  <c r="I31" i="5"/>
  <c r="M31" i="5"/>
  <c r="E121" i="3"/>
  <c r="E113" i="3"/>
  <c r="S21" i="6"/>
  <c r="R21" i="6"/>
  <c r="Q21" i="6"/>
  <c r="F53" i="12"/>
  <c r="U48" i="5"/>
  <c r="S48" i="5"/>
  <c r="I42" i="5"/>
  <c r="K42" i="5"/>
  <c r="W35" i="5"/>
  <c r="V35" i="5"/>
  <c r="U35" i="5"/>
  <c r="T35" i="5"/>
  <c r="S35" i="5"/>
  <c r="M29" i="5"/>
  <c r="L29" i="5"/>
  <c r="K29" i="5"/>
  <c r="J29" i="5"/>
  <c r="I29" i="5"/>
  <c r="M32" i="5"/>
  <c r="W16" i="5"/>
  <c r="V16" i="5"/>
  <c r="U16" i="5"/>
  <c r="T16" i="5"/>
  <c r="S16" i="5"/>
  <c r="M10" i="5"/>
  <c r="L10" i="5"/>
  <c r="K10" i="5"/>
  <c r="J10" i="5"/>
  <c r="I10" i="5"/>
  <c r="I190" i="3"/>
  <c r="J179" i="3"/>
  <c r="L179" i="3"/>
  <c r="K179" i="3"/>
  <c r="J171" i="3"/>
  <c r="L171" i="3"/>
  <c r="K171" i="3"/>
  <c r="L163" i="3"/>
  <c r="K163" i="3"/>
  <c r="J163" i="3"/>
  <c r="L155" i="3"/>
  <c r="K155" i="3"/>
  <c r="J155" i="3"/>
  <c r="J140" i="3"/>
  <c r="L140" i="3"/>
  <c r="K140" i="3"/>
  <c r="K59" i="3"/>
  <c r="J59" i="3"/>
  <c r="K43" i="3"/>
  <c r="J43" i="3"/>
  <c r="I69" i="2"/>
  <c r="K66" i="2"/>
  <c r="L66" i="2"/>
  <c r="J66" i="2"/>
  <c r="H193" i="3"/>
  <c r="H190" i="3"/>
  <c r="H195" i="3"/>
  <c r="J11" i="2"/>
  <c r="K11" i="2"/>
  <c r="F106" i="18"/>
  <c r="E77" i="16"/>
  <c r="P9" i="16"/>
  <c r="I85" i="15"/>
  <c r="K85" i="15"/>
  <c r="I33" i="15"/>
  <c r="K33" i="15"/>
  <c r="F35" i="15"/>
  <c r="F119" i="15"/>
  <c r="K112" i="13"/>
  <c r="J112" i="13"/>
  <c r="I112" i="13"/>
  <c r="K79" i="13"/>
  <c r="J79" i="13"/>
  <c r="I79" i="13"/>
  <c r="J16" i="13"/>
  <c r="I16" i="13"/>
  <c r="L45" i="12"/>
  <c r="K45" i="12"/>
  <c r="J45" i="12"/>
  <c r="I45" i="12"/>
  <c r="U39" i="12"/>
  <c r="L29" i="12"/>
  <c r="K29" i="12"/>
  <c r="J29" i="12"/>
  <c r="I29" i="12"/>
  <c r="U23" i="12"/>
  <c r="E56" i="12"/>
  <c r="K138" i="13"/>
  <c r="J138" i="13"/>
  <c r="I138" i="13"/>
  <c r="H146" i="13"/>
  <c r="I95" i="13"/>
  <c r="K95" i="13"/>
  <c r="J95" i="13"/>
  <c r="U8" i="12"/>
  <c r="K159" i="13"/>
  <c r="J159" i="13"/>
  <c r="I159" i="13"/>
  <c r="F132" i="13"/>
  <c r="F104" i="13"/>
  <c r="J68" i="13"/>
  <c r="I68" i="13"/>
  <c r="H76" i="13"/>
  <c r="K68" i="13"/>
  <c r="P20" i="13"/>
  <c r="J156" i="13"/>
  <c r="I156" i="13"/>
  <c r="K156" i="13"/>
  <c r="J109" i="13"/>
  <c r="I109" i="13"/>
  <c r="K109" i="13"/>
  <c r="I136" i="13"/>
  <c r="K136" i="13"/>
  <c r="J136" i="13"/>
  <c r="K154" i="13"/>
  <c r="J154" i="13"/>
  <c r="I154" i="13"/>
  <c r="T42" i="12"/>
  <c r="S42" i="12"/>
  <c r="V42" i="12"/>
  <c r="T26" i="12"/>
  <c r="S26" i="12"/>
  <c r="V26" i="12"/>
  <c r="J13" i="12"/>
  <c r="I13" i="12"/>
  <c r="L13" i="12"/>
  <c r="K13" i="12"/>
  <c r="G55" i="12"/>
  <c r="K142" i="13"/>
  <c r="J142" i="13"/>
  <c r="I142" i="13"/>
  <c r="E104" i="13"/>
  <c r="K84" i="13"/>
  <c r="J84" i="13"/>
  <c r="I84" i="13"/>
  <c r="G76" i="13"/>
  <c r="K24" i="13"/>
  <c r="J24" i="13"/>
  <c r="I24" i="13"/>
  <c r="K10" i="13"/>
  <c r="J10" i="13"/>
  <c r="I10" i="13"/>
  <c r="K100" i="13"/>
  <c r="J100" i="13"/>
  <c r="I100" i="13"/>
  <c r="K57" i="13"/>
  <c r="J57" i="13"/>
  <c r="I57" i="13"/>
  <c r="L50" i="12"/>
  <c r="K50" i="12"/>
  <c r="J50" i="12"/>
  <c r="I50" i="12"/>
  <c r="U44" i="12"/>
  <c r="K47" i="13"/>
  <c r="J47" i="13"/>
  <c r="I47" i="13"/>
  <c r="J31" i="13"/>
  <c r="I31" i="13"/>
  <c r="K9" i="13"/>
  <c r="J9" i="13"/>
  <c r="I9" i="13"/>
  <c r="I30" i="12"/>
  <c r="J30" i="12"/>
  <c r="L14" i="12"/>
  <c r="K14" i="12"/>
  <c r="J14" i="12"/>
  <c r="I14" i="12"/>
  <c r="L9" i="12"/>
  <c r="K9" i="12"/>
  <c r="J9" i="12"/>
  <c r="H56" i="12"/>
  <c r="I9" i="12"/>
  <c r="K98" i="13"/>
  <c r="J98" i="13"/>
  <c r="I98" i="13"/>
  <c r="G90" i="13"/>
  <c r="K38" i="13"/>
  <c r="J38" i="13"/>
  <c r="I38" i="13"/>
  <c r="V43" i="12"/>
  <c r="T43" i="12"/>
  <c r="S43" i="12"/>
  <c r="V27" i="12"/>
  <c r="T27" i="12"/>
  <c r="S27" i="12"/>
  <c r="K11" i="6"/>
  <c r="J11" i="6"/>
  <c r="I11" i="6"/>
  <c r="V21" i="5"/>
  <c r="T21" i="5"/>
  <c r="G193" i="3"/>
  <c r="I122" i="3"/>
  <c r="L111" i="3"/>
  <c r="K111" i="3"/>
  <c r="J111" i="3"/>
  <c r="I114" i="3"/>
  <c r="L103" i="3"/>
  <c r="K103" i="3"/>
  <c r="J103" i="3"/>
  <c r="L95" i="3"/>
  <c r="K95" i="3"/>
  <c r="J95" i="3"/>
  <c r="L87" i="3"/>
  <c r="K87" i="3"/>
  <c r="J87" i="3"/>
  <c r="L71" i="3"/>
  <c r="K71" i="3"/>
  <c r="J71" i="3"/>
  <c r="L63" i="3"/>
  <c r="K63" i="3"/>
  <c r="J63" i="3"/>
  <c r="J50" i="6"/>
  <c r="I50" i="6"/>
  <c r="V40" i="5"/>
  <c r="T40" i="5"/>
  <c r="L34" i="5"/>
  <c r="J34" i="5"/>
  <c r="L15" i="5"/>
  <c r="J15" i="5"/>
  <c r="F195" i="3"/>
  <c r="F187" i="3"/>
  <c r="H116" i="3"/>
  <c r="F69" i="2"/>
  <c r="J35" i="2"/>
  <c r="L35" i="2"/>
  <c r="K35" i="2"/>
  <c r="J48" i="6"/>
  <c r="I48" i="6"/>
  <c r="K48" i="6"/>
  <c r="K51" i="6"/>
  <c r="K50" i="6"/>
  <c r="R40" i="6"/>
  <c r="Q40" i="6"/>
  <c r="S40" i="6"/>
  <c r="T31" i="5"/>
  <c r="S31" i="5"/>
  <c r="W31" i="5"/>
  <c r="V31" i="5"/>
  <c r="U31" i="5"/>
  <c r="J25" i="5"/>
  <c r="I25" i="5"/>
  <c r="M25" i="5"/>
  <c r="L25" i="5"/>
  <c r="K25" i="5"/>
  <c r="M26" i="5"/>
  <c r="T12" i="5"/>
  <c r="S12" i="5"/>
  <c r="W12" i="5"/>
  <c r="V12" i="5"/>
  <c r="U12" i="5"/>
  <c r="W15" i="5"/>
  <c r="W13" i="5"/>
  <c r="E195" i="3"/>
  <c r="E187" i="3"/>
  <c r="G117" i="3"/>
  <c r="K39" i="3"/>
  <c r="J39" i="3"/>
  <c r="L39" i="3"/>
  <c r="K31" i="3"/>
  <c r="J31" i="3"/>
  <c r="L31" i="3"/>
  <c r="K23" i="3"/>
  <c r="J23" i="3"/>
  <c r="L23" i="3"/>
  <c r="K15" i="3"/>
  <c r="J15" i="3"/>
  <c r="L15" i="3"/>
  <c r="K7" i="3"/>
  <c r="J7" i="3"/>
  <c r="L7" i="3"/>
  <c r="L48" i="5"/>
  <c r="J48" i="5"/>
  <c r="T22" i="5"/>
  <c r="V22" i="5"/>
  <c r="F121" i="3"/>
  <c r="F113" i="3"/>
  <c r="K57" i="3"/>
  <c r="J57" i="3"/>
  <c r="K41" i="3"/>
  <c r="J41" i="3"/>
  <c r="G42" i="2"/>
  <c r="L24" i="2"/>
  <c r="K24" i="2"/>
  <c r="J24" i="2"/>
  <c r="K15" i="6"/>
  <c r="J15" i="6"/>
  <c r="I15" i="6"/>
  <c r="S7" i="6"/>
  <c r="R7" i="6"/>
  <c r="Q7" i="6"/>
  <c r="V49" i="5"/>
  <c r="T49" i="5"/>
  <c r="E120" i="3"/>
  <c r="K21" i="6"/>
  <c r="J21" i="6"/>
  <c r="I21" i="6"/>
  <c r="F55" i="12"/>
  <c r="S52" i="6"/>
  <c r="R52" i="6"/>
  <c r="Q52" i="6"/>
  <c r="I189" i="3"/>
  <c r="J178" i="3"/>
  <c r="L178" i="3"/>
  <c r="K178" i="3"/>
  <c r="L170" i="3"/>
  <c r="K170" i="3"/>
  <c r="J170" i="3"/>
  <c r="J162" i="3"/>
  <c r="L162" i="3"/>
  <c r="K162" i="3"/>
  <c r="J154" i="3"/>
  <c r="L154" i="3"/>
  <c r="K154" i="3"/>
  <c r="L139" i="3"/>
  <c r="K139" i="3"/>
  <c r="J139" i="3"/>
  <c r="K65" i="2"/>
  <c r="L65" i="2"/>
  <c r="J65" i="2"/>
  <c r="I68" i="2"/>
  <c r="K208" i="3"/>
  <c r="J208" i="3"/>
  <c r="S19" i="6"/>
  <c r="R19" i="6"/>
  <c r="Q19" i="6"/>
  <c r="H187" i="3"/>
  <c r="K12" i="2"/>
  <c r="J12" i="2"/>
  <c r="E161" i="16"/>
  <c r="E149" i="16"/>
  <c r="C23" i="16"/>
  <c r="C93" i="16"/>
  <c r="C79" i="16"/>
  <c r="C21" i="16"/>
  <c r="C107" i="16"/>
  <c r="F161" i="15"/>
  <c r="K61" i="13"/>
  <c r="J61" i="13"/>
  <c r="I61" i="13"/>
  <c r="J45" i="13"/>
  <c r="I45" i="13"/>
  <c r="W15" i="13"/>
  <c r="V15" i="13"/>
  <c r="U15" i="13"/>
  <c r="U49" i="12"/>
  <c r="L39" i="12"/>
  <c r="K39" i="12"/>
  <c r="J39" i="12"/>
  <c r="I39" i="12"/>
  <c r="L40" i="12"/>
  <c r="U33" i="12"/>
  <c r="L23" i="12"/>
  <c r="K23" i="12"/>
  <c r="J23" i="12"/>
  <c r="I23" i="12"/>
  <c r="U17" i="12"/>
  <c r="T8" i="12"/>
  <c r="S8" i="12"/>
  <c r="I78" i="13"/>
  <c r="K78" i="13"/>
  <c r="J78" i="13"/>
  <c r="I11" i="13"/>
  <c r="K11" i="13"/>
  <c r="J11" i="13"/>
  <c r="A15" i="12"/>
  <c r="H55" i="12"/>
  <c r="I8" i="12"/>
  <c r="L8" i="12"/>
  <c r="K8" i="12"/>
  <c r="J8" i="12"/>
  <c r="G160" i="13"/>
  <c r="J122" i="13"/>
  <c r="K122" i="13"/>
  <c r="I122" i="13"/>
  <c r="J51" i="13"/>
  <c r="I51" i="13"/>
  <c r="K51" i="13"/>
  <c r="E20" i="13"/>
  <c r="K140" i="13"/>
  <c r="I140" i="13"/>
  <c r="J140" i="13"/>
  <c r="J117" i="13"/>
  <c r="I117" i="13"/>
  <c r="K117" i="13"/>
  <c r="I144" i="13"/>
  <c r="K144" i="13"/>
  <c r="J144" i="13"/>
  <c r="T56" i="12"/>
  <c r="S56" i="12"/>
  <c r="V56" i="12"/>
  <c r="T40" i="12"/>
  <c r="S40" i="12"/>
  <c r="V40" i="12"/>
  <c r="T24" i="12"/>
  <c r="S24" i="12"/>
  <c r="V24" i="12"/>
  <c r="C54" i="12"/>
  <c r="F118" i="13"/>
  <c r="K67" i="13"/>
  <c r="J67" i="13"/>
  <c r="I67" i="13"/>
  <c r="D104" i="13"/>
  <c r="F76" i="13"/>
  <c r="K40" i="13"/>
  <c r="J40" i="13"/>
  <c r="I40" i="13"/>
  <c r="H48" i="13"/>
  <c r="L44" i="12"/>
  <c r="K44" i="12"/>
  <c r="J44" i="12"/>
  <c r="I44" i="12"/>
  <c r="O23" i="14"/>
  <c r="K103" i="13"/>
  <c r="J103" i="13"/>
  <c r="I103" i="13"/>
  <c r="K30" i="13"/>
  <c r="J30" i="13"/>
  <c r="I30" i="13"/>
  <c r="U13" i="13"/>
  <c r="S20" i="13"/>
  <c r="V13" i="13"/>
  <c r="J40" i="12"/>
  <c r="I40" i="12"/>
  <c r="J24" i="12"/>
  <c r="I24" i="12"/>
  <c r="D55" i="12"/>
  <c r="K81" i="13"/>
  <c r="J81" i="13"/>
  <c r="I81" i="13"/>
  <c r="V57" i="12"/>
  <c r="T57" i="12"/>
  <c r="S57" i="12"/>
  <c r="V41" i="12"/>
  <c r="T41" i="12"/>
  <c r="S41" i="12"/>
  <c r="R43" i="6"/>
  <c r="Q43" i="6"/>
  <c r="K40" i="5"/>
  <c r="I40" i="5"/>
  <c r="W33" i="5"/>
  <c r="V33" i="5"/>
  <c r="U33" i="5"/>
  <c r="T33" i="5"/>
  <c r="S33" i="5"/>
  <c r="M27" i="5"/>
  <c r="L27" i="5"/>
  <c r="K27" i="5"/>
  <c r="J27" i="5"/>
  <c r="I27" i="5"/>
  <c r="U14" i="5"/>
  <c r="W14" i="5"/>
  <c r="V14" i="5"/>
  <c r="T14" i="5"/>
  <c r="S14" i="5"/>
  <c r="K8" i="5"/>
  <c r="M8" i="5"/>
  <c r="L8" i="5"/>
  <c r="J8" i="5"/>
  <c r="I8" i="5"/>
  <c r="G192" i="3"/>
  <c r="I121" i="3"/>
  <c r="L110" i="3"/>
  <c r="K110" i="3"/>
  <c r="J110" i="3"/>
  <c r="I113" i="3"/>
  <c r="L102" i="3"/>
  <c r="K102" i="3"/>
  <c r="J102" i="3"/>
  <c r="L112" i="3"/>
  <c r="L94" i="3"/>
  <c r="K94" i="3"/>
  <c r="J94" i="3"/>
  <c r="L86" i="3"/>
  <c r="K86" i="3"/>
  <c r="J86" i="3"/>
  <c r="L70" i="3"/>
  <c r="K70" i="3"/>
  <c r="J70" i="3"/>
  <c r="L62" i="3"/>
  <c r="K62" i="3"/>
  <c r="J62" i="3"/>
  <c r="L72" i="3"/>
  <c r="Q49" i="6"/>
  <c r="S49" i="6"/>
  <c r="R49" i="6"/>
  <c r="S52" i="5"/>
  <c r="W52" i="5"/>
  <c r="V52" i="5"/>
  <c r="U52" i="5"/>
  <c r="T52" i="5"/>
  <c r="I46" i="5"/>
  <c r="M46" i="5"/>
  <c r="L46" i="5"/>
  <c r="K46" i="5"/>
  <c r="J46" i="5"/>
  <c r="S20" i="5"/>
  <c r="V20" i="5"/>
  <c r="W20" i="5"/>
  <c r="U20" i="5"/>
  <c r="T20" i="5"/>
  <c r="F194" i="3"/>
  <c r="F186" i="3"/>
  <c r="H115" i="3"/>
  <c r="F68" i="2"/>
  <c r="J34" i="2"/>
  <c r="L34" i="2"/>
  <c r="K34" i="2"/>
  <c r="J40" i="6"/>
  <c r="I40" i="6"/>
  <c r="K40" i="6"/>
  <c r="R32" i="6"/>
  <c r="Q32" i="6"/>
  <c r="S32" i="6"/>
  <c r="E194" i="3"/>
  <c r="E186" i="3"/>
  <c r="G116" i="3"/>
  <c r="K38" i="3"/>
  <c r="J38" i="3"/>
  <c r="L38" i="3"/>
  <c r="K30" i="3"/>
  <c r="J30" i="3"/>
  <c r="L30" i="3"/>
  <c r="K22" i="3"/>
  <c r="J22" i="3"/>
  <c r="L22" i="3"/>
  <c r="K14" i="3"/>
  <c r="J14" i="3"/>
  <c r="L14" i="3"/>
  <c r="K74" i="2"/>
  <c r="J74" i="2"/>
  <c r="L74" i="2"/>
  <c r="U34" i="5"/>
  <c r="T34" i="5"/>
  <c r="S34" i="5"/>
  <c r="W34" i="5"/>
  <c r="V34" i="5"/>
  <c r="K28" i="5"/>
  <c r="J28" i="5"/>
  <c r="I28" i="5"/>
  <c r="M28" i="5"/>
  <c r="L28" i="5"/>
  <c r="F120" i="3"/>
  <c r="L23" i="2"/>
  <c r="K23" i="2"/>
  <c r="J23" i="2"/>
  <c r="K7" i="6"/>
  <c r="J7" i="6"/>
  <c r="I7" i="6"/>
  <c r="V29" i="5"/>
  <c r="U29" i="5"/>
  <c r="T29" i="5"/>
  <c r="S29" i="5"/>
  <c r="W29" i="5"/>
  <c r="W32" i="5"/>
  <c r="W30" i="5"/>
  <c r="E119" i="3"/>
  <c r="S45" i="6"/>
  <c r="R45" i="6"/>
  <c r="Q45" i="6"/>
  <c r="S14" i="6"/>
  <c r="R14" i="6"/>
  <c r="Q14" i="6"/>
  <c r="K52" i="6"/>
  <c r="J52" i="6"/>
  <c r="I52" i="6"/>
  <c r="S44" i="6"/>
  <c r="R44" i="6"/>
  <c r="Q44" i="6"/>
  <c r="U40" i="5"/>
  <c r="S40" i="5"/>
  <c r="K34" i="5"/>
  <c r="I34" i="5"/>
  <c r="W27" i="5"/>
  <c r="V27" i="5"/>
  <c r="U27" i="5"/>
  <c r="T27" i="5"/>
  <c r="S27" i="5"/>
  <c r="M21" i="5"/>
  <c r="L21" i="5"/>
  <c r="K21" i="5"/>
  <c r="J21" i="5"/>
  <c r="I21" i="5"/>
  <c r="K15" i="5"/>
  <c r="I15" i="5"/>
  <c r="W8" i="5"/>
  <c r="S8" i="5"/>
  <c r="V8" i="5"/>
  <c r="U8" i="5"/>
  <c r="T8" i="5"/>
  <c r="I196" i="3"/>
  <c r="J185" i="3"/>
  <c r="L185" i="3"/>
  <c r="K185" i="3"/>
  <c r="I188" i="3"/>
  <c r="L177" i="3"/>
  <c r="K177" i="3"/>
  <c r="J177" i="3"/>
  <c r="J169" i="3"/>
  <c r="L169" i="3"/>
  <c r="K169" i="3"/>
  <c r="J161" i="3"/>
  <c r="L161" i="3"/>
  <c r="K161" i="3"/>
  <c r="J153" i="3"/>
  <c r="L153" i="3"/>
  <c r="K153" i="3"/>
  <c r="J138" i="3"/>
  <c r="L138" i="3"/>
  <c r="K138" i="3"/>
  <c r="K64" i="2"/>
  <c r="L64" i="2"/>
  <c r="J64" i="2"/>
  <c r="K211" i="3"/>
  <c r="J211" i="3"/>
  <c r="C20" i="13"/>
  <c r="C160" i="13"/>
  <c r="C146" i="13"/>
  <c r="F42" i="2"/>
  <c r="K13" i="2"/>
  <c r="J13" i="2"/>
  <c r="I68" i="15"/>
  <c r="K68" i="15"/>
  <c r="T17" i="14"/>
  <c r="S17" i="14"/>
  <c r="K134" i="13"/>
  <c r="J134" i="13"/>
  <c r="I134" i="13"/>
  <c r="J88" i="13"/>
  <c r="I88" i="13"/>
  <c r="K44" i="13"/>
  <c r="J44" i="13"/>
  <c r="I44" i="13"/>
  <c r="J8" i="13"/>
  <c r="I8" i="13"/>
  <c r="L49" i="12"/>
  <c r="K49" i="12"/>
  <c r="J49" i="12"/>
  <c r="I49" i="12"/>
  <c r="U43" i="12"/>
  <c r="L33" i="12"/>
  <c r="K33" i="12"/>
  <c r="J33" i="12"/>
  <c r="I33" i="12"/>
  <c r="U27" i="12"/>
  <c r="L17" i="12"/>
  <c r="K17" i="12"/>
  <c r="J17" i="12"/>
  <c r="I17" i="12"/>
  <c r="I60" i="13"/>
  <c r="K60" i="13"/>
  <c r="J60" i="13"/>
  <c r="D54" i="12"/>
  <c r="J94" i="13"/>
  <c r="I94" i="13"/>
  <c r="K94" i="13"/>
  <c r="J33" i="13"/>
  <c r="I33" i="13"/>
  <c r="K33" i="13"/>
  <c r="V18" i="13"/>
  <c r="U18" i="13"/>
  <c r="W18" i="13"/>
  <c r="K149" i="13"/>
  <c r="I149" i="13"/>
  <c r="J149" i="13"/>
  <c r="J126" i="13"/>
  <c r="I126" i="13"/>
  <c r="K126" i="13"/>
  <c r="I153" i="13"/>
  <c r="K153" i="13"/>
  <c r="J153" i="13"/>
  <c r="T54" i="12"/>
  <c r="S54" i="12"/>
  <c r="V54" i="12"/>
  <c r="T38" i="12"/>
  <c r="S38" i="12"/>
  <c r="V38" i="12"/>
  <c r="T22" i="12"/>
  <c r="S22" i="12"/>
  <c r="V22" i="12"/>
  <c r="K50" i="13"/>
  <c r="J50" i="13"/>
  <c r="I50" i="13"/>
  <c r="K14" i="13"/>
  <c r="J14" i="13"/>
  <c r="I14" i="13"/>
  <c r="T9" i="12"/>
  <c r="S9" i="12"/>
  <c r="V9" i="12"/>
  <c r="K83" i="13"/>
  <c r="J83" i="13"/>
  <c r="I83" i="13"/>
  <c r="F146" i="13"/>
  <c r="U56" i="12"/>
  <c r="U48" i="12"/>
  <c r="K73" i="13"/>
  <c r="J73" i="13"/>
  <c r="I73" i="13"/>
  <c r="D34" i="13"/>
  <c r="K13" i="13"/>
  <c r="J13" i="13"/>
  <c r="I13" i="13"/>
  <c r="H20" i="13"/>
  <c r="J34" i="12"/>
  <c r="I34" i="12"/>
  <c r="J18" i="12"/>
  <c r="I18" i="12"/>
  <c r="E55" i="12"/>
  <c r="U7" i="12"/>
  <c r="J130" i="13"/>
  <c r="K130" i="13"/>
  <c r="I130" i="13"/>
  <c r="K64" i="13"/>
  <c r="J64" i="13"/>
  <c r="I64" i="13"/>
  <c r="V55" i="12"/>
  <c r="T55" i="12"/>
  <c r="S55" i="12"/>
  <c r="V39" i="12"/>
  <c r="T39" i="12"/>
  <c r="S39" i="12"/>
  <c r="A14" i="12"/>
  <c r="J43" i="6"/>
  <c r="I43" i="6"/>
  <c r="R35" i="6"/>
  <c r="Q35" i="6"/>
  <c r="G191" i="3"/>
  <c r="L109" i="3"/>
  <c r="K109" i="3"/>
  <c r="I120" i="3"/>
  <c r="J109" i="3"/>
  <c r="L101" i="3"/>
  <c r="K101" i="3"/>
  <c r="J101" i="3"/>
  <c r="L93" i="3"/>
  <c r="K93" i="3"/>
  <c r="J93" i="3"/>
  <c r="L85" i="3"/>
  <c r="K85" i="3"/>
  <c r="J85" i="3"/>
  <c r="L69" i="3"/>
  <c r="K69" i="3"/>
  <c r="J69" i="3"/>
  <c r="K54" i="3"/>
  <c r="J54" i="3"/>
  <c r="F54" i="12"/>
  <c r="I49" i="6"/>
  <c r="K49" i="6"/>
  <c r="J49" i="6"/>
  <c r="Q41" i="6"/>
  <c r="S41" i="6"/>
  <c r="R41" i="6"/>
  <c r="T32" i="5"/>
  <c r="V32" i="5"/>
  <c r="L26" i="5"/>
  <c r="J26" i="5"/>
  <c r="V13" i="5"/>
  <c r="T13" i="5"/>
  <c r="F193" i="3"/>
  <c r="H122" i="3"/>
  <c r="H114" i="3"/>
  <c r="J72" i="3"/>
  <c r="K72" i="3"/>
  <c r="J41" i="2"/>
  <c r="K41" i="2"/>
  <c r="J33" i="2"/>
  <c r="L33" i="2"/>
  <c r="K33" i="2"/>
  <c r="J32" i="6"/>
  <c r="I32" i="6"/>
  <c r="K32" i="6"/>
  <c r="R24" i="6"/>
  <c r="Q24" i="6"/>
  <c r="S24" i="6"/>
  <c r="R9" i="6"/>
  <c r="Q9" i="6"/>
  <c r="S9" i="6"/>
  <c r="J49" i="5"/>
  <c r="I49" i="5"/>
  <c r="M49" i="5"/>
  <c r="L49" i="5"/>
  <c r="K49" i="5"/>
  <c r="T23" i="5"/>
  <c r="S23" i="5"/>
  <c r="W23" i="5"/>
  <c r="V23" i="5"/>
  <c r="U23" i="5"/>
  <c r="J17" i="5"/>
  <c r="I17" i="5"/>
  <c r="M17" i="5"/>
  <c r="L17" i="5"/>
  <c r="K17" i="5"/>
  <c r="M18" i="5"/>
  <c r="K11" i="5"/>
  <c r="I11" i="5"/>
  <c r="E193" i="3"/>
  <c r="G123" i="3"/>
  <c r="G115" i="3"/>
  <c r="K37" i="3"/>
  <c r="J37" i="3"/>
  <c r="L37" i="3"/>
  <c r="K29" i="3"/>
  <c r="J29" i="3"/>
  <c r="L29" i="3"/>
  <c r="K21" i="3"/>
  <c r="J21" i="3"/>
  <c r="L21" i="3"/>
  <c r="K13" i="3"/>
  <c r="J13" i="3"/>
  <c r="L13" i="3"/>
  <c r="K73" i="2"/>
  <c r="J73" i="2"/>
  <c r="L73" i="2"/>
  <c r="L75" i="2"/>
  <c r="V46" i="5"/>
  <c r="T46" i="5"/>
  <c r="L40" i="5"/>
  <c r="J40" i="5"/>
  <c r="F119" i="3"/>
  <c r="L22" i="2"/>
  <c r="K22" i="2"/>
  <c r="J22" i="2"/>
  <c r="L50" i="2"/>
  <c r="L49" i="2"/>
  <c r="U18" i="5"/>
  <c r="S18" i="5"/>
  <c r="K9" i="5"/>
  <c r="I9" i="5"/>
  <c r="E118" i="3"/>
  <c r="K45" i="6"/>
  <c r="J45" i="6"/>
  <c r="I45" i="6"/>
  <c r="K14" i="6"/>
  <c r="J14" i="6"/>
  <c r="I14" i="6"/>
  <c r="K44" i="6"/>
  <c r="J44" i="6"/>
  <c r="I44" i="6"/>
  <c r="S36" i="6"/>
  <c r="R36" i="6"/>
  <c r="Q36" i="6"/>
  <c r="J184" i="3"/>
  <c r="L184" i="3"/>
  <c r="K184" i="3"/>
  <c r="I195" i="3"/>
  <c r="J176" i="3"/>
  <c r="L176" i="3"/>
  <c r="K176" i="3"/>
  <c r="I187" i="3"/>
  <c r="L168" i="3"/>
  <c r="K168" i="3"/>
  <c r="J168" i="3"/>
  <c r="J160" i="3"/>
  <c r="L160" i="3"/>
  <c r="K160" i="3"/>
  <c r="L145" i="3"/>
  <c r="K145" i="3"/>
  <c r="J145" i="3"/>
  <c r="J137" i="3"/>
  <c r="L137" i="3"/>
  <c r="K137" i="3"/>
  <c r="J52" i="3"/>
  <c r="K52" i="3"/>
  <c r="K63" i="2"/>
  <c r="L63" i="2"/>
  <c r="J63" i="2"/>
  <c r="H191" i="3"/>
  <c r="K216" i="3"/>
  <c r="J216" i="3"/>
  <c r="H69" i="2"/>
  <c r="K19" i="6"/>
  <c r="J19" i="6"/>
  <c r="I19" i="6"/>
  <c r="F43" i="2"/>
  <c r="H17" i="2"/>
  <c r="J14" i="2"/>
  <c r="K14" i="2"/>
  <c r="K19" i="2"/>
  <c r="J19" i="2"/>
  <c r="K134" i="3"/>
  <c r="J134" i="3"/>
  <c r="N96" i="33"/>
  <c r="N74" i="33"/>
  <c r="N30" i="33"/>
  <c r="N52" i="33"/>
  <c r="Z7" i="19"/>
  <c r="T7" i="19"/>
  <c r="L7" i="19"/>
  <c r="D7" i="19"/>
  <c r="I16" i="45"/>
  <c r="H16" i="45"/>
  <c r="J16" i="45"/>
  <c r="K139" i="43"/>
  <c r="L146" i="44"/>
  <c r="O146" i="44"/>
  <c r="N146" i="44"/>
  <c r="M146" i="44"/>
  <c r="T16" i="44"/>
  <c r="S16" i="44"/>
  <c r="Q16" i="44"/>
  <c r="P16" i="44"/>
  <c r="R16" i="44"/>
  <c r="I16" i="44"/>
  <c r="J16" i="44"/>
  <c r="H16" i="44"/>
  <c r="K139" i="45"/>
  <c r="S11" i="39"/>
  <c r="R11" i="39"/>
  <c r="Q11" i="39"/>
  <c r="T11" i="39"/>
  <c r="P11" i="39"/>
  <c r="O11" i="39"/>
  <c r="Q16" i="45"/>
  <c r="P16" i="45"/>
  <c r="T16" i="45"/>
  <c r="S16" i="45"/>
  <c r="R16" i="45"/>
  <c r="K142" i="45"/>
  <c r="K11" i="39"/>
  <c r="M11" i="39"/>
  <c r="L11" i="39"/>
  <c r="G129" i="39"/>
  <c r="H129" i="39"/>
  <c r="I129" i="39"/>
  <c r="K145" i="45"/>
  <c r="M16" i="45"/>
  <c r="L16" i="45"/>
  <c r="N16" i="45"/>
  <c r="K144" i="43"/>
  <c r="K141" i="43"/>
  <c r="M16" i="44"/>
  <c r="L16" i="44"/>
  <c r="N16" i="44"/>
  <c r="I11" i="39"/>
  <c r="H11" i="39"/>
  <c r="G11" i="39"/>
  <c r="L129" i="39"/>
  <c r="K129" i="39"/>
  <c r="O129" i="39"/>
  <c r="N129" i="39"/>
  <c r="M129" i="39"/>
  <c r="P9" i="19"/>
  <c r="R9" i="19"/>
  <c r="R16" i="18"/>
  <c r="J107" i="14"/>
  <c r="I107" i="14"/>
  <c r="K9" i="16"/>
  <c r="J9" i="16"/>
  <c r="R12" i="18"/>
  <c r="R16" i="19"/>
  <c r="R46" i="18"/>
  <c r="R87" i="18"/>
  <c r="R26" i="18"/>
  <c r="R17" i="18"/>
  <c r="J51" i="14"/>
  <c r="I51" i="14"/>
  <c r="J37" i="14"/>
  <c r="I37" i="14"/>
  <c r="J8" i="18"/>
  <c r="K10" i="16"/>
  <c r="K158" i="16"/>
  <c r="K17" i="2"/>
  <c r="J17" i="2"/>
  <c r="J93" i="14"/>
  <c r="I93" i="14"/>
  <c r="J163" i="14"/>
  <c r="I163" i="14"/>
  <c r="K66" i="16"/>
  <c r="R8" i="18"/>
  <c r="Q8" i="18"/>
  <c r="R33" i="18"/>
  <c r="J149" i="14"/>
  <c r="I149" i="14"/>
  <c r="J121" i="14"/>
  <c r="I121" i="14"/>
  <c r="J79" i="14"/>
  <c r="I79" i="14"/>
  <c r="R142" i="18"/>
  <c r="K38" i="16"/>
  <c r="K18" i="2"/>
  <c r="J135" i="14"/>
  <c r="I135" i="14"/>
  <c r="R159" i="18"/>
  <c r="J16" i="18"/>
  <c r="J23" i="14"/>
  <c r="I23" i="14"/>
  <c r="R55" i="18"/>
  <c r="R52" i="18"/>
  <c r="R60" i="18"/>
  <c r="R25" i="18"/>
  <c r="J65" i="14"/>
  <c r="I65" i="14"/>
  <c r="K95" i="16"/>
  <c r="E133" i="19" l="1"/>
  <c r="Z33" i="19"/>
  <c r="Z117" i="19"/>
  <c r="K46" i="2"/>
  <c r="J46" i="2"/>
  <c r="M23" i="19"/>
  <c r="Z140" i="19"/>
  <c r="U79" i="19"/>
  <c r="Z79" i="19" s="1"/>
  <c r="Z80" i="19"/>
  <c r="K198" i="3"/>
  <c r="J198" i="3"/>
  <c r="J71" i="2"/>
  <c r="K71" i="2"/>
  <c r="K133" i="3"/>
  <c r="J133" i="3"/>
  <c r="J205" i="3"/>
  <c r="K205" i="3"/>
  <c r="E149" i="19"/>
  <c r="E65" i="19"/>
  <c r="M77" i="19"/>
  <c r="U21" i="19"/>
  <c r="Z40" i="19"/>
  <c r="U77" i="19"/>
  <c r="Z118" i="19"/>
  <c r="N57" i="33"/>
  <c r="E105" i="19"/>
  <c r="E107" i="19"/>
  <c r="M119" i="19"/>
  <c r="M121" i="19"/>
  <c r="Z26" i="19"/>
  <c r="Z43" i="19"/>
  <c r="Z58" i="19"/>
  <c r="Z144" i="19"/>
  <c r="Z81" i="19"/>
  <c r="U119" i="19"/>
  <c r="Z119" i="19" s="1"/>
  <c r="Z111" i="19"/>
  <c r="U121" i="19"/>
  <c r="Z121" i="19" s="1"/>
  <c r="Z160" i="19"/>
  <c r="N53" i="33"/>
  <c r="N34" i="33"/>
  <c r="K201" i="3"/>
  <c r="J201" i="3"/>
  <c r="E135" i="19"/>
  <c r="M63" i="19"/>
  <c r="Z15" i="19"/>
  <c r="Z68" i="19"/>
  <c r="Z151" i="19"/>
  <c r="N35" i="33"/>
  <c r="M35" i="19"/>
  <c r="M79" i="19"/>
  <c r="Z25" i="19"/>
  <c r="Z88" i="19"/>
  <c r="Z110" i="19"/>
  <c r="Z156" i="19"/>
  <c r="E63" i="19"/>
  <c r="M149" i="19"/>
  <c r="M21" i="19"/>
  <c r="Z30" i="19"/>
  <c r="U23" i="19"/>
  <c r="Z44" i="19"/>
  <c r="Z52" i="19"/>
  <c r="U51" i="19"/>
  <c r="Z51" i="19" s="1"/>
  <c r="U161" i="19"/>
  <c r="Z161" i="19" s="1"/>
  <c r="Z82" i="19"/>
  <c r="Z90" i="19"/>
  <c r="Z101" i="19"/>
  <c r="Z131" i="19"/>
  <c r="K131" i="3"/>
  <c r="J131" i="3"/>
  <c r="K70" i="2"/>
  <c r="J70" i="2"/>
  <c r="K199" i="3"/>
  <c r="J199" i="3"/>
  <c r="K132" i="3"/>
  <c r="J132" i="3"/>
  <c r="K126" i="3"/>
  <c r="J126" i="3"/>
  <c r="J127" i="3"/>
  <c r="K127" i="3"/>
  <c r="K128" i="3"/>
  <c r="J128" i="3"/>
  <c r="K129" i="3"/>
  <c r="J129" i="3"/>
  <c r="E77" i="19"/>
  <c r="M161" i="19"/>
  <c r="M91" i="19"/>
  <c r="Z10" i="19"/>
  <c r="U9" i="19"/>
  <c r="Z9" i="19" s="1"/>
  <c r="U93" i="19"/>
  <c r="Z93" i="19" s="1"/>
  <c r="Z94" i="19"/>
  <c r="Z132" i="19"/>
  <c r="E37" i="19"/>
  <c r="M9" i="19"/>
  <c r="U63" i="19"/>
  <c r="Z63" i="19" s="1"/>
  <c r="Z55" i="19"/>
  <c r="Z72" i="19"/>
  <c r="Z124" i="19"/>
  <c r="E161" i="19"/>
  <c r="E119" i="19"/>
  <c r="M49" i="19"/>
  <c r="M133" i="19"/>
  <c r="Z18" i="19"/>
  <c r="Z146" i="19"/>
  <c r="Z57" i="19"/>
  <c r="Z159" i="19"/>
  <c r="Z84" i="19"/>
  <c r="Z95" i="19"/>
  <c r="Z114" i="19"/>
  <c r="U135" i="19"/>
  <c r="Z135" i="19" s="1"/>
  <c r="Z136" i="19"/>
  <c r="N31" i="33"/>
  <c r="J45" i="2"/>
  <c r="K45" i="2"/>
  <c r="E79" i="19"/>
  <c r="Z28" i="19"/>
  <c r="Z155" i="19"/>
  <c r="U91" i="19"/>
  <c r="Z91" i="19" s="1"/>
  <c r="Z83" i="19"/>
  <c r="Z113" i="19"/>
  <c r="N56" i="33"/>
  <c r="E121" i="19"/>
  <c r="M135" i="19"/>
  <c r="Z16" i="19"/>
  <c r="Z32" i="19"/>
  <c r="Z60" i="19"/>
  <c r="Z62" i="19"/>
  <c r="Z73" i="19"/>
  <c r="Z103" i="19"/>
  <c r="U133" i="19"/>
  <c r="Z133" i="19" s="1"/>
  <c r="Z125" i="19"/>
  <c r="N54" i="33"/>
  <c r="E21" i="19"/>
  <c r="E23" i="19"/>
  <c r="E9" i="19"/>
  <c r="E35" i="19"/>
  <c r="E51" i="19"/>
  <c r="E147" i="19"/>
  <c r="M147" i="19"/>
  <c r="M51" i="19"/>
  <c r="M65" i="19"/>
  <c r="Z31" i="19"/>
  <c r="Z158" i="19"/>
  <c r="Z14" i="19"/>
  <c r="Z34" i="19"/>
  <c r="Z48" i="19"/>
  <c r="Z152" i="19"/>
  <c r="Z138" i="19"/>
  <c r="U65" i="19"/>
  <c r="Z65" i="19" s="1"/>
  <c r="Z66" i="19"/>
  <c r="Z74" i="19"/>
  <c r="Z85" i="19"/>
  <c r="Z96" i="19"/>
  <c r="Z104" i="19"/>
  <c r="Z115" i="19"/>
  <c r="Z126" i="19"/>
  <c r="Z139" i="19"/>
  <c r="U147" i="19"/>
  <c r="Z147" i="19" s="1"/>
  <c r="N32" i="33"/>
  <c r="K206" i="3"/>
  <c r="J206" i="3"/>
  <c r="K124" i="3"/>
  <c r="J124" i="3"/>
  <c r="K203" i="3"/>
  <c r="J203" i="3"/>
  <c r="K44" i="2"/>
  <c r="J44" i="2"/>
  <c r="K204" i="3"/>
  <c r="J204" i="3"/>
  <c r="M93" i="19"/>
  <c r="U35" i="19"/>
  <c r="Z35" i="19" s="1"/>
  <c r="Z27" i="19"/>
  <c r="Z61" i="19"/>
  <c r="Z150" i="19"/>
  <c r="U149" i="19"/>
  <c r="Z149" i="19" s="1"/>
  <c r="Z102" i="19"/>
  <c r="K125" i="3"/>
  <c r="J125" i="3"/>
  <c r="J197" i="3"/>
  <c r="K197" i="3"/>
  <c r="J130" i="3"/>
  <c r="K130" i="3"/>
  <c r="E49" i="19"/>
  <c r="E91" i="19"/>
  <c r="E93" i="19"/>
  <c r="M105" i="19"/>
  <c r="M107" i="19"/>
  <c r="Z41" i="19"/>
  <c r="U49" i="19"/>
  <c r="Z49" i="19" s="1"/>
  <c r="Z12" i="19"/>
  <c r="Z11" i="19"/>
  <c r="U37" i="19"/>
  <c r="Z37" i="19" s="1"/>
  <c r="Z38" i="19"/>
  <c r="Z59" i="19"/>
  <c r="Z47" i="19"/>
  <c r="Z145" i="19"/>
  <c r="Z67" i="19"/>
  <c r="Z75" i="19"/>
  <c r="Z86" i="19"/>
  <c r="U105" i="19"/>
  <c r="Z105" i="19" s="1"/>
  <c r="Z97" i="19"/>
  <c r="U107" i="19"/>
  <c r="Z107" i="19" s="1"/>
  <c r="Z108" i="19"/>
  <c r="Z116" i="19"/>
  <c r="Z127" i="19"/>
  <c r="Z143" i="19"/>
  <c r="N33" i="33"/>
  <c r="K207" i="3"/>
  <c r="J207" i="3"/>
  <c r="K200" i="3"/>
  <c r="J200" i="3"/>
  <c r="K72" i="2"/>
  <c r="J72" i="2"/>
  <c r="L72" i="2"/>
  <c r="J202" i="3"/>
  <c r="K202" i="3"/>
  <c r="M37" i="19"/>
  <c r="Z39" i="19"/>
  <c r="Z154" i="19"/>
  <c r="Z87" i="19"/>
  <c r="Z128" i="19"/>
  <c r="N55" i="33"/>
  <c r="K7" i="19"/>
  <c r="J76" i="13"/>
  <c r="I76" i="13"/>
  <c r="K76" i="13"/>
  <c r="J135" i="16"/>
  <c r="I135" i="16"/>
  <c r="K135" i="16"/>
  <c r="K105" i="16"/>
  <c r="J105" i="16"/>
  <c r="I105" i="16"/>
  <c r="R105" i="19"/>
  <c r="P105" i="19"/>
  <c r="I106" i="21"/>
  <c r="H106" i="21"/>
  <c r="C7" i="19"/>
  <c r="K69" i="2"/>
  <c r="L69" i="2"/>
  <c r="J69" i="2"/>
  <c r="F57" i="12"/>
  <c r="K62" i="13"/>
  <c r="J62" i="13"/>
  <c r="I62" i="13"/>
  <c r="I118" i="13"/>
  <c r="K118" i="13"/>
  <c r="J118" i="13"/>
  <c r="K192" i="3"/>
  <c r="J192" i="3"/>
  <c r="I34" i="13"/>
  <c r="K34" i="13"/>
  <c r="J34" i="13"/>
  <c r="K43" i="2"/>
  <c r="J43" i="2"/>
  <c r="K21" i="16"/>
  <c r="I21" i="16"/>
  <c r="J21" i="16"/>
  <c r="Y78" i="18"/>
  <c r="X78" i="18"/>
  <c r="J90" i="28"/>
  <c r="I90" i="28"/>
  <c r="M90" i="28"/>
  <c r="L90" i="28"/>
  <c r="K90" i="28"/>
  <c r="J37" i="16"/>
  <c r="K37" i="16"/>
  <c r="I37" i="16"/>
  <c r="H49" i="19"/>
  <c r="J49" i="19"/>
  <c r="K147" i="16"/>
  <c r="I147" i="16"/>
  <c r="J147" i="16"/>
  <c r="Y50" i="18"/>
  <c r="X50" i="18"/>
  <c r="Y21" i="15"/>
  <c r="X21" i="15"/>
  <c r="W21" i="15"/>
  <c r="X107" i="19"/>
  <c r="M20" i="28"/>
  <c r="L20" i="28"/>
  <c r="K20" i="28"/>
  <c r="I20" i="28"/>
  <c r="J20" i="28"/>
  <c r="I93" i="16"/>
  <c r="K93" i="16"/>
  <c r="J93" i="16"/>
  <c r="Y118" i="18"/>
  <c r="X118" i="18"/>
  <c r="Y148" i="18"/>
  <c r="X148" i="18"/>
  <c r="K77" i="15"/>
  <c r="I77" i="15"/>
  <c r="M77" i="15"/>
  <c r="L77" i="15"/>
  <c r="J77" i="15"/>
  <c r="J107" i="17"/>
  <c r="I107" i="17"/>
  <c r="K107" i="17"/>
  <c r="L21" i="22"/>
  <c r="K21" i="22"/>
  <c r="J21" i="22"/>
  <c r="W20" i="16"/>
  <c r="K136" i="17"/>
  <c r="K144" i="17"/>
  <c r="R106" i="18"/>
  <c r="Q106" i="18"/>
  <c r="K160" i="17"/>
  <c r="R93" i="19"/>
  <c r="P93" i="19"/>
  <c r="X91" i="19"/>
  <c r="Y151" i="18"/>
  <c r="Y55" i="18"/>
  <c r="Y52" i="18"/>
  <c r="K138" i="17"/>
  <c r="W12" i="16"/>
  <c r="K13" i="17"/>
  <c r="K41" i="17"/>
  <c r="Q62" i="18"/>
  <c r="R62" i="18"/>
  <c r="R148" i="18"/>
  <c r="Q148" i="18"/>
  <c r="R20" i="18"/>
  <c r="Q20" i="18"/>
  <c r="L133" i="22"/>
  <c r="K133" i="22"/>
  <c r="J133" i="22"/>
  <c r="Y47" i="18"/>
  <c r="K129" i="17"/>
  <c r="J22" i="18"/>
  <c r="I22" i="18"/>
  <c r="R121" i="19"/>
  <c r="P121" i="19"/>
  <c r="X121" i="19"/>
  <c r="K161" i="22"/>
  <c r="L161" i="22"/>
  <c r="J161" i="22"/>
  <c r="K35" i="22"/>
  <c r="L35" i="22"/>
  <c r="J35" i="22"/>
  <c r="K20" i="27"/>
  <c r="I20" i="27"/>
  <c r="J20" i="27"/>
  <c r="K146" i="27"/>
  <c r="J146" i="27"/>
  <c r="I146" i="27"/>
  <c r="Y34" i="18"/>
  <c r="X34" i="18"/>
  <c r="R76" i="18"/>
  <c r="Q76" i="18"/>
  <c r="J146" i="28"/>
  <c r="M146" i="28"/>
  <c r="K146" i="28"/>
  <c r="L146" i="28"/>
  <c r="I146" i="28"/>
  <c r="K196" i="3"/>
  <c r="J196" i="3"/>
  <c r="J189" i="3"/>
  <c r="K189" i="3"/>
  <c r="L56" i="12"/>
  <c r="K56" i="12"/>
  <c r="J56" i="12"/>
  <c r="I56" i="12"/>
  <c r="K104" i="13"/>
  <c r="J104" i="13"/>
  <c r="I104" i="13"/>
  <c r="K191" i="3"/>
  <c r="J191" i="3"/>
  <c r="K193" i="3"/>
  <c r="J193" i="3"/>
  <c r="K118" i="3"/>
  <c r="J118" i="3"/>
  <c r="J119" i="3"/>
  <c r="K119" i="3"/>
  <c r="K105" i="17"/>
  <c r="J105" i="17"/>
  <c r="I105" i="17"/>
  <c r="J51" i="17"/>
  <c r="I51" i="17"/>
  <c r="K51" i="17"/>
  <c r="I50" i="21"/>
  <c r="H50" i="21"/>
  <c r="K119" i="16"/>
  <c r="J119" i="16"/>
  <c r="I119" i="16"/>
  <c r="K10" i="17"/>
  <c r="K154" i="17"/>
  <c r="V21" i="17"/>
  <c r="U21" i="17"/>
  <c r="W21" i="17"/>
  <c r="J79" i="19"/>
  <c r="H79" i="19"/>
  <c r="W15" i="16"/>
  <c r="Y8" i="18"/>
  <c r="X8" i="18"/>
  <c r="Y103" i="18"/>
  <c r="Y51" i="18"/>
  <c r="Y62" i="18"/>
  <c r="X62" i="18"/>
  <c r="K71" i="17"/>
  <c r="Q132" i="18"/>
  <c r="R132" i="18"/>
  <c r="P49" i="19"/>
  <c r="R49" i="19"/>
  <c r="X36" i="18"/>
  <c r="Y36" i="18"/>
  <c r="K70" i="17"/>
  <c r="K43" i="17"/>
  <c r="K61" i="17"/>
  <c r="I132" i="18"/>
  <c r="J132" i="18"/>
  <c r="Y120" i="18"/>
  <c r="X120" i="18"/>
  <c r="Y14" i="18"/>
  <c r="Y28" i="18"/>
  <c r="K69" i="17"/>
  <c r="H35" i="19"/>
  <c r="J35" i="19"/>
  <c r="R133" i="19"/>
  <c r="P133" i="19"/>
  <c r="X133" i="19"/>
  <c r="K119" i="22"/>
  <c r="L119" i="22"/>
  <c r="J119" i="22"/>
  <c r="L118" i="28"/>
  <c r="K118" i="28"/>
  <c r="I118" i="28"/>
  <c r="M118" i="28"/>
  <c r="J118" i="28"/>
  <c r="Y159" i="18"/>
  <c r="Y65" i="18"/>
  <c r="K130" i="17"/>
  <c r="H21" i="19"/>
  <c r="J21" i="19"/>
  <c r="Y152" i="18"/>
  <c r="Y94" i="18"/>
  <c r="Y56" i="18"/>
  <c r="Y44" i="18"/>
  <c r="L161" i="15"/>
  <c r="K161" i="15"/>
  <c r="I161" i="15"/>
  <c r="M161" i="15"/>
  <c r="J161" i="15"/>
  <c r="K153" i="17"/>
  <c r="W21" i="16"/>
  <c r="V21" i="16"/>
  <c r="U21" i="16"/>
  <c r="K49" i="17"/>
  <c r="J49" i="17"/>
  <c r="I49" i="17"/>
  <c r="Q118" i="18"/>
  <c r="R118" i="18"/>
  <c r="J156" i="19"/>
  <c r="J102" i="19"/>
  <c r="J83" i="19"/>
  <c r="J33" i="19"/>
  <c r="J56" i="19"/>
  <c r="X49" i="19"/>
  <c r="Y142" i="18"/>
  <c r="Y85" i="18"/>
  <c r="Y27" i="18"/>
  <c r="M105" i="15"/>
  <c r="K105" i="15"/>
  <c r="J105" i="15"/>
  <c r="L105" i="15"/>
  <c r="I105" i="15"/>
  <c r="J148" i="18"/>
  <c r="I148" i="18"/>
  <c r="J104" i="18"/>
  <c r="I104" i="18"/>
  <c r="J138" i="19"/>
  <c r="J123" i="19"/>
  <c r="J23" i="19"/>
  <c r="H23" i="19"/>
  <c r="R63" i="19"/>
  <c r="P63" i="19"/>
  <c r="I104" i="26"/>
  <c r="K104" i="26"/>
  <c r="J104" i="26"/>
  <c r="J16" i="43"/>
  <c r="H16" i="43"/>
  <c r="I16" i="43"/>
  <c r="K142" i="44"/>
  <c r="K141" i="44"/>
  <c r="K138" i="43"/>
  <c r="J186" i="3"/>
  <c r="K186" i="3"/>
  <c r="K133" i="16"/>
  <c r="J133" i="16"/>
  <c r="I133" i="16"/>
  <c r="Y134" i="18"/>
  <c r="X134" i="18"/>
  <c r="M48" i="28"/>
  <c r="K48" i="28"/>
  <c r="J48" i="28"/>
  <c r="L48" i="28"/>
  <c r="I48" i="28"/>
  <c r="K37" i="17"/>
  <c r="J37" i="17"/>
  <c r="I37" i="17"/>
  <c r="L77" i="22"/>
  <c r="K77" i="22"/>
  <c r="J77" i="22"/>
  <c r="S7" i="19"/>
  <c r="K195" i="3"/>
  <c r="J195" i="3"/>
  <c r="L55" i="12"/>
  <c r="K55" i="12"/>
  <c r="J55" i="12"/>
  <c r="I55" i="12"/>
  <c r="J122" i="3"/>
  <c r="K122" i="3"/>
  <c r="W20" i="13"/>
  <c r="V20" i="13"/>
  <c r="U20" i="13"/>
  <c r="K90" i="13"/>
  <c r="J90" i="13"/>
  <c r="I90" i="13"/>
  <c r="L54" i="12"/>
  <c r="K54" i="12"/>
  <c r="J54" i="12"/>
  <c r="I54" i="12"/>
  <c r="J120" i="18"/>
  <c r="I120" i="18"/>
  <c r="J119" i="19"/>
  <c r="H119" i="19"/>
  <c r="X51" i="19"/>
  <c r="I119" i="15"/>
  <c r="L119" i="15"/>
  <c r="K119" i="15"/>
  <c r="M119" i="15"/>
  <c r="J119" i="15"/>
  <c r="K9" i="17"/>
  <c r="J9" i="17"/>
  <c r="I9" i="17"/>
  <c r="K11" i="17"/>
  <c r="K42" i="17"/>
  <c r="K39" i="17"/>
  <c r="K128" i="17"/>
  <c r="K145" i="17"/>
  <c r="K89" i="17"/>
  <c r="K19" i="17"/>
  <c r="K54" i="17"/>
  <c r="K110" i="17"/>
  <c r="K25" i="17"/>
  <c r="K45" i="17"/>
  <c r="K33" i="17"/>
  <c r="K158" i="17"/>
  <c r="K15" i="17"/>
  <c r="K150" i="17"/>
  <c r="K28" i="17"/>
  <c r="K47" i="17"/>
  <c r="K81" i="17"/>
  <c r="K59" i="17"/>
  <c r="K30" i="17"/>
  <c r="K137" i="17"/>
  <c r="K76" i="17"/>
  <c r="K101" i="17"/>
  <c r="K141" i="17"/>
  <c r="K62" i="17"/>
  <c r="K56" i="17"/>
  <c r="K91" i="22"/>
  <c r="J91" i="22"/>
  <c r="L91" i="22"/>
  <c r="Y20" i="18"/>
  <c r="X20" i="18"/>
  <c r="K80" i="17"/>
  <c r="K38" i="17"/>
  <c r="J92" i="18"/>
  <c r="I92" i="18"/>
  <c r="R147" i="19"/>
  <c r="P147" i="19"/>
  <c r="K65" i="16"/>
  <c r="J65" i="16"/>
  <c r="I65" i="16"/>
  <c r="Y110" i="18"/>
  <c r="Y81" i="18"/>
  <c r="K86" i="17"/>
  <c r="K108" i="17"/>
  <c r="K32" i="17"/>
  <c r="J105" i="19"/>
  <c r="H105" i="19"/>
  <c r="X149" i="19"/>
  <c r="I132" i="26"/>
  <c r="K132" i="26"/>
  <c r="J132" i="26"/>
  <c r="Y101" i="18"/>
  <c r="Y69" i="18"/>
  <c r="K139" i="17"/>
  <c r="J77" i="17"/>
  <c r="I77" i="17"/>
  <c r="K77" i="17"/>
  <c r="I64" i="21"/>
  <c r="H64" i="21"/>
  <c r="K104" i="28"/>
  <c r="J104" i="28"/>
  <c r="M104" i="28"/>
  <c r="L104" i="28"/>
  <c r="I104" i="28"/>
  <c r="Y102" i="18"/>
  <c r="Y64" i="18"/>
  <c r="X64" i="18"/>
  <c r="Y146" i="18"/>
  <c r="X146" i="18"/>
  <c r="K18" i="17"/>
  <c r="V9" i="17"/>
  <c r="U9" i="17"/>
  <c r="W9" i="17"/>
  <c r="W16" i="17"/>
  <c r="W17" i="17"/>
  <c r="W13" i="17"/>
  <c r="W12" i="17"/>
  <c r="W18" i="17"/>
  <c r="W20" i="17"/>
  <c r="J50" i="18"/>
  <c r="I50" i="18"/>
  <c r="J20" i="18"/>
  <c r="I20" i="18"/>
  <c r="J95" i="19"/>
  <c r="R65" i="19"/>
  <c r="P65" i="19"/>
  <c r="Y132" i="18"/>
  <c r="X132" i="18"/>
  <c r="X160" i="18"/>
  <c r="Y160" i="18"/>
  <c r="K82" i="17"/>
  <c r="R64" i="18"/>
  <c r="Q64" i="18"/>
  <c r="J147" i="19"/>
  <c r="H147" i="19"/>
  <c r="Y143" i="18"/>
  <c r="K73" i="17"/>
  <c r="K14" i="17"/>
  <c r="R78" i="18"/>
  <c r="Q78" i="18"/>
  <c r="J90" i="19"/>
  <c r="K90" i="26"/>
  <c r="I90" i="26"/>
  <c r="J90" i="26"/>
  <c r="I146" i="43"/>
  <c r="G146" i="43"/>
  <c r="H146" i="43"/>
  <c r="K146" i="43" s="1"/>
  <c r="H146" i="44"/>
  <c r="K146" i="44" s="1"/>
  <c r="G146" i="44"/>
  <c r="I146" i="44"/>
  <c r="K188" i="3"/>
  <c r="J188" i="3"/>
  <c r="K123" i="3"/>
  <c r="J123" i="3"/>
  <c r="J78" i="18"/>
  <c r="I78" i="18"/>
  <c r="J135" i="19"/>
  <c r="H135" i="19"/>
  <c r="I161" i="16"/>
  <c r="K161" i="16"/>
  <c r="J161" i="16"/>
  <c r="Y104" i="18"/>
  <c r="X104" i="18"/>
  <c r="J133" i="15"/>
  <c r="M133" i="15"/>
  <c r="L133" i="15"/>
  <c r="K133" i="15"/>
  <c r="I133" i="15"/>
  <c r="K119" i="17"/>
  <c r="J119" i="17"/>
  <c r="I119" i="17"/>
  <c r="J93" i="19"/>
  <c r="H93" i="19"/>
  <c r="K48" i="26"/>
  <c r="J48" i="26"/>
  <c r="I48" i="26"/>
  <c r="W9" i="16"/>
  <c r="V9" i="16"/>
  <c r="U9" i="16"/>
  <c r="W19" i="16"/>
  <c r="W17" i="16"/>
  <c r="W11" i="16"/>
  <c r="X119" i="19"/>
  <c r="X23" i="19"/>
  <c r="I34" i="26"/>
  <c r="J34" i="26"/>
  <c r="K34" i="26"/>
  <c r="O146" i="45"/>
  <c r="N146" i="45"/>
  <c r="L146" i="45"/>
  <c r="M146" i="45"/>
  <c r="O146" i="43"/>
  <c r="N146" i="43"/>
  <c r="M146" i="43"/>
  <c r="L146" i="43"/>
  <c r="K116" i="3"/>
  <c r="J116" i="3"/>
  <c r="I49" i="16"/>
  <c r="K49" i="16"/>
  <c r="J49" i="16"/>
  <c r="R36" i="18"/>
  <c r="Q36" i="18"/>
  <c r="M34" i="28"/>
  <c r="L34" i="28"/>
  <c r="J34" i="28"/>
  <c r="I34" i="28"/>
  <c r="K34" i="28"/>
  <c r="K63" i="17"/>
  <c r="J63" i="17"/>
  <c r="I63" i="17"/>
  <c r="J34" i="18"/>
  <c r="I34" i="18"/>
  <c r="R107" i="19"/>
  <c r="P107" i="19"/>
  <c r="X105" i="19"/>
  <c r="R149" i="19"/>
  <c r="P149" i="19"/>
  <c r="I147" i="17"/>
  <c r="K147" i="17"/>
  <c r="J147" i="17"/>
  <c r="X35" i="19"/>
  <c r="K146" i="13"/>
  <c r="J146" i="13"/>
  <c r="I146" i="13"/>
  <c r="H57" i="12"/>
  <c r="L53" i="12"/>
  <c r="K53" i="12"/>
  <c r="J53" i="12"/>
  <c r="I53" i="12"/>
  <c r="J194" i="3"/>
  <c r="K194" i="3"/>
  <c r="E57" i="12"/>
  <c r="T23" i="14"/>
  <c r="S23" i="14"/>
  <c r="L91" i="15"/>
  <c r="J91" i="15"/>
  <c r="I91" i="15"/>
  <c r="M91" i="15"/>
  <c r="K91" i="15"/>
  <c r="K35" i="15"/>
  <c r="M35" i="15"/>
  <c r="L35" i="15"/>
  <c r="J35" i="15"/>
  <c r="I35" i="15"/>
  <c r="J36" i="18"/>
  <c r="I36" i="18"/>
  <c r="R79" i="19"/>
  <c r="P79" i="19"/>
  <c r="I133" i="17"/>
  <c r="K133" i="17"/>
  <c r="J133" i="17"/>
  <c r="K35" i="17"/>
  <c r="J35" i="17"/>
  <c r="I35" i="17"/>
  <c r="X77" i="19"/>
  <c r="X21" i="22"/>
  <c r="W21" i="22"/>
  <c r="V21" i="22"/>
  <c r="M132" i="28"/>
  <c r="L132" i="28"/>
  <c r="J132" i="28"/>
  <c r="K132" i="28"/>
  <c r="I132" i="28"/>
  <c r="K107" i="16"/>
  <c r="J107" i="16"/>
  <c r="I107" i="16"/>
  <c r="K79" i="16"/>
  <c r="I79" i="16"/>
  <c r="J79" i="16"/>
  <c r="L49" i="15"/>
  <c r="I49" i="15"/>
  <c r="M49" i="15"/>
  <c r="K49" i="15"/>
  <c r="J49" i="15"/>
  <c r="M63" i="15"/>
  <c r="J63" i="15"/>
  <c r="L63" i="15"/>
  <c r="K63" i="15"/>
  <c r="I63" i="15"/>
  <c r="R22" i="21"/>
  <c r="Q22" i="21"/>
  <c r="J77" i="16"/>
  <c r="I77" i="16"/>
  <c r="K77" i="16"/>
  <c r="J91" i="16"/>
  <c r="I91" i="16"/>
  <c r="K91" i="16"/>
  <c r="R134" i="18"/>
  <c r="Q134" i="18"/>
  <c r="I148" i="21"/>
  <c r="H148" i="21"/>
  <c r="H37" i="19"/>
  <c r="J37" i="19"/>
  <c r="P35" i="19"/>
  <c r="R35" i="19"/>
  <c r="K90" i="17"/>
  <c r="K60" i="17"/>
  <c r="I62" i="18"/>
  <c r="J62" i="18"/>
  <c r="J90" i="18"/>
  <c r="I90" i="18"/>
  <c r="J64" i="18"/>
  <c r="I64" i="18"/>
  <c r="R91" i="19"/>
  <c r="P91" i="19"/>
  <c r="R77" i="19"/>
  <c r="P77" i="19"/>
  <c r="X65" i="19"/>
  <c r="Y124" i="18"/>
  <c r="Y74" i="18"/>
  <c r="Y96" i="18"/>
  <c r="Y59" i="18"/>
  <c r="K93" i="17"/>
  <c r="J93" i="17"/>
  <c r="I93" i="17"/>
  <c r="K24" i="17"/>
  <c r="R90" i="18"/>
  <c r="Q90" i="18"/>
  <c r="Y114" i="18"/>
  <c r="X106" i="18"/>
  <c r="Y106" i="18"/>
  <c r="Y89" i="18"/>
  <c r="K114" i="17"/>
  <c r="K46" i="17"/>
  <c r="R119" i="19"/>
  <c r="P119" i="19"/>
  <c r="P23" i="19"/>
  <c r="R23" i="19"/>
  <c r="J48" i="27"/>
  <c r="I48" i="27"/>
  <c r="K48" i="27"/>
  <c r="H146" i="45"/>
  <c r="K146" i="45" s="1"/>
  <c r="G146" i="45"/>
  <c r="I146" i="45"/>
  <c r="K115" i="3"/>
  <c r="J115" i="3"/>
  <c r="J161" i="19"/>
  <c r="H161" i="19"/>
  <c r="I79" i="17"/>
  <c r="K79" i="17"/>
  <c r="J79" i="17"/>
  <c r="R21" i="19"/>
  <c r="P21" i="19"/>
  <c r="K121" i="3"/>
  <c r="J121" i="3"/>
  <c r="J68" i="2"/>
  <c r="K68" i="2"/>
  <c r="K187" i="3"/>
  <c r="J187" i="3"/>
  <c r="K20" i="13"/>
  <c r="J20" i="13"/>
  <c r="I20" i="13"/>
  <c r="K48" i="13"/>
  <c r="J48" i="13"/>
  <c r="I48" i="13"/>
  <c r="J114" i="3"/>
  <c r="K114" i="3"/>
  <c r="K190" i="3"/>
  <c r="J190" i="3"/>
  <c r="K117" i="3"/>
  <c r="J117" i="3"/>
  <c r="K132" i="13"/>
  <c r="J132" i="13"/>
  <c r="I132" i="13"/>
  <c r="C57" i="12"/>
  <c r="Y48" i="18"/>
  <c r="X48" i="18"/>
  <c r="K124" i="17"/>
  <c r="R160" i="18"/>
  <c r="Q160" i="18"/>
  <c r="P51" i="19"/>
  <c r="R51" i="19"/>
  <c r="Y33" i="18"/>
  <c r="K87" i="17"/>
  <c r="Y99" i="18"/>
  <c r="Y98" i="18"/>
  <c r="K156" i="17"/>
  <c r="K127" i="17"/>
  <c r="K85" i="17"/>
  <c r="R34" i="18"/>
  <c r="Q34" i="18"/>
  <c r="J160" i="18"/>
  <c r="I160" i="18"/>
  <c r="X147" i="19"/>
  <c r="I134" i="21"/>
  <c r="H134" i="21"/>
  <c r="K160" i="26"/>
  <c r="J160" i="26"/>
  <c r="I160" i="26"/>
  <c r="Y82" i="18"/>
  <c r="K155" i="17"/>
  <c r="I48" i="18"/>
  <c r="J48" i="18"/>
  <c r="R135" i="19"/>
  <c r="P135" i="19"/>
  <c r="J62" i="27"/>
  <c r="I62" i="27"/>
  <c r="K62" i="27"/>
  <c r="Y131" i="18"/>
  <c r="Y95" i="18"/>
  <c r="J106" i="18"/>
  <c r="I106" i="18"/>
  <c r="R146" i="18"/>
  <c r="Q146" i="18"/>
  <c r="Q48" i="18"/>
  <c r="R48" i="18"/>
  <c r="J136" i="19"/>
  <c r="J84" i="19"/>
  <c r="X93" i="19"/>
  <c r="J18" i="19"/>
  <c r="K118" i="26"/>
  <c r="J118" i="26"/>
  <c r="I118" i="26"/>
  <c r="Y123" i="18"/>
  <c r="K122" i="17"/>
  <c r="K152" i="17"/>
  <c r="K149" i="17"/>
  <c r="J149" i="17"/>
  <c r="I149" i="17"/>
  <c r="K21" i="17"/>
  <c r="J21" i="17"/>
  <c r="I21" i="17"/>
  <c r="I23" i="17"/>
  <c r="K23" i="17"/>
  <c r="J23" i="17"/>
  <c r="J146" i="18"/>
  <c r="I146" i="18"/>
  <c r="J16" i="19"/>
  <c r="J140" i="19"/>
  <c r="J94" i="19"/>
  <c r="J65" i="19"/>
  <c r="H65" i="19"/>
  <c r="J25" i="19"/>
  <c r="I162" i="21"/>
  <c r="H162" i="21"/>
  <c r="I22" i="21"/>
  <c r="H22" i="21"/>
  <c r="Y153" i="18"/>
  <c r="K143" i="17"/>
  <c r="K40" i="17"/>
  <c r="J82" i="19"/>
  <c r="J32" i="19"/>
  <c r="X63" i="19"/>
  <c r="L49" i="22"/>
  <c r="K49" i="22"/>
  <c r="J49" i="22"/>
  <c r="J20" i="26"/>
  <c r="I20" i="26"/>
  <c r="K20" i="26"/>
  <c r="L16" i="43"/>
  <c r="N16" i="43"/>
  <c r="M16" i="43"/>
  <c r="I62" i="28"/>
  <c r="L62" i="28"/>
  <c r="K62" i="28"/>
  <c r="M62" i="28"/>
  <c r="J62" i="28"/>
  <c r="K34" i="27"/>
  <c r="J34" i="27"/>
  <c r="I34" i="27"/>
  <c r="K140" i="44"/>
  <c r="D57" i="12"/>
  <c r="R22" i="18"/>
  <c r="Q22" i="18"/>
  <c r="K76" i="26"/>
  <c r="J76" i="26"/>
  <c r="I76" i="26"/>
  <c r="I76" i="28"/>
  <c r="L76" i="28"/>
  <c r="K76" i="28"/>
  <c r="M76" i="28"/>
  <c r="J76" i="28"/>
  <c r="K105" i="22"/>
  <c r="L105" i="22"/>
  <c r="J105" i="22"/>
  <c r="I92" i="21"/>
  <c r="H92" i="21"/>
  <c r="J160" i="13"/>
  <c r="I160" i="13"/>
  <c r="K160" i="13"/>
  <c r="Y76" i="18"/>
  <c r="X76" i="18"/>
  <c r="K21" i="15"/>
  <c r="M21" i="15"/>
  <c r="L21" i="15"/>
  <c r="J21" i="15"/>
  <c r="I21" i="15"/>
  <c r="I118" i="18"/>
  <c r="J118" i="18"/>
  <c r="R92" i="18"/>
  <c r="Q92" i="18"/>
  <c r="J121" i="19"/>
  <c r="H121" i="19"/>
  <c r="R161" i="19"/>
  <c r="P161" i="19"/>
  <c r="X79" i="19"/>
  <c r="K76" i="27"/>
  <c r="J76" i="27"/>
  <c r="I76" i="27"/>
  <c r="H51" i="19"/>
  <c r="J51" i="19"/>
  <c r="K62" i="26"/>
  <c r="J62" i="26"/>
  <c r="I62" i="26"/>
  <c r="H78" i="21"/>
  <c r="I78" i="21"/>
  <c r="X22" i="18"/>
  <c r="Y22" i="18"/>
  <c r="J107" i="19"/>
  <c r="H107" i="19"/>
  <c r="K160" i="28"/>
  <c r="J160" i="28"/>
  <c r="I160" i="28"/>
  <c r="M160" i="28"/>
  <c r="L160" i="28"/>
  <c r="K51" i="16"/>
  <c r="J51" i="16"/>
  <c r="I51" i="16"/>
  <c r="Y90" i="18"/>
  <c r="X90" i="18"/>
  <c r="K91" i="17"/>
  <c r="I91" i="17"/>
  <c r="J91" i="17"/>
  <c r="K135" i="17"/>
  <c r="J135" i="17"/>
  <c r="I135" i="17"/>
  <c r="X135" i="19"/>
  <c r="K146" i="26"/>
  <c r="J146" i="26"/>
  <c r="I146" i="26"/>
  <c r="K149" i="16"/>
  <c r="J149" i="16"/>
  <c r="I149" i="16"/>
  <c r="K35" i="16"/>
  <c r="I35" i="16"/>
  <c r="J35" i="16"/>
  <c r="X92" i="18"/>
  <c r="Y92" i="18"/>
  <c r="Y42" i="18"/>
  <c r="K66" i="17"/>
  <c r="R104" i="18"/>
  <c r="Q104" i="18"/>
  <c r="Y141" i="18"/>
  <c r="Y25" i="18"/>
  <c r="J121" i="17"/>
  <c r="I121" i="17"/>
  <c r="K121" i="17"/>
  <c r="K159" i="17"/>
  <c r="K111" i="17"/>
  <c r="R50" i="18"/>
  <c r="Q50" i="18"/>
  <c r="Y107" i="18"/>
  <c r="Y24" i="18"/>
  <c r="K113" i="17"/>
  <c r="K34" i="17"/>
  <c r="J76" i="18"/>
  <c r="I76" i="18"/>
  <c r="R120" i="18"/>
  <c r="Q120" i="18"/>
  <c r="X21" i="19"/>
  <c r="H9" i="19"/>
  <c r="J9" i="19"/>
  <c r="J69" i="19"/>
  <c r="J42" i="19"/>
  <c r="J13" i="19"/>
  <c r="J45" i="19"/>
  <c r="J17" i="19"/>
  <c r="J139" i="19"/>
  <c r="J67" i="19"/>
  <c r="J15" i="19"/>
  <c r="J11" i="19"/>
  <c r="J71" i="19"/>
  <c r="J12" i="19"/>
  <c r="I36" i="21"/>
  <c r="H36" i="21"/>
  <c r="I132" i="27"/>
  <c r="K132" i="27"/>
  <c r="J132" i="27"/>
  <c r="K144" i="44"/>
  <c r="K120" i="3"/>
  <c r="J120" i="3"/>
  <c r="K113" i="3"/>
  <c r="J113" i="3"/>
  <c r="K42" i="2"/>
  <c r="J42" i="2"/>
  <c r="X161" i="19"/>
  <c r="J23" i="16"/>
  <c r="I23" i="16"/>
  <c r="K23" i="16"/>
  <c r="J121" i="16"/>
  <c r="I121" i="16"/>
  <c r="K121" i="16"/>
  <c r="K63" i="16"/>
  <c r="I63" i="16"/>
  <c r="J63" i="16"/>
  <c r="K147" i="15"/>
  <c r="J147" i="15"/>
  <c r="M147" i="15"/>
  <c r="I147" i="15"/>
  <c r="L147" i="15"/>
  <c r="J149" i="19"/>
  <c r="H149" i="19"/>
  <c r="J77" i="19"/>
  <c r="H77" i="19"/>
  <c r="P37" i="19"/>
  <c r="R37" i="19"/>
  <c r="X37" i="19"/>
  <c r="K90" i="27"/>
  <c r="J90" i="27"/>
  <c r="I90" i="27"/>
  <c r="J65" i="17"/>
  <c r="I65" i="17"/>
  <c r="K65" i="17"/>
  <c r="J134" i="18"/>
  <c r="I134" i="18"/>
  <c r="J63" i="19"/>
  <c r="H63" i="19"/>
  <c r="J133" i="19"/>
  <c r="H133" i="19"/>
  <c r="K63" i="22"/>
  <c r="L63" i="22"/>
  <c r="J63" i="22"/>
  <c r="L147" i="22"/>
  <c r="K147" i="22"/>
  <c r="J147" i="22"/>
  <c r="K118" i="27"/>
  <c r="I118" i="27"/>
  <c r="J118" i="27"/>
  <c r="K104" i="27"/>
  <c r="J104" i="27"/>
  <c r="I104" i="27"/>
  <c r="K161" i="17"/>
  <c r="J161" i="17"/>
  <c r="I161" i="17"/>
  <c r="J91" i="19"/>
  <c r="H91" i="19"/>
  <c r="I120" i="21"/>
  <c r="H120" i="21"/>
  <c r="J160" i="27"/>
  <c r="I160" i="27"/>
  <c r="K160" i="27"/>
  <c r="T16" i="43"/>
  <c r="R16" i="43"/>
  <c r="P16" i="43"/>
  <c r="S16" i="43"/>
  <c r="Q16" i="43"/>
  <c r="K139" i="44"/>
  <c r="K143" i="43"/>
  <c r="K137" i="45"/>
  <c r="T91" i="19" l="1"/>
  <c r="T161" i="19"/>
  <c r="L121" i="19"/>
  <c r="L23" i="19"/>
  <c r="L91" i="19"/>
  <c r="T105" i="19"/>
  <c r="T107" i="19"/>
  <c r="L63" i="19"/>
  <c r="L133" i="19"/>
  <c r="L135" i="19"/>
  <c r="T93" i="19"/>
  <c r="D161" i="19"/>
  <c r="T133" i="19"/>
  <c r="L51" i="19"/>
  <c r="D35" i="19"/>
  <c r="L93" i="19"/>
  <c r="D49" i="19"/>
  <c r="D77" i="19"/>
  <c r="D79" i="19"/>
  <c r="L65" i="19"/>
  <c r="D135" i="19"/>
  <c r="L119" i="19"/>
  <c r="D9" i="19"/>
  <c r="L9" i="19"/>
  <c r="T35" i="19"/>
  <c r="D107" i="19"/>
  <c r="T9" i="19"/>
  <c r="T51" i="19"/>
  <c r="T77" i="19"/>
  <c r="T79" i="19"/>
  <c r="T149" i="19"/>
  <c r="D147" i="19"/>
  <c r="D119" i="19"/>
  <c r="D121" i="19"/>
  <c r="D149" i="19"/>
  <c r="L49" i="19"/>
  <c r="L105" i="19"/>
  <c r="L107" i="19"/>
  <c r="L147" i="19"/>
  <c r="D37" i="19"/>
  <c r="D133" i="19"/>
  <c r="T49" i="19"/>
  <c r="L161" i="19"/>
  <c r="T23" i="19"/>
  <c r="T37" i="19"/>
  <c r="T63" i="19"/>
  <c r="T119" i="19"/>
  <c r="T121" i="19"/>
  <c r="D23" i="19"/>
  <c r="D21" i="19"/>
  <c r="D63" i="19"/>
  <c r="L21" i="19"/>
  <c r="L35" i="19"/>
  <c r="L149" i="19"/>
  <c r="T21" i="19"/>
  <c r="T135" i="19"/>
  <c r="D65" i="19"/>
  <c r="L37" i="19"/>
  <c r="T65" i="19"/>
  <c r="T147" i="19"/>
  <c r="D51" i="19"/>
  <c r="D105" i="19"/>
  <c r="D91" i="19"/>
  <c r="D93" i="19"/>
  <c r="L77" i="19"/>
  <c r="L79" i="19"/>
  <c r="Z42" i="19"/>
  <c r="Z71" i="19"/>
  <c r="Z23" i="19"/>
  <c r="Z137" i="19"/>
  <c r="Z109" i="19"/>
  <c r="Z100" i="19"/>
  <c r="Z29" i="19"/>
  <c r="Z69" i="19"/>
  <c r="Z17" i="19"/>
  <c r="L57" i="12"/>
  <c r="K57" i="12"/>
  <c r="J57" i="12"/>
  <c r="I57" i="12"/>
  <c r="Z157" i="19"/>
  <c r="Z24" i="19"/>
  <c r="Z56" i="19"/>
  <c r="Z98" i="19"/>
  <c r="Z89" i="19"/>
  <c r="Z19" i="19"/>
  <c r="Z77" i="19"/>
  <c r="Y7" i="19"/>
  <c r="I7" i="19"/>
  <c r="Q7" i="19"/>
  <c r="Z123" i="19"/>
  <c r="Z153" i="19"/>
  <c r="Z46" i="19"/>
  <c r="Z53" i="19"/>
  <c r="Z130" i="19"/>
  <c r="Z70" i="19"/>
  <c r="Z54" i="19"/>
  <c r="Z21" i="19"/>
  <c r="Z129" i="19"/>
  <c r="Z76" i="19"/>
  <c r="Z112" i="19"/>
  <c r="Z141" i="19"/>
  <c r="Z20" i="19"/>
  <c r="Z122" i="19"/>
  <c r="Z142" i="19"/>
  <c r="Z13" i="19"/>
  <c r="Z99" i="19"/>
  <c r="Z45" i="19"/>
  <c r="Y156" i="19"/>
  <c r="Y145" i="19"/>
  <c r="Y130" i="19"/>
  <c r="Y100" i="19"/>
  <c r="Y89" i="19"/>
  <c r="Y81" i="19"/>
  <c r="Y53" i="19"/>
  <c r="Y56" i="19"/>
  <c r="Y33" i="19"/>
  <c r="Y19" i="19"/>
  <c r="I158" i="19"/>
  <c r="I132" i="19"/>
  <c r="I124" i="19"/>
  <c r="I113" i="19"/>
  <c r="I102" i="19"/>
  <c r="I138" i="19"/>
  <c r="I47" i="19"/>
  <c r="I70" i="19"/>
  <c r="Y155" i="19"/>
  <c r="Y144" i="19"/>
  <c r="Y129" i="19"/>
  <c r="Y118" i="19"/>
  <c r="Y110" i="19"/>
  <c r="Y99" i="19"/>
  <c r="Y88" i="19"/>
  <c r="Y67" i="19"/>
  <c r="Y47" i="19"/>
  <c r="Y45" i="19"/>
  <c r="Y61" i="19"/>
  <c r="Y29" i="19"/>
  <c r="Y12" i="19"/>
  <c r="Y32" i="19"/>
  <c r="I157" i="19"/>
  <c r="I146" i="19"/>
  <c r="I131" i="19"/>
  <c r="I123" i="19"/>
  <c r="I112" i="19"/>
  <c r="I101" i="19"/>
  <c r="I90" i="19"/>
  <c r="I82" i="19"/>
  <c r="I143" i="19"/>
  <c r="I62" i="19"/>
  <c r="I68" i="19"/>
  <c r="Y154" i="19"/>
  <c r="Y140" i="19"/>
  <c r="Y128" i="19"/>
  <c r="Y117" i="19"/>
  <c r="Y109" i="19"/>
  <c r="Y98" i="19"/>
  <c r="Y87" i="19"/>
  <c r="Y76" i="19"/>
  <c r="Y62" i="19"/>
  <c r="Y58" i="19"/>
  <c r="Y60" i="19"/>
  <c r="Y25" i="19"/>
  <c r="Y31" i="19"/>
  <c r="Y17" i="19"/>
  <c r="I156" i="19"/>
  <c r="I142" i="19"/>
  <c r="I130" i="19"/>
  <c r="Y143" i="19"/>
  <c r="Y127" i="19"/>
  <c r="Y116" i="19"/>
  <c r="Y86" i="19"/>
  <c r="Y75" i="19"/>
  <c r="Y54" i="19"/>
  <c r="Y42" i="19"/>
  <c r="Y48" i="19"/>
  <c r="Y46" i="19"/>
  <c r="Y20" i="19"/>
  <c r="Y34" i="19"/>
  <c r="I155" i="19"/>
  <c r="I129" i="19"/>
  <c r="I118" i="19"/>
  <c r="I110" i="19"/>
  <c r="I99" i="19"/>
  <c r="I88" i="19"/>
  <c r="I71" i="19"/>
  <c r="I140" i="19"/>
  <c r="I54" i="19"/>
  <c r="Y160" i="19"/>
  <c r="Y152" i="19"/>
  <c r="Y126" i="19"/>
  <c r="Y115" i="19"/>
  <c r="Y104" i="19"/>
  <c r="Y96" i="19"/>
  <c r="Y85" i="19"/>
  <c r="Y74" i="19"/>
  <c r="Y70" i="19"/>
  <c r="Y43" i="19"/>
  <c r="Y39" i="19"/>
  <c r="Y11" i="19"/>
  <c r="Y15" i="19"/>
  <c r="Y28" i="19"/>
  <c r="I154" i="19"/>
  <c r="I145" i="19"/>
  <c r="I128" i="19"/>
  <c r="I117" i="19"/>
  <c r="I109" i="19"/>
  <c r="I98" i="19"/>
  <c r="I87" i="19"/>
  <c r="I76" i="19"/>
  <c r="Y159" i="19"/>
  <c r="Y151" i="19"/>
  <c r="Y114" i="19"/>
  <c r="Y103" i="19"/>
  <c r="Y95" i="19"/>
  <c r="Y84" i="19"/>
  <c r="Y73" i="19"/>
  <c r="Y138" i="19"/>
  <c r="Y68" i="19"/>
  <c r="Y40" i="19"/>
  <c r="Y16" i="19"/>
  <c r="Y18" i="19"/>
  <c r="I141" i="19"/>
  <c r="I127" i="19"/>
  <c r="I116" i="19"/>
  <c r="I86" i="19"/>
  <c r="Y157" i="19"/>
  <c r="Y146" i="19"/>
  <c r="Y131" i="19"/>
  <c r="Y123" i="19"/>
  <c r="Y112" i="19"/>
  <c r="Y101" i="19"/>
  <c r="Y90" i="19"/>
  <c r="Y82" i="19"/>
  <c r="Y71" i="19"/>
  <c r="Y57" i="19"/>
  <c r="Y59" i="19"/>
  <c r="Y26" i="19"/>
  <c r="Y72" i="19"/>
  <c r="Y137" i="19"/>
  <c r="I159" i="19"/>
  <c r="I151" i="19"/>
  <c r="I114" i="19"/>
  <c r="I103" i="19"/>
  <c r="I95" i="19"/>
  <c r="I84" i="19"/>
  <c r="I73" i="19"/>
  <c r="I56" i="19"/>
  <c r="I72" i="19"/>
  <c r="I60" i="19"/>
  <c r="Y113" i="19"/>
  <c r="Y142" i="19"/>
  <c r="I96" i="19"/>
  <c r="I67" i="19"/>
  <c r="I43" i="19"/>
  <c r="I19" i="19"/>
  <c r="I46" i="19"/>
  <c r="I25" i="19"/>
  <c r="Q158" i="19"/>
  <c r="Q130" i="19"/>
  <c r="Q100" i="19"/>
  <c r="Q89" i="19"/>
  <c r="Q81" i="19"/>
  <c r="Q140" i="19"/>
  <c r="Q44" i="19"/>
  <c r="Q61" i="19"/>
  <c r="Q48" i="19"/>
  <c r="Q43" i="19"/>
  <c r="Q18" i="19"/>
  <c r="Y102" i="19"/>
  <c r="Y14" i="19"/>
  <c r="I160" i="19"/>
  <c r="I89" i="19"/>
  <c r="I61" i="19"/>
  <c r="I58" i="19"/>
  <c r="I11" i="19"/>
  <c r="I20" i="19"/>
  <c r="I33" i="19"/>
  <c r="Q157" i="19"/>
  <c r="Q146" i="19"/>
  <c r="Q129" i="19"/>
  <c r="Q118" i="19"/>
  <c r="Q110" i="19"/>
  <c r="Q99" i="19"/>
  <c r="Q88" i="19"/>
  <c r="Q138" i="19"/>
  <c r="Q72" i="19"/>
  <c r="Q45" i="19"/>
  <c r="Q33" i="19"/>
  <c r="Q40" i="19"/>
  <c r="I152" i="19"/>
  <c r="I85" i="19"/>
  <c r="I42" i="19"/>
  <c r="I53" i="19"/>
  <c r="I14" i="19"/>
  <c r="I18" i="19"/>
  <c r="Q156" i="19"/>
  <c r="Q143" i="19"/>
  <c r="Q128" i="19"/>
  <c r="Q117" i="19"/>
  <c r="Q109" i="19"/>
  <c r="Q98" i="19"/>
  <c r="Q87" i="19"/>
  <c r="Q76" i="19"/>
  <c r="Q70" i="19"/>
  <c r="Q59" i="19"/>
  <c r="Q141" i="19"/>
  <c r="Q29" i="19"/>
  <c r="Q32" i="19"/>
  <c r="Q34" i="19"/>
  <c r="Q12" i="19"/>
  <c r="I137" i="19"/>
  <c r="I81" i="19"/>
  <c r="I31" i="19"/>
  <c r="I30" i="19"/>
  <c r="Q155" i="19"/>
  <c r="Q127" i="19"/>
  <c r="Q116" i="19"/>
  <c r="Q86" i="19"/>
  <c r="Q75" i="19"/>
  <c r="Q68" i="19"/>
  <c r="Q47" i="19"/>
  <c r="Q71" i="19"/>
  <c r="Q25" i="19"/>
  <c r="Q28" i="19"/>
  <c r="Q17" i="19"/>
  <c r="Y158" i="19"/>
  <c r="Y141" i="19"/>
  <c r="I126" i="19"/>
  <c r="I75" i="19"/>
  <c r="I45" i="19"/>
  <c r="I34" i="19"/>
  <c r="I59" i="19"/>
  <c r="I26" i="19"/>
  <c r="Q154" i="19"/>
  <c r="Q142" i="19"/>
  <c r="Q126" i="19"/>
  <c r="Q115" i="19"/>
  <c r="Q104" i="19"/>
  <c r="Q96" i="19"/>
  <c r="Q85" i="19"/>
  <c r="Q74" i="19"/>
  <c r="Q145" i="19"/>
  <c r="Q20" i="19"/>
  <c r="Q31" i="19"/>
  <c r="Y44" i="19"/>
  <c r="I115" i="19"/>
  <c r="I74" i="19"/>
  <c r="I48" i="19"/>
  <c r="I32" i="19"/>
  <c r="I17" i="19"/>
  <c r="I44" i="19"/>
  <c r="I15" i="19"/>
  <c r="Q114" i="19"/>
  <c r="Q103" i="19"/>
  <c r="Q95" i="19"/>
  <c r="Q84" i="19"/>
  <c r="Q73" i="19"/>
  <c r="Q58" i="19"/>
  <c r="Q60" i="19"/>
  <c r="Q67" i="19"/>
  <c r="Q16" i="19"/>
  <c r="Q19" i="19"/>
  <c r="Q15" i="19"/>
  <c r="Q39" i="19"/>
  <c r="Y132" i="19"/>
  <c r="I104" i="19"/>
  <c r="I144" i="19"/>
  <c r="I28" i="19"/>
  <c r="I12" i="19"/>
  <c r="I40" i="19"/>
  <c r="I39" i="19"/>
  <c r="Q160" i="19"/>
  <c r="Q152" i="19"/>
  <c r="Q132" i="19"/>
  <c r="Q124" i="19"/>
  <c r="Q113" i="19"/>
  <c r="Q102" i="19"/>
  <c r="Q137" i="19"/>
  <c r="Q57" i="19"/>
  <c r="Q56" i="19"/>
  <c r="Q62" i="19"/>
  <c r="Q54" i="19"/>
  <c r="Q14" i="19"/>
  <c r="Q30" i="19"/>
  <c r="Y124" i="19"/>
  <c r="Y30" i="19"/>
  <c r="I100" i="19"/>
  <c r="I57" i="19"/>
  <c r="I29" i="19"/>
  <c r="I16" i="19"/>
  <c r="Q159" i="19"/>
  <c r="Q151" i="19"/>
  <c r="Q131" i="19"/>
  <c r="Q123" i="19"/>
  <c r="Q112" i="19"/>
  <c r="Q101" i="19"/>
  <c r="Q90" i="19"/>
  <c r="Q82" i="19"/>
  <c r="Q144" i="19"/>
  <c r="Q53" i="19"/>
  <c r="Q42" i="19"/>
  <c r="Q11" i="19"/>
  <c r="Q46" i="19"/>
  <c r="Q26" i="19"/>
  <c r="K21" i="19" l="1"/>
  <c r="Q21" i="19" s="1"/>
  <c r="Q13" i="19"/>
  <c r="K35" i="19"/>
  <c r="Q35" i="19" s="1"/>
  <c r="Q27" i="19"/>
  <c r="K9" i="19"/>
  <c r="Q9" i="19" s="1"/>
  <c r="Q10" i="19"/>
  <c r="K37" i="19"/>
  <c r="Q37" i="19" s="1"/>
  <c r="Q38" i="19"/>
  <c r="K49" i="19"/>
  <c r="Q49" i="19" s="1"/>
  <c r="Q41" i="19"/>
  <c r="K23" i="19"/>
  <c r="Q23" i="19" s="1"/>
  <c r="Q24" i="19"/>
  <c r="K51" i="19"/>
  <c r="Q51" i="19" s="1"/>
  <c r="Q52" i="19"/>
  <c r="K63" i="19"/>
  <c r="Q63" i="19" s="1"/>
  <c r="Q55" i="19"/>
  <c r="K77" i="19"/>
  <c r="Q77" i="19" s="1"/>
  <c r="Q69" i="19"/>
  <c r="K65" i="19"/>
  <c r="Q65" i="19" s="1"/>
  <c r="Q66" i="19"/>
  <c r="K79" i="19"/>
  <c r="Q79" i="19" s="1"/>
  <c r="Q80" i="19"/>
  <c r="K91" i="19"/>
  <c r="Q91" i="19" s="1"/>
  <c r="Q83" i="19"/>
  <c r="K93" i="19"/>
  <c r="Q93" i="19" s="1"/>
  <c r="Q94" i="19"/>
  <c r="K105" i="19"/>
  <c r="Q105" i="19" s="1"/>
  <c r="Q97" i="19"/>
  <c r="K107" i="19"/>
  <c r="Q107" i="19" s="1"/>
  <c r="Q108" i="19"/>
  <c r="K119" i="19"/>
  <c r="Q119" i="19" s="1"/>
  <c r="Q111" i="19"/>
  <c r="K121" i="19"/>
  <c r="Q121" i="19" s="1"/>
  <c r="Q122" i="19"/>
  <c r="K133" i="19"/>
  <c r="Q133" i="19" s="1"/>
  <c r="Q125" i="19"/>
  <c r="K135" i="19"/>
  <c r="Q135" i="19" s="1"/>
  <c r="Q136" i="19"/>
  <c r="K147" i="19"/>
  <c r="Q147" i="19" s="1"/>
  <c r="Q139" i="19"/>
  <c r="K149" i="19"/>
  <c r="Q149" i="19" s="1"/>
  <c r="Q150" i="19"/>
  <c r="K161" i="19"/>
  <c r="Q161" i="19" s="1"/>
  <c r="Q153" i="19"/>
  <c r="C21" i="19"/>
  <c r="I21" i="19" s="1"/>
  <c r="I13" i="19"/>
  <c r="C9" i="19"/>
  <c r="I9" i="19" s="1"/>
  <c r="I10" i="19"/>
  <c r="C49" i="19"/>
  <c r="I49" i="19" s="1"/>
  <c r="I41" i="19"/>
  <c r="C35" i="19"/>
  <c r="I35" i="19" s="1"/>
  <c r="I27" i="19"/>
  <c r="C23" i="19"/>
  <c r="I23" i="19" s="1"/>
  <c r="I24" i="19"/>
  <c r="C37" i="19"/>
  <c r="I37" i="19" s="1"/>
  <c r="I38" i="19"/>
  <c r="C51" i="19"/>
  <c r="I51" i="19" s="1"/>
  <c r="I52" i="19"/>
  <c r="C65" i="19"/>
  <c r="I65" i="19" s="1"/>
  <c r="I66" i="19"/>
  <c r="C63" i="19"/>
  <c r="I63" i="19" s="1"/>
  <c r="I55" i="19"/>
  <c r="C77" i="19"/>
  <c r="I77" i="19" s="1"/>
  <c r="I69" i="19"/>
  <c r="C79" i="19"/>
  <c r="I79" i="19" s="1"/>
  <c r="I80" i="19"/>
  <c r="C91" i="19"/>
  <c r="I91" i="19" s="1"/>
  <c r="I83" i="19"/>
  <c r="C93" i="19"/>
  <c r="I93" i="19" s="1"/>
  <c r="I94" i="19"/>
  <c r="C105" i="19"/>
  <c r="I105" i="19" s="1"/>
  <c r="I97" i="19"/>
  <c r="C107" i="19"/>
  <c r="I107" i="19" s="1"/>
  <c r="I108" i="19"/>
  <c r="C119" i="19"/>
  <c r="I119" i="19" s="1"/>
  <c r="I111" i="19"/>
  <c r="C121" i="19"/>
  <c r="I121" i="19" s="1"/>
  <c r="I122" i="19"/>
  <c r="C133" i="19"/>
  <c r="I133" i="19" s="1"/>
  <c r="I125" i="19"/>
  <c r="C135" i="19"/>
  <c r="I135" i="19" s="1"/>
  <c r="I136" i="19"/>
  <c r="C147" i="19"/>
  <c r="I147" i="19" s="1"/>
  <c r="I139" i="19"/>
  <c r="C149" i="19"/>
  <c r="I149" i="19" s="1"/>
  <c r="I150" i="19"/>
  <c r="C161" i="19"/>
  <c r="I161" i="19" s="1"/>
  <c r="I153" i="19"/>
  <c r="S9" i="19"/>
  <c r="Y9" i="19" s="1"/>
  <c r="Y10" i="19"/>
  <c r="S23" i="19"/>
  <c r="Y23" i="19" s="1"/>
  <c r="Y24" i="19"/>
  <c r="S35" i="19"/>
  <c r="Y35" i="19" s="1"/>
  <c r="Y27" i="19"/>
  <c r="S63" i="19"/>
  <c r="Y63" i="19" s="1"/>
  <c r="Y55" i="19"/>
  <c r="S37" i="19"/>
  <c r="Y37" i="19" s="1"/>
  <c r="Y38" i="19"/>
  <c r="S51" i="19"/>
  <c r="Y51" i="19" s="1"/>
  <c r="Y52" i="19"/>
  <c r="S21" i="19"/>
  <c r="Y21" i="19" s="1"/>
  <c r="Y13" i="19"/>
  <c r="S65" i="19"/>
  <c r="Y65" i="19" s="1"/>
  <c r="Y66" i="19"/>
  <c r="S49" i="19"/>
  <c r="Y49" i="19" s="1"/>
  <c r="Y41" i="19"/>
  <c r="S77" i="19"/>
  <c r="Y77" i="19" s="1"/>
  <c r="Y69" i="19"/>
  <c r="S79" i="19"/>
  <c r="Y79" i="19" s="1"/>
  <c r="Y80" i="19"/>
  <c r="S91" i="19"/>
  <c r="Y91" i="19" s="1"/>
  <c r="Y83" i="19"/>
  <c r="S93" i="19"/>
  <c r="Y93" i="19" s="1"/>
  <c r="Y94" i="19"/>
  <c r="S105" i="19"/>
  <c r="Y105" i="19" s="1"/>
  <c r="Y97" i="19"/>
  <c r="S107" i="19"/>
  <c r="Y107" i="19" s="1"/>
  <c r="Y108" i="19"/>
  <c r="S119" i="19"/>
  <c r="Y119" i="19" s="1"/>
  <c r="Y111" i="19"/>
  <c r="S121" i="19"/>
  <c r="Y121" i="19" s="1"/>
  <c r="Y122" i="19"/>
  <c r="S133" i="19"/>
  <c r="Y133" i="19" s="1"/>
  <c r="Y125" i="19"/>
  <c r="S135" i="19"/>
  <c r="Y135" i="19" s="1"/>
  <c r="Y136" i="19"/>
  <c r="S147" i="19"/>
  <c r="Y147" i="19" s="1"/>
  <c r="Y139" i="19"/>
  <c r="S149" i="19"/>
  <c r="Y149" i="19" s="1"/>
  <c r="Y150" i="19"/>
  <c r="S161" i="19"/>
  <c r="Y161" i="19" s="1"/>
  <c r="Y153" i="19"/>
</calcChain>
</file>

<file path=xl/sharedStrings.xml><?xml version="1.0" encoding="utf-8"?>
<sst xmlns="http://schemas.openxmlformats.org/spreadsheetml/2006/main" count="5708" uniqueCount="320">
  <si>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</si>
  <si>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</si>
  <si>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</si>
  <si>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</si>
  <si>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</si>
  <si>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</si>
  <si>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</si>
  <si>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</si>
  <si>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</si>
  <si>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</si>
  <si>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</si>
  <si>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</si>
  <si>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</si>
  <si>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</si>
  <si>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</si>
  <si>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</si>
  <si>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</si>
  <si>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</si>
  <si>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</si>
  <si>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</si>
  <si>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</si>
  <si>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</si>
  <si>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</si>
  <si>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</si>
  <si>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</si>
  <si>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</si>
  <si>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</si>
  <si>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</si>
  <si>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</si>
  <si>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</si>
  <si>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</si>
  <si>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</si>
  <si>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</si>
  <si>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</si>
  <si>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</si>
  <si>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</si>
  <si>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</si>
  <si>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</si>
  <si>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</si>
  <si>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</si>
  <si>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</si>
  <si>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</si>
  <si>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</si>
  <si>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</si>
  <si>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</si>
  <si>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</si>
  <si>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</si>
  <si>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</si>
  <si>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</si>
  <si>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</si>
  <si>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</si>
  <si>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</si>
  <si>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</si>
  <si>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</si>
  <si>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</si>
  <si>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</si>
  <si>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</si>
  <si>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</si>
  <si>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</si>
  <si>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</si>
  <si>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</si>
  <si>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</si>
  <si>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</si>
  <si>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</si>
  <si>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</si>
  <si>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</si>
  <si>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</si>
  <si>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</si>
  <si>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</si>
  <si>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</si>
  <si>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</si>
  <si>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</si>
  <si>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</si>
  <si>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</si>
  <si>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</si>
  <si>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</si>
  <si>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</si>
  <si>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</si>
  <si>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</si>
  <si>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</si>
  <si>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</si>
  <si>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</si>
  <si>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</si>
  <si>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</si>
  <si>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</si>
  <si>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</si>
  <si>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</si>
  <si>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</si>
  <si>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</si>
  <si>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</si>
  <si>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</si>
  <si>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</si>
  <si>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</si>
  <si>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</si>
  <si>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</si>
  <si>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</si>
  <si>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</si>
  <si>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</si>
  <si>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</si>
  <si>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</si>
  <si>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</si>
  <si>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</si>
  <si>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</si>
  <si>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</si>
  <si>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</si>
  <si>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</si>
  <si>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</si>
  <si>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</si>
  <si>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</si>
  <si>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</si>
  <si>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</si>
  <si>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</si>
  <si>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</si>
  <si>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</si>
  <si>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</si>
  <si>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</si>
  <si>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</si>
  <si>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</si>
  <si>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</si>
  <si>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</si>
  <si>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</si>
  <si>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</si>
  <si>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</si>
  <si>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</si>
  <si>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</si>
  <si>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</si>
  <si>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</si>
  <si>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</si>
  <si>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</si>
  <si>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</si>
  <si>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</si>
  <si>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</si>
  <si>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</si>
  <si>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</si>
  <si>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</si>
  <si>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</si>
  <si>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</si>
  <si>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</si>
  <si>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</si>
  <si>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</si>
  <si>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</si>
  <si>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</si>
  <si>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</si>
  <si>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</si>
  <si>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</si>
  <si>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</si>
  <si>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</si>
  <si>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</si>
  <si>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</si>
  <si>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</si>
  <si>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</si>
  <si>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</si>
  <si>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</si>
  <si>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</si>
  <si>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</si>
  <si>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</si>
  <si>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</si>
  <si>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</si>
  <si>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</si>
  <si>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</si>
  <si>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</si>
  <si>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</si>
  <si>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</si>
  <si>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</si>
  <si>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</si>
  <si>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</si>
  <si>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</si>
  <si>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</si>
  <si>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</si>
  <si>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</si>
  <si>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</si>
  <si>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</si>
  <si>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</si>
  <si>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</si>
  <si>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</si>
  <si>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</si>
  <si>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</si>
  <si>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</si>
  <si>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</si>
  <si>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</si>
  <si>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</si>
  <si>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</si>
  <si>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</si>
  <si>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</si>
  <si>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</si>
  <si>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</si>
  <si>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</si>
  <si>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</si>
  <si>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</si>
  <si>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</si>
  <si>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</si>
  <si>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</si>
  <si>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</si>
  <si>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</si>
  <si>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</si>
  <si>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</si>
  <si>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</si>
  <si>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</si>
  <si>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</si>
  <si>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</si>
  <si>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</si>
  <si>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</si>
  <si>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</si>
  <si>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</si>
  <si>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</si>
  <si>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</si>
  <si>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</si>
  <si>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</si>
  <si>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</si>
  <si>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</si>
  <si>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</si>
  <si>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</si>
  <si>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</si>
  <si>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</si>
  <si>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</si>
  <si>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</si>
  <si>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</si>
  <si>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</si>
  <si>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</si>
  <si>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</si>
  <si>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</si>
  <si>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</si>
  <si>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</si>
  <si>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</si>
  <si>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</si>
  <si>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</si>
  <si>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mayo 2021</t>
  </si>
  <si>
    <t>mayo 2022</t>
  </si>
  <si>
    <t>mayo 2023</t>
  </si>
  <si>
    <t>mayo 2024</t>
  </si>
  <si>
    <t>mayo 2025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</si>
  <si>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</si>
  <si>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</si>
  <si>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</si>
  <si>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</si>
  <si>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</si>
  <si>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</si>
  <si>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</si>
  <si>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</si>
  <si>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</si>
  <si>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</si>
  <si>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</si>
  <si>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</si>
  <si>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</si>
  <si>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</si>
  <si>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</si>
  <si>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</si>
  <si>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</si>
  <si>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</si>
  <si>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</si>
  <si>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</si>
  <si>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</si>
  <si>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</si>
  <si>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</si>
  <si>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</si>
  <si>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</si>
  <si>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</si>
  <si>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</si>
  <si>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</si>
  <si>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</si>
  <si>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mayo 2020</t>
  </si>
  <si>
    <t>mayo 2020</t>
  </si>
  <si>
    <t>Viajeros entrados en los establecimientos alojativos de Santiago del Teide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</si>
  <si>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</si>
  <si>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</si>
  <si>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</si>
  <si>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</si>
  <si>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</si>
  <si>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</si>
  <si>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</si>
  <si>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</si>
  <si>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</si>
  <si>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mayo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</si>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</sst>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  <xf numFmtId="0" fontId="15" fillId="3" borderId="64" xfId="0" applyFont="1" applyFill="1" applyBorder="1" applyAlignment="1">
      <alignment horizontal="center" vertical="center" wrapText="1"/>
    </xf>
  </cellXfs>
  <cellStyles count="5">
    <cellStyle name="Hipervínculo" xfId="2" builtinId="8"/>
    <cellStyle name="Normal" xfId="0" builtinId="0"/>
    <cellStyle name="Normal 2 2" xfId="4" xr:uid="{AEDF4C56-D283-4D57-9A92-09FE63E25458}"/>
    <cellStyle name="Normal 2 6" xfId="3" xr:uid="{3836B3AC-F56D-46C1-97F6-8B95FEC4D5F6}"/>
    <cellStyle name="Porcentaje" xfId="1" builtinId="5"/>
  </cellStyles>
  <dxfs count="0"/>
  <tableStyles count="1" defaultTableStyle="TableStyleMedium2" defaultPivotStyle="PivotStyleLight16">
    <tableStyle name="Invisible" pivot="0" table="0" count="0" xr9:uid="{858CC139-72F5-4116-B38B-A4CC1D7102A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C-44AA-87CB-F1BF48AEC92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C-44AA-87CB-F1BF48AEC92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C-44AA-87CB-F1BF48AEC9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C-44AA-87CB-F1BF48AEC92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CC-44AA-87CB-F1BF48AEC9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CC-44AA-87CB-F1BF48AEC9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12">
                  <c:v>112906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CC-44AA-87CB-F1BF48AEC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CC-44AA-87CB-F1BF48AEC9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CC-44AA-87CB-F1BF48AEC9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CC-44AA-87CB-F1BF48AEC9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CC-44AA-87CB-F1BF48AEC9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CC-44AA-87CB-F1BF48AEC9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CC-44AA-87CB-F1BF48AEC9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CC-44AA-87CB-F1BF48AEC9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CC-44AA-87CB-F1BF48AEC9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CC-44AA-87CB-F1BF48AEC9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C-44AA-87CB-F1BF48AEC9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C-44AA-87CB-F1BF48AEC9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C-44AA-87CB-F1BF48AEC9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C-44AA-87CB-F1BF48AEC9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CC-44AA-87CB-F1BF48AEC9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CC-44AA-87CB-F1BF48AEC92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12">
                  <c:v>-5.5819904499878725E-2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CC-44AA-87CB-F1BF48AEC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C-4F5F-B3FE-A854B0A7DA5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C-4F5F-B3FE-A854B0A7DA5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C-4F5F-B3FE-A854B0A7DA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C-4F5F-B3FE-A854B0A7DA5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C-4F5F-B3FE-A854B0A7DA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8C-4F5F-B3FE-A854B0A7DA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2">
                  <c:v>547</c:v>
                </c:pt>
                <c:pt idx="3">
                  <c:v>590</c:v>
                </c:pt>
                <c:pt idx="4">
                  <c:v>280</c:v>
                </c:pt>
                <c:pt idx="12">
                  <c:v>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8C-4F5F-B3FE-A854B0A7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8C-4F5F-B3FE-A854B0A7DA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8C-4F5F-B3FE-A854B0A7DA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8C-4F5F-B3FE-A854B0A7DA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C-4F5F-B3FE-A854B0A7DA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C-4F5F-B3FE-A854B0A7DA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C-4F5F-B3FE-A854B0A7DA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C-4F5F-B3FE-A854B0A7DA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C-4F5F-B3FE-A854B0A7DA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C-4F5F-B3FE-A854B0A7DA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C-4F5F-B3FE-A854B0A7DA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C-4F5F-B3FE-A854B0A7DA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C-4F5F-B3FE-A854B0A7DA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C-4F5F-B3FE-A854B0A7DA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C-4F5F-B3FE-A854B0A7DA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C-4F5F-B3FE-A854B0A7DA5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2">
                  <c:v>0.1095334685598377</c:v>
                </c:pt>
                <c:pt idx="3">
                  <c:v>3.5087719298245723E-2</c:v>
                </c:pt>
                <c:pt idx="4">
                  <c:v>-0.46869070208728658</c:v>
                </c:pt>
                <c:pt idx="12">
                  <c:v>-7.3231425524351246E-2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8C-4F5F-B3FE-A854B0A7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4B-4CB6-8BC7-EB954F99474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B-4CB6-8BC7-EB954F99474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4B-4CB6-8BC7-EB954F9947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4B-4CB6-8BC7-EB954F99474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4B-4CB6-8BC7-EB954F9947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4B-4CB6-8BC7-EB954F9947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12">
                  <c:v>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4B-4CB6-8BC7-EB954F994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4B-4CB6-8BC7-EB954F9947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4B-4CB6-8BC7-EB954F9947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4B-4CB6-8BC7-EB954F9947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4B-4CB6-8BC7-EB954F9947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4B-4CB6-8BC7-EB954F9947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4B-4CB6-8BC7-EB954F9947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4B-4CB6-8BC7-EB954F9947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4B-4CB6-8BC7-EB954F9947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4B-4CB6-8BC7-EB954F9947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4B-4CB6-8BC7-EB954F9947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4B-4CB6-8BC7-EB954F9947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4B-4CB6-8BC7-EB954F9947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4B-4CB6-8BC7-EB954F9947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4B-4CB6-8BC7-EB954F9947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4B-4CB6-8BC7-EB954F99474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12">
                  <c:v>-0.24299835255354196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4B-4CB6-8BC7-EB954F994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9-4790-BB1E-C771B624362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9-4790-BB1E-C771B624362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D9-4790-BB1E-C771B62436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D9-4790-BB1E-C771B624362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D9-4790-BB1E-C771B62436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D9-4790-BB1E-C771B62436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2">
                  <c:v>650</c:v>
                </c:pt>
                <c:pt idx="3">
                  <c:v>320</c:v>
                </c:pt>
                <c:pt idx="4">
                  <c:v>9</c:v>
                </c:pt>
                <c:pt idx="12">
                  <c:v>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D9-4790-BB1E-C771B6243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D9-4790-BB1E-C771B62436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D9-4790-BB1E-C771B62436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D9-4790-BB1E-C771B62436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D9-4790-BB1E-C771B62436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D9-4790-BB1E-C771B62436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9-4790-BB1E-C771B62436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9-4790-BB1E-C771B62436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9-4790-BB1E-C771B62436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9-4790-BB1E-C771B62436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9-4790-BB1E-C771B62436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9-4790-BB1E-C771B62436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9-4790-BB1E-C771B62436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9-4790-BB1E-C771B62436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9-4790-BB1E-C771B62436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9-4790-BB1E-C771B624362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2">
                  <c:v>0.30260521042084165</c:v>
                </c:pt>
                <c:pt idx="3">
                  <c:v>0.57635467980295574</c:v>
                </c:pt>
                <c:pt idx="4">
                  <c:v>-0.59090909090909083</c:v>
                </c:pt>
                <c:pt idx="12">
                  <c:v>0.12487360970677441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D9-4790-BB1E-C771B6243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9-4354-A2B5-1B461385E47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9-4354-A2B5-1B461385E47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9-4354-A2B5-1B461385E4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9-4354-A2B5-1B461385E47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9-4354-A2B5-1B461385E4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99-4354-A2B5-1B461385E4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2">
                  <c:v>331</c:v>
                </c:pt>
                <c:pt idx="3">
                  <c:v>95</c:v>
                </c:pt>
                <c:pt idx="4">
                  <c:v>14</c:v>
                </c:pt>
                <c:pt idx="12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99-4354-A2B5-1B461385E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99-4354-A2B5-1B461385E4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99-4354-A2B5-1B461385E4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99-4354-A2B5-1B461385E4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99-4354-A2B5-1B461385E4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99-4354-A2B5-1B461385E4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9-4354-A2B5-1B461385E4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9-4354-A2B5-1B461385E4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9-4354-A2B5-1B461385E4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9-4354-A2B5-1B461385E4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9-4354-A2B5-1B461385E4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9-4354-A2B5-1B461385E4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9-4354-A2B5-1B461385E4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9-4354-A2B5-1B461385E4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9-4354-A2B5-1B461385E4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99-4354-A2B5-1B461385E47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2">
                  <c:v>-0.25784753363228696</c:v>
                </c:pt>
                <c:pt idx="3">
                  <c:v>-1.041666666666663E-2</c:v>
                </c:pt>
                <c:pt idx="4">
                  <c:v>0</c:v>
                </c:pt>
                <c:pt idx="12">
                  <c:v>-0.26409903713892713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99-4354-A2B5-1B461385E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3-440D-A0CD-F0ACC22E5EF3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3-440D-A0CD-F0ACC22E5EF3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3-440D-A0CD-F0ACC22E5E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3-440D-A0CD-F0ACC22E5EF3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3-440D-A0CD-F0ACC22E5E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43-440D-A0CD-F0ACC22E5E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12">
                  <c:v>112906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43-440D-A0CD-F0ACC22E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43-440D-A0CD-F0ACC22E5E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43-440D-A0CD-F0ACC22E5E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43-440D-A0CD-F0ACC22E5E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43-440D-A0CD-F0ACC22E5E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43-440D-A0CD-F0ACC22E5E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3-440D-A0CD-F0ACC22E5E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3-440D-A0CD-F0ACC22E5E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43-440D-A0CD-F0ACC22E5E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43-440D-A0CD-F0ACC22E5E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43-440D-A0CD-F0ACC22E5E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43-440D-A0CD-F0ACC22E5E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43-440D-A0CD-F0ACC22E5E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43-440D-A0CD-F0ACC22E5E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43-440D-A0CD-F0ACC22E5E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43-440D-A0CD-F0ACC22E5EF3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12">
                  <c:v>-5.5819904499878725E-2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43-440D-A0CD-F0ACC22E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35-490F-ACFC-D0B57C3AC1A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5-490F-ACFC-D0B57C3AC1A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35-490F-ACFC-D0B57C3AC1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5-490F-ACFC-D0B57C3AC1A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35-490F-ACFC-D0B57C3AC1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35-490F-ACFC-D0B57C3AC1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2">
                  <c:v>19601</c:v>
                </c:pt>
                <c:pt idx="3">
                  <c:v>19232</c:v>
                </c:pt>
                <c:pt idx="4">
                  <c:v>15443</c:v>
                </c:pt>
                <c:pt idx="12">
                  <c:v>91468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35-490F-ACFC-D0B57C3A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35-490F-ACFC-D0B57C3AC1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35-490F-ACFC-D0B57C3AC1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35-490F-ACFC-D0B57C3AC1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35-490F-ACFC-D0B57C3AC1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35-490F-ACFC-D0B57C3AC1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35-490F-ACFC-D0B57C3AC1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35-490F-ACFC-D0B57C3AC1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35-490F-ACFC-D0B57C3AC1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35-490F-ACFC-D0B57C3AC1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35-490F-ACFC-D0B57C3AC1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35-490F-ACFC-D0B57C3AC1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35-490F-ACFC-D0B57C3AC1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35-490F-ACFC-D0B57C3AC1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35-490F-ACFC-D0B57C3AC1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35-490F-ACFC-D0B57C3AC1A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2">
                  <c:v>-0.11539850166982579</c:v>
                </c:pt>
                <c:pt idx="3">
                  <c:v>4.0242319342276067E-2</c:v>
                </c:pt>
                <c:pt idx="4">
                  <c:v>-0.21353636178447744</c:v>
                </c:pt>
                <c:pt idx="12">
                  <c:v>-7.3385201393954103E-2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35-490F-ACFC-D0B57C3A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3-42F4-9977-794C75C4C66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3-42F4-9977-794C75C4C66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3-42F4-9977-794C75C4C6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3-42F4-9977-794C75C4C66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3-42F4-9977-794C75C4C6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F3-42F4-9977-794C75C4C6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2">
                  <c:v>15694</c:v>
                </c:pt>
                <c:pt idx="3">
                  <c:v>15532</c:v>
                </c:pt>
                <c:pt idx="4">
                  <c:v>10784</c:v>
                </c:pt>
                <c:pt idx="12">
                  <c:v>71340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F3-42F4-9977-794C75C4C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F3-42F4-9977-794C75C4C6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F3-42F4-9977-794C75C4C6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F3-42F4-9977-794C75C4C6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F3-42F4-9977-794C75C4C6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F3-42F4-9977-794C75C4C6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3-42F4-9977-794C75C4C6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3-42F4-9977-794C75C4C6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3-42F4-9977-794C75C4C6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3-42F4-9977-794C75C4C6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3-42F4-9977-794C75C4C6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3-42F4-9977-794C75C4C6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3-42F4-9977-794C75C4C6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3-42F4-9977-794C75C4C6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3-42F4-9977-794C75C4C6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3-42F4-9977-794C75C4C66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2">
                  <c:v>-0.10273855125493114</c:v>
                </c:pt>
                <c:pt idx="3">
                  <c:v>4.7619047619047672E-2</c:v>
                </c:pt>
                <c:pt idx="4">
                  <c:v>-0.29141205072606613</c:v>
                </c:pt>
                <c:pt idx="12">
                  <c:v>-8.0978022827403184E-2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F3-42F4-9977-794C75C4C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E-463C-8E3A-F43123F3854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E-463C-8E3A-F43123F3854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E-463C-8E3A-F43123F3854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E-463C-8E3A-F43123F3854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E-463C-8E3A-F43123F385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CE-463C-8E3A-F43123F3854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2">
                  <c:v>3907</c:v>
                </c:pt>
                <c:pt idx="3">
                  <c:v>3700</c:v>
                </c:pt>
                <c:pt idx="4">
                  <c:v>4659</c:v>
                </c:pt>
                <c:pt idx="12">
                  <c:v>20128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CE-463C-8E3A-F43123F3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CE-463C-8E3A-F43123F385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CE-463C-8E3A-F43123F385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CE-463C-8E3A-F43123F385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CE-463C-8E3A-F43123F385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CE-463C-8E3A-F43123F385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CE-463C-8E3A-F43123F385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CE-463C-8E3A-F43123F385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E-463C-8E3A-F43123F385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E-463C-8E3A-F43123F385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E-463C-8E3A-F43123F385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E-463C-8E3A-F43123F385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CE-463C-8E3A-F43123F385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CE-463C-8E3A-F43123F385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CE-463C-8E3A-F43123F385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CE-463C-8E3A-F43123F3854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2">
                  <c:v>-0.16284551103492606</c:v>
                </c:pt>
                <c:pt idx="3">
                  <c:v>1.0376843255051948E-2</c:v>
                </c:pt>
                <c:pt idx="4">
                  <c:v>5.4788317862802804E-2</c:v>
                </c:pt>
                <c:pt idx="12">
                  <c:v>-4.5432988712890032E-2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CE-463C-8E3A-F43123F3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0-4129-8317-CD8E6B3AB46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0-4129-8317-CD8E6B3AB46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20-4129-8317-CD8E6B3AB4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20-4129-8317-CD8E6B3AB46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0-4129-8317-CD8E6B3AB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20-4129-8317-CD8E6B3AB4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2">
                  <c:v>4453</c:v>
                </c:pt>
                <c:pt idx="3">
                  <c:v>4271</c:v>
                </c:pt>
                <c:pt idx="4">
                  <c:v>4093</c:v>
                </c:pt>
                <c:pt idx="12">
                  <c:v>21438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20-4129-8317-CD8E6B3AB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20-4129-8317-CD8E6B3AB4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20-4129-8317-CD8E6B3AB4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20-4129-8317-CD8E6B3AB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20-4129-8317-CD8E6B3AB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20-4129-8317-CD8E6B3AB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20-4129-8317-CD8E6B3AB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0-4129-8317-CD8E6B3AB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0-4129-8317-CD8E6B3AB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0-4129-8317-CD8E6B3AB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0-4129-8317-CD8E6B3AB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0-4129-8317-CD8E6B3AB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0-4129-8317-CD8E6B3AB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0-4129-8317-CD8E6B3AB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0-4129-8317-CD8E6B3AB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0-4129-8317-CD8E6B3AB46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2">
                  <c:v>-0.14332435552135436</c:v>
                </c:pt>
                <c:pt idx="3">
                  <c:v>0.14904492870594566</c:v>
                </c:pt>
                <c:pt idx="4">
                  <c:v>7.3432992394440122E-2</c:v>
                </c:pt>
                <c:pt idx="12">
                  <c:v>2.7265321769131212E-2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20-4129-8317-CD8E6B3AB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A-4796-B7E7-5F2845900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A-4796-B7E7-5F2845900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AA-4D8C-A8BB-42340D41578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A-4D8C-A8BB-42340D41578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A-4D8C-A8BB-42340D4157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AA-4D8C-A8BB-42340D41578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AA-4D8C-A8BB-42340D4157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AA-4D8C-A8BB-42340D4157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2">
                  <c:v>929</c:v>
                </c:pt>
                <c:pt idx="3">
                  <c:v>2250</c:v>
                </c:pt>
                <c:pt idx="4">
                  <c:v>1847</c:v>
                </c:pt>
                <c:pt idx="12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AA-4D8C-A8BB-42340D415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AA-4D8C-A8BB-42340D4157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AA-4D8C-A8BB-42340D4157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AA-4D8C-A8BB-42340D4157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AA-4D8C-A8BB-42340D4157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AA-4D8C-A8BB-42340D4157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AA-4D8C-A8BB-42340D4157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A-4D8C-A8BB-42340D4157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A-4D8C-A8BB-42340D4157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A-4D8C-A8BB-42340D4157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A-4D8C-A8BB-42340D4157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A-4D8C-A8BB-42340D4157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A-4D8C-A8BB-42340D4157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A-4D8C-A8BB-42340D4157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A-4D8C-A8BB-42340D4157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A-4D8C-A8BB-42340D41578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2">
                  <c:v>-0.60299145299145307</c:v>
                </c:pt>
                <c:pt idx="3">
                  <c:v>0.6268980477223427</c:v>
                </c:pt>
                <c:pt idx="4">
                  <c:v>-0.16273798730734357</c:v>
                </c:pt>
                <c:pt idx="12">
                  <c:v>-0.21158477842003853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AA-4D8C-A8BB-42340D415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4-49F8-BCBD-303285BBE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4-49F8-BCBD-303285BBE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F-4988-8F6E-691E240C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FF-4988-8F6E-691E240C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0-4FCF-92BA-13EB3DCC1C3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A0-4FCF-92BA-13EB3DCC1C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A0-4FCF-92BA-13EB3DCC1C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A0-4FCF-92BA-13EB3DCC1C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A0-4FCF-92BA-13EB3DCC1C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A0-4FCF-92BA-13EB3DCC1C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A0-4FCF-92BA-13EB3DCC1C3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A0-4FCF-92BA-13EB3DCC1C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A0-4FCF-92BA-13EB3DCC1C3D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A0-4FCF-92BA-13EB3DCC1C3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A0-4FCF-92BA-13EB3DCC1C3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A0-4FCF-92BA-13EB3DCC1C3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A0-4FCF-92BA-13EB3DCC1C3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A0-4FCF-92BA-13EB3DCC1C3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DA0-4FCF-92BA-13EB3DCC1C3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DA0-4FCF-92BA-13EB3DCC1C3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DA0-4FCF-92BA-13EB3DCC1C3D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DA0-4FCF-92BA-13EB3DCC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75-48A4-8ABF-BC14320896F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75-48A4-8ABF-BC14320896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75-48A4-8ABF-BC14320896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75-48A4-8ABF-BC14320896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75-48A4-8ABF-BC14320896F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75-48A4-8ABF-BC14320896F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75-48A4-8ABF-BC14320896F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775-48A4-8ABF-BC14320896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23449</c:v>
                </c:pt>
                <c:pt idx="1">
                  <c:v>2206</c:v>
                </c:pt>
                <c:pt idx="2">
                  <c:v>1464</c:v>
                </c:pt>
                <c:pt idx="3">
                  <c:v>742</c:v>
                </c:pt>
                <c:pt idx="4">
                  <c:v>21243</c:v>
                </c:pt>
                <c:pt idx="5">
                  <c:v>10301</c:v>
                </c:pt>
                <c:pt idx="6">
                  <c:v>1681</c:v>
                </c:pt>
                <c:pt idx="7">
                  <c:v>2477</c:v>
                </c:pt>
                <c:pt idx="8">
                  <c:v>527</c:v>
                </c:pt>
                <c:pt idx="9">
                  <c:v>597</c:v>
                </c:pt>
                <c:pt idx="10">
                  <c:v>22</c:v>
                </c:pt>
                <c:pt idx="11">
                  <c:v>14</c:v>
                </c:pt>
                <c:pt idx="12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75-48A4-8ABF-BC14320896F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8.8272149255116616E-2</c:v>
                </c:pt>
                <c:pt idx="1">
                  <c:v>-0.10760517799352753</c:v>
                </c:pt>
                <c:pt idx="2">
                  <c:v>-9.7966728280961202E-2</c:v>
                </c:pt>
                <c:pt idx="3">
                  <c:v>-0.12603062426383982</c:v>
                </c:pt>
                <c:pt idx="4">
                  <c:v>0.11365661861074705</c:v>
                </c:pt>
                <c:pt idx="5">
                  <c:v>0.15963075537543614</c:v>
                </c:pt>
                <c:pt idx="6">
                  <c:v>4.2157470551766885E-2</c:v>
                </c:pt>
                <c:pt idx="7">
                  <c:v>-1.5500794912559623E-2</c:v>
                </c:pt>
                <c:pt idx="8">
                  <c:v>2.1317829457364379E-2</c:v>
                </c:pt>
                <c:pt idx="9">
                  <c:v>0.15250965250965254</c:v>
                </c:pt>
                <c:pt idx="10">
                  <c:v>1.4444444444444446</c:v>
                </c:pt>
                <c:pt idx="11">
                  <c:v>-0.5</c:v>
                </c:pt>
                <c:pt idx="12">
                  <c:v>0.1266025641025641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75-48A4-8ABF-BC14320896F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75-48A4-8ABF-BC14320896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75-48A4-8ABF-BC14320896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75-48A4-8ABF-BC14320896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775-48A4-8ABF-BC14320896F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775-48A4-8ABF-BC14320896F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775-48A4-8ABF-BC14320896F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775-48A4-8ABF-BC14320896F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9.4076506460829892E-2</c:v>
                </c:pt>
                <c:pt idx="2">
                  <c:v>6.2433366028402063E-2</c:v>
                </c:pt>
                <c:pt idx="3">
                  <c:v>3.1643140432427823E-2</c:v>
                </c:pt>
                <c:pt idx="4">
                  <c:v>0.90592349353917012</c:v>
                </c:pt>
                <c:pt idx="5">
                  <c:v>0.43929378651541645</c:v>
                </c:pt>
                <c:pt idx="6">
                  <c:v>7.1687492003923409E-2</c:v>
                </c:pt>
                <c:pt idx="7">
                  <c:v>0.10563350249477589</c:v>
                </c:pt>
                <c:pt idx="8">
                  <c:v>2.2474305940551834E-2</c:v>
                </c:pt>
                <c:pt idx="9">
                  <c:v>2.5459507868139365E-2</c:v>
                </c:pt>
                <c:pt idx="10">
                  <c:v>9.3820632009893816E-4</c:v>
                </c:pt>
                <c:pt idx="11">
                  <c:v>5.9704038551750612E-4</c:v>
                </c:pt>
                <c:pt idx="12">
                  <c:v>0.23983965201074672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75-48A4-8ABF-BC1432089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59-4659-A42C-F4855CF7FB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59-4659-A42C-F4855CF7FB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59-4659-A42C-F4855CF7FB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59-4659-A42C-F4855CF7FB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59-4659-A42C-F4855CF7FB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59-4659-A42C-F4855CF7FB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59-4659-A42C-F4855CF7FB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359-4659-A42C-F4855CF7FB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112906</c:v>
                </c:pt>
                <c:pt idx="1">
                  <c:v>6547</c:v>
                </c:pt>
                <c:pt idx="2">
                  <c:v>106359</c:v>
                </c:pt>
                <c:pt idx="3">
                  <c:v>46674</c:v>
                </c:pt>
                <c:pt idx="4">
                  <c:v>8815</c:v>
                </c:pt>
                <c:pt idx="5">
                  <c:v>9807</c:v>
                </c:pt>
                <c:pt idx="6">
                  <c:v>2607</c:v>
                </c:pt>
                <c:pt idx="7">
                  <c:v>1838</c:v>
                </c:pt>
                <c:pt idx="8">
                  <c:v>2225</c:v>
                </c:pt>
                <c:pt idx="9">
                  <c:v>1070</c:v>
                </c:pt>
                <c:pt idx="10">
                  <c:v>33323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59-4659-A42C-F4855CF7FB6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-5.5819904499878725E-2</c:v>
                </c:pt>
                <c:pt idx="1">
                  <c:v>-0.21158477842003853</c:v>
                </c:pt>
                <c:pt idx="2">
                  <c:v>-4.4196015349083795E-2</c:v>
                </c:pt>
                <c:pt idx="3">
                  <c:v>1.4805278403604571E-3</c:v>
                </c:pt>
                <c:pt idx="4">
                  <c:v>-0.14682539682539686</c:v>
                </c:pt>
                <c:pt idx="5">
                  <c:v>-0.15660474716202266</c:v>
                </c:pt>
                <c:pt idx="6">
                  <c:v>-7.3231425524351246E-2</c:v>
                </c:pt>
                <c:pt idx="7">
                  <c:v>-0.24299835255354196</c:v>
                </c:pt>
                <c:pt idx="8">
                  <c:v>0.12487360970677441</c:v>
                </c:pt>
                <c:pt idx="9">
                  <c:v>-0.26409903713892713</c:v>
                </c:pt>
                <c:pt idx="10">
                  <c:v>-2.1034695496342404E-2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59-4659-A42C-F4855CF7FB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59-4659-A42C-F4855CF7FB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59-4659-A42C-F4855CF7FB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359-4659-A42C-F4855CF7FB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359-4659-A42C-F4855CF7FB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359-4659-A42C-F4855CF7FB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359-4659-A42C-F4855CF7FB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359-4659-A42C-F4855CF7FB6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5.7986289479744213E-2</c:v>
                </c:pt>
                <c:pt idx="2">
                  <c:v>0.94201371052025584</c:v>
                </c:pt>
                <c:pt idx="3">
                  <c:v>0.41338812817742193</c:v>
                </c:pt>
                <c:pt idx="4">
                  <c:v>7.8073795901015E-2</c:v>
                </c:pt>
                <c:pt idx="5">
                  <c:v>8.6859865729013511E-2</c:v>
                </c:pt>
                <c:pt idx="6">
                  <c:v>2.3090004074185606E-2</c:v>
                </c:pt>
                <c:pt idx="7">
                  <c:v>1.627902857244079E-2</c:v>
                </c:pt>
                <c:pt idx="8">
                  <c:v>1.9706658636387792E-2</c:v>
                </c:pt>
                <c:pt idx="9">
                  <c:v>9.4769099959258144E-3</c:v>
                </c:pt>
                <c:pt idx="10">
                  <c:v>0.29513931943386534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359-4659-A42C-F4855CF7F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9-4B3B-96D6-09147590CE1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59-4B3B-96D6-09147590CE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D59-4B3B-96D6-09147590CE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D59-4B3B-96D6-09147590CE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D59-4B3B-96D6-09147590CE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D59-4B3B-96D6-09147590CE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D59-4B3B-96D6-09147590CE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D59-4B3B-96D6-09147590CE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91468</c:v>
                </c:pt>
                <c:pt idx="1">
                  <c:v>4434</c:v>
                </c:pt>
                <c:pt idx="2">
                  <c:v>87034</c:v>
                </c:pt>
                <c:pt idx="3">
                  <c:v>38617</c:v>
                </c:pt>
                <c:pt idx="4">
                  <c:v>7532</c:v>
                </c:pt>
                <c:pt idx="5">
                  <c:v>8049</c:v>
                </c:pt>
                <c:pt idx="6">
                  <c:v>2020</c:v>
                </c:pt>
                <c:pt idx="7">
                  <c:v>1449</c:v>
                </c:pt>
                <c:pt idx="8">
                  <c:v>1975</c:v>
                </c:pt>
                <c:pt idx="9">
                  <c:v>798</c:v>
                </c:pt>
                <c:pt idx="10">
                  <c:v>26594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9-4B3B-96D6-09147590CE1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-7.3385201393954103E-2</c:v>
                </c:pt>
                <c:pt idx="1">
                  <c:v>-0.27525335076822488</c:v>
                </c:pt>
                <c:pt idx="2">
                  <c:v>-6.0047087284273326E-2</c:v>
                </c:pt>
                <c:pt idx="3">
                  <c:v>-1.0347414439816349E-3</c:v>
                </c:pt>
                <c:pt idx="4">
                  <c:v>-0.16245969087067724</c:v>
                </c:pt>
                <c:pt idx="5">
                  <c:v>-0.19966192701600871</c:v>
                </c:pt>
                <c:pt idx="6">
                  <c:v>-9.9018733273862569E-2</c:v>
                </c:pt>
                <c:pt idx="7">
                  <c:v>-0.28479763079960518</c:v>
                </c:pt>
                <c:pt idx="8">
                  <c:v>9.9665924276169271E-2</c:v>
                </c:pt>
                <c:pt idx="9">
                  <c:v>-0.3054830287206266</c:v>
                </c:pt>
                <c:pt idx="10">
                  <c:v>-3.9025800390258047E-2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59-4B3B-96D6-09147590CE1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59-4B3B-96D6-09147590CE1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59-4B3B-96D6-09147590CE1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D59-4B3B-96D6-09147590CE1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D59-4B3B-96D6-09147590CE1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D59-4B3B-96D6-09147590CE1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D59-4B3B-96D6-09147590CE1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D59-4B3B-96D6-09147590CE1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4.8475969738050469E-2</c:v>
                </c:pt>
                <c:pt idx="2">
                  <c:v>0.95152403026194954</c:v>
                </c:pt>
                <c:pt idx="3">
                  <c:v>0.42219136747277736</c:v>
                </c:pt>
                <c:pt idx="4">
                  <c:v>8.2345738400314866E-2</c:v>
                </c:pt>
                <c:pt idx="5">
                  <c:v>8.7997988367516503E-2</c:v>
                </c:pt>
                <c:pt idx="6">
                  <c:v>2.2084226177460971E-2</c:v>
                </c:pt>
                <c:pt idx="7">
                  <c:v>1.5841605807495517E-2</c:v>
                </c:pt>
                <c:pt idx="8">
                  <c:v>2.1592250841824465E-2</c:v>
                </c:pt>
                <c:pt idx="9">
                  <c:v>8.72436261862072E-3</c:v>
                </c:pt>
                <c:pt idx="10">
                  <c:v>0.29074649057593915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9-4B3B-96D6-09147590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3-49A3-A7EC-9E593B4B176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33-49A3-A7EC-9E593B4B17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33-49A3-A7EC-9E593B4B17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33-49A3-A7EC-9E593B4B17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33-49A3-A7EC-9E593B4B17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33-49A3-A7EC-9E593B4B17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33-49A3-A7EC-9E593B4B176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33-49A3-A7EC-9E593B4B17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21438</c:v>
                </c:pt>
                <c:pt idx="1">
                  <c:v>2113</c:v>
                </c:pt>
                <c:pt idx="2">
                  <c:v>19325</c:v>
                </c:pt>
                <c:pt idx="3">
                  <c:v>8057</c:v>
                </c:pt>
                <c:pt idx="4">
                  <c:v>1283</c:v>
                </c:pt>
                <c:pt idx="5">
                  <c:v>1758</c:v>
                </c:pt>
                <c:pt idx="6">
                  <c:v>587</c:v>
                </c:pt>
                <c:pt idx="7">
                  <c:v>389</c:v>
                </c:pt>
                <c:pt idx="8">
                  <c:v>250</c:v>
                </c:pt>
                <c:pt idx="9">
                  <c:v>272</c:v>
                </c:pt>
                <c:pt idx="10">
                  <c:v>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33-49A3-A7EC-9E593B4B1769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2.7265321769131212E-2</c:v>
                </c:pt>
                <c:pt idx="1">
                  <c:v>-3.3394327538883828E-2</c:v>
                </c:pt>
                <c:pt idx="2">
                  <c:v>3.4362789701867902E-2</c:v>
                </c:pt>
                <c:pt idx="3">
                  <c:v>1.3714141922496204E-2</c:v>
                </c:pt>
                <c:pt idx="4">
                  <c:v>-4.1822255414488474E-2</c:v>
                </c:pt>
                <c:pt idx="5">
                  <c:v>0.11903246339910889</c:v>
                </c:pt>
                <c:pt idx="6">
                  <c:v>2.8021015761821255E-2</c:v>
                </c:pt>
                <c:pt idx="7">
                  <c:v>-3.2338308457711462E-2</c:v>
                </c:pt>
                <c:pt idx="8">
                  <c:v>0.37362637362637363</c:v>
                </c:pt>
                <c:pt idx="9">
                  <c:v>-0.1081967213114754</c:v>
                </c:pt>
                <c:pt idx="10">
                  <c:v>5.7187745483110675E-2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33-49A3-A7EC-9E593B4B176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33-49A3-A7EC-9E593B4B176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33-49A3-A7EC-9E593B4B176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33-49A3-A7EC-9E593B4B176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33-49A3-A7EC-9E593B4B176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933-49A3-A7EC-9E593B4B176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33-49A3-A7EC-9E593B4B176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33-49A3-A7EC-9E593B4B1769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9.856329881518798E-2</c:v>
                </c:pt>
                <c:pt idx="2">
                  <c:v>0.90143670118481201</c:v>
                </c:pt>
                <c:pt idx="3">
                  <c:v>0.37582796902696147</c:v>
                </c:pt>
                <c:pt idx="4">
                  <c:v>5.984700065304599E-2</c:v>
                </c:pt>
                <c:pt idx="5">
                  <c:v>8.2003918275958584E-2</c:v>
                </c:pt>
                <c:pt idx="6">
                  <c:v>2.7381285567683551E-2</c:v>
                </c:pt>
                <c:pt idx="7">
                  <c:v>1.8145349379606306E-2</c:v>
                </c:pt>
                <c:pt idx="8">
                  <c:v>1.1661535591006624E-2</c:v>
                </c:pt>
                <c:pt idx="9">
                  <c:v>1.2687750723015206E-2</c:v>
                </c:pt>
                <c:pt idx="10">
                  <c:v>0.3138818919675343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933-49A3-A7EC-9E593B4B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5-484B-B64A-E4B7DDCD7D5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C5-484B-B64A-E4B7DDCD7D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C5-484B-B64A-E4B7DDCD7D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C5-484B-B64A-E4B7DDCD7D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C5-484B-B64A-E4B7DDCD7D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C5-484B-B64A-E4B7DDCD7D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C5-484B-B64A-E4B7DDCD7D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C5-484B-B64A-E4B7DDCD7D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23331</c:v>
                </c:pt>
                <c:pt idx="1">
                  <c:v>2055</c:v>
                </c:pt>
                <c:pt idx="2">
                  <c:v>21276</c:v>
                </c:pt>
                <c:pt idx="3">
                  <c:v>11334</c:v>
                </c:pt>
                <c:pt idx="4">
                  <c:v>1178</c:v>
                </c:pt>
                <c:pt idx="5">
                  <c:v>2153</c:v>
                </c:pt>
                <c:pt idx="6">
                  <c:v>468</c:v>
                </c:pt>
                <c:pt idx="7">
                  <c:v>380</c:v>
                </c:pt>
                <c:pt idx="8">
                  <c:v>11</c:v>
                </c:pt>
                <c:pt idx="9">
                  <c:v>14</c:v>
                </c:pt>
                <c:pt idx="10">
                  <c:v>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C5-484B-B64A-E4B7DDCD7D5C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-0.16217186770567749</c:v>
                </c:pt>
                <c:pt idx="1">
                  <c:v>-0.13327709827077183</c:v>
                </c:pt>
                <c:pt idx="2">
                  <c:v>-0.16486104569006121</c:v>
                </c:pt>
                <c:pt idx="3">
                  <c:v>-5.5814728423858706E-2</c:v>
                </c:pt>
                <c:pt idx="4">
                  <c:v>-0.42676399026763989</c:v>
                </c:pt>
                <c:pt idx="5">
                  <c:v>-0.3112603966730646</c:v>
                </c:pt>
                <c:pt idx="6">
                  <c:v>-0.40153452685421998</c:v>
                </c:pt>
                <c:pt idx="7">
                  <c:v>-0.47001394700139465</c:v>
                </c:pt>
                <c:pt idx="8">
                  <c:v>-0.76086956521739135</c:v>
                </c:pt>
                <c:pt idx="9">
                  <c:v>-0.36363636363636365</c:v>
                </c:pt>
                <c:pt idx="10">
                  <c:v>-0.14663890541344438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C5-484B-B64A-E4B7DDCD7D5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C5-484B-B64A-E4B7DDCD7D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C5-484B-B64A-E4B7DDCD7D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C5-484B-B64A-E4B7DDCD7D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C5-484B-B64A-E4B7DDCD7D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AC5-484B-B64A-E4B7DDCD7D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AC5-484B-B64A-E4B7DDCD7D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C5-484B-B64A-E4B7DDCD7D5C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8.8080236595088082E-2</c:v>
                </c:pt>
                <c:pt idx="2">
                  <c:v>0.91191976340491188</c:v>
                </c:pt>
                <c:pt idx="3">
                  <c:v>0.4857914362864858</c:v>
                </c:pt>
                <c:pt idx="4">
                  <c:v>5.0490763362050488E-2</c:v>
                </c:pt>
                <c:pt idx="5">
                  <c:v>9.2280656637092284E-2</c:v>
                </c:pt>
                <c:pt idx="6">
                  <c:v>2.0059148772020058E-2</c:v>
                </c:pt>
                <c:pt idx="7">
                  <c:v>1.6287343020016287E-2</c:v>
                </c:pt>
                <c:pt idx="8">
                  <c:v>4.7147571900047147E-4</c:v>
                </c:pt>
                <c:pt idx="9">
                  <c:v>6.0006000600060011E-4</c:v>
                </c:pt>
                <c:pt idx="10">
                  <c:v>0.24593887960224595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AC5-484B-B64A-E4B7DDCD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C-4E41-97EB-B027B3EF0DB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CC-4E41-97EB-B027B3EF0D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CC-4E41-97EB-B027B3EF0D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CC-4E41-97EB-B027B3EF0D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CC-4E41-97EB-B027B3EF0DB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CC-4E41-97EB-B027B3EF0DB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CC-4E41-97EB-B027B3EF0DB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8CC-4E41-97EB-B027B3EF0D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135717</c:v>
                </c:pt>
                <c:pt idx="1">
                  <c:v>7232</c:v>
                </c:pt>
                <c:pt idx="2">
                  <c:v>3102</c:v>
                </c:pt>
                <c:pt idx="3">
                  <c:v>4130</c:v>
                </c:pt>
                <c:pt idx="4">
                  <c:v>128485</c:v>
                </c:pt>
                <c:pt idx="5">
                  <c:v>56697</c:v>
                </c:pt>
                <c:pt idx="6">
                  <c:v>11017</c:v>
                </c:pt>
                <c:pt idx="7">
                  <c:v>11428</c:v>
                </c:pt>
                <c:pt idx="8">
                  <c:v>3198</c:v>
                </c:pt>
                <c:pt idx="9">
                  <c:v>2329</c:v>
                </c:pt>
                <c:pt idx="10">
                  <c:v>2672</c:v>
                </c:pt>
                <c:pt idx="11">
                  <c:v>1318</c:v>
                </c:pt>
                <c:pt idx="12">
                  <c:v>39826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CC-4E41-97EB-B027B3EF0DB7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-5.4586111053060549E-2</c:v>
                </c:pt>
                <c:pt idx="1">
                  <c:v>-0.19671220704209713</c:v>
                </c:pt>
                <c:pt idx="2">
                  <c:v>-0.42363433667781492</c:v>
                </c:pt>
                <c:pt idx="3">
                  <c:v>0.14056890361778507</c:v>
                </c:pt>
                <c:pt idx="4">
                  <c:v>-4.5076179858788534E-2</c:v>
                </c:pt>
                <c:pt idx="5">
                  <c:v>1.6348480774401652E-2</c:v>
                </c:pt>
                <c:pt idx="6">
                  <c:v>-0.15559132367594086</c:v>
                </c:pt>
                <c:pt idx="7">
                  <c:v>-0.18812162546177891</c:v>
                </c:pt>
                <c:pt idx="8">
                  <c:v>-0.1281352235550709</c:v>
                </c:pt>
                <c:pt idx="9">
                  <c:v>-0.2303370786516854</c:v>
                </c:pt>
                <c:pt idx="10">
                  <c:v>6.4117881322182324E-2</c:v>
                </c:pt>
                <c:pt idx="11">
                  <c:v>-0.28641039523551703</c:v>
                </c:pt>
                <c:pt idx="12">
                  <c:v>-1.8822370041882253E-2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CC-4E41-97EB-B027B3EF0DB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CC-4E41-97EB-B027B3EF0DB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8CC-4E41-97EB-B027B3EF0DB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8CC-4E41-97EB-B027B3EF0DB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CC-4E41-97EB-B027B3EF0DB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8CC-4E41-97EB-B027B3EF0DB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8CC-4E41-97EB-B027B3EF0DB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8CC-4E41-97EB-B027B3EF0DB7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5.3287355305525468E-2</c:v>
                </c:pt>
                <c:pt idx="2">
                  <c:v>2.2856384977563607E-2</c:v>
                </c:pt>
                <c:pt idx="3">
                  <c:v>3.0430970327961861E-2</c:v>
                </c:pt>
                <c:pt idx="4">
                  <c:v>0.94671264469447458</c:v>
                </c:pt>
                <c:pt idx="5">
                  <c:v>0.41775901324078779</c:v>
                </c:pt>
                <c:pt idx="6">
                  <c:v>8.1176271211417877E-2</c:v>
                </c:pt>
                <c:pt idx="7">
                  <c:v>8.4204631696839741E-2</c:v>
                </c:pt>
                <c:pt idx="8">
                  <c:v>2.3563739251530758E-2</c:v>
                </c:pt>
                <c:pt idx="9">
                  <c:v>1.7160709417390601E-2</c:v>
                </c:pt>
                <c:pt idx="10">
                  <c:v>1.9688027292085738E-2</c:v>
                </c:pt>
                <c:pt idx="11">
                  <c:v>9.711384719674027E-3</c:v>
                </c:pt>
                <c:pt idx="12">
                  <c:v>0.29344886786474794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8CC-4E41-97EB-B027B3EF0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E-4C32-87B5-7A0252CE136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E-4C32-87B5-7A0252CE136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6E-4C32-87B5-7A0252CE13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6E-4C32-87B5-7A0252CE136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6E-4C32-87B5-7A0252CE13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6E-4C32-87B5-7A0252CE13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12">
                  <c:v>807872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6E-4C32-87B5-7A0252CE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6E-4C32-87B5-7A0252CE13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6E-4C32-87B5-7A0252CE13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6E-4C32-87B5-7A0252CE13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6E-4C32-87B5-7A0252CE13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6E-4C32-87B5-7A0252CE13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E-4C32-87B5-7A0252CE13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6E-4C32-87B5-7A0252CE13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E-4C32-87B5-7A0252CE13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E-4C32-87B5-7A0252CE13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E-4C32-87B5-7A0252CE13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E-4C32-87B5-7A0252CE13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E-4C32-87B5-7A0252CE13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E-4C32-87B5-7A0252CE13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E-4C32-87B5-7A0252CE13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E-4C32-87B5-7A0252CE136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12">
                  <c:v>-2.8559816166700558E-2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6E-4C32-87B5-7A0252CE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2-4265-A33A-2A723D4F1DF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2-4265-A33A-2A723D4F1DF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2-4265-A33A-2A723D4F1D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2-4265-A33A-2A723D4F1DF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2-4265-A33A-2A723D4F1D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A2-4265-A33A-2A723D4F1D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2">
                  <c:v>604</c:v>
                </c:pt>
                <c:pt idx="3">
                  <c:v>1123</c:v>
                </c:pt>
                <c:pt idx="4">
                  <c:v>815</c:v>
                </c:pt>
                <c:pt idx="12">
                  <c:v>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A2-4265-A33A-2A723D4F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A2-4265-A33A-2A723D4F1D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A2-4265-A33A-2A723D4F1D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A2-4265-A33A-2A723D4F1D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A2-4265-A33A-2A723D4F1D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A2-4265-A33A-2A723D4F1D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A2-4265-A33A-2A723D4F1D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A2-4265-A33A-2A723D4F1D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A2-4265-A33A-2A723D4F1D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A2-4265-A33A-2A723D4F1D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A2-4265-A33A-2A723D4F1D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A2-4265-A33A-2A723D4F1D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A2-4265-A33A-2A723D4F1D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A2-4265-A33A-2A723D4F1D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A2-4265-A33A-2A723D4F1D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A2-4265-A33A-2A723D4F1DF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2">
                  <c:v>-0.25707257072570722</c:v>
                </c:pt>
                <c:pt idx="3">
                  <c:v>0.99467140319715819</c:v>
                </c:pt>
                <c:pt idx="4">
                  <c:v>9.8382749326145547E-2</c:v>
                </c:pt>
                <c:pt idx="12">
                  <c:v>0.16153342070773258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A2-4265-A33A-2A723D4F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8-49FC-AA19-71A88CF47A0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9FC-AA19-71A88CF47A0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8-49FC-AA19-71A88CF47A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8-49FC-AA19-71A88CF47A0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8-49FC-AA19-71A88CF47A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28-49FC-AA19-71A88CF47A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2">
                  <c:v>3474</c:v>
                </c:pt>
                <c:pt idx="3">
                  <c:v>8301</c:v>
                </c:pt>
                <c:pt idx="4">
                  <c:v>7050</c:v>
                </c:pt>
                <c:pt idx="12">
                  <c:v>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28-49FC-AA19-71A88CF4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28-49FC-AA19-71A88CF47A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28-49FC-AA19-71A88CF47A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28-49FC-AA19-71A88CF47A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28-49FC-AA19-71A88CF47A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28-49FC-AA19-71A88CF47A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28-49FC-AA19-71A88CF47A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28-49FC-AA19-71A88CF47A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28-49FC-AA19-71A88CF47A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28-49FC-AA19-71A88CF47A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28-49FC-AA19-71A88CF47A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28-49FC-AA19-71A88CF47A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28-49FC-AA19-71A88CF47A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28-49FC-AA19-71A88CF47A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28-49FC-AA19-71A88CF47A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28-49FC-AA19-71A88CF47A0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2">
                  <c:v>-0.52618657937806868</c:v>
                </c:pt>
                <c:pt idx="3">
                  <c:v>0.58385804235832861</c:v>
                </c:pt>
                <c:pt idx="4">
                  <c:v>5.999097880018045E-2</c:v>
                </c:pt>
                <c:pt idx="12">
                  <c:v>-6.306471754940135E-2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28-49FC-AA19-71A88CF4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6-41BB-A68F-9E806CBBFE5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6-41BB-A68F-9E806CBBFE5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6-41BB-A68F-9E806CBBFE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6-41BB-A68F-9E806CBBFE5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6-41BB-A68F-9E806CBBFE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A6-41BB-A68F-9E806CBBFE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2">
                  <c:v>2781</c:v>
                </c:pt>
                <c:pt idx="3">
                  <c:v>5202</c:v>
                </c:pt>
                <c:pt idx="4">
                  <c:v>4562</c:v>
                </c:pt>
                <c:pt idx="12">
                  <c:v>17950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A6-41BB-A68F-9E806CBB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A6-41BB-A68F-9E806CBBFE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A6-41BB-A68F-9E806CBBFE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A6-41BB-A68F-9E806CBBFE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A6-41BB-A68F-9E806CBBFE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A6-41BB-A68F-9E806CBBFE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6-41BB-A68F-9E806CBBFE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6-41BB-A68F-9E806CBBFE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6-41BB-A68F-9E806CBBFE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6-41BB-A68F-9E806CBBFE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6-41BB-A68F-9E806CBBFE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6-41BB-A68F-9E806CBBFE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6-41BB-A68F-9E806CBBFE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6-41BB-A68F-9E806CBBFE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6-41BB-A68F-9E806CBBFE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6-41BB-A68F-9E806CBBFE5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2">
                  <c:v>-0.16860986547085199</c:v>
                </c:pt>
                <c:pt idx="3">
                  <c:v>0.92524056254626208</c:v>
                </c:pt>
                <c:pt idx="4">
                  <c:v>0.24644808743169389</c:v>
                </c:pt>
                <c:pt idx="12">
                  <c:v>0.27667140825035563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A6-41BB-A68F-9E806CBB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5-4242-8927-7E0B942C64A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5-4242-8927-7E0B942C64A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5-4242-8927-7E0B942C64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5-4242-8927-7E0B942C64A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5-4242-8927-7E0B942C64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65-4242-8927-7E0B942C64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2">
                  <c:v>693</c:v>
                </c:pt>
                <c:pt idx="3">
                  <c:v>3099</c:v>
                </c:pt>
                <c:pt idx="4">
                  <c:v>2488</c:v>
                </c:pt>
                <c:pt idx="12">
                  <c:v>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65-4242-8927-7E0B942C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65-4242-8927-7E0B942C64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65-4242-8927-7E0B942C64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65-4242-8927-7E0B942C64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65-4242-8927-7E0B942C64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65-4242-8927-7E0B942C64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5-4242-8927-7E0B942C64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5-4242-8927-7E0B942C64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5-4242-8927-7E0B942C64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5-4242-8927-7E0B942C64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5-4242-8927-7E0B942C64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5-4242-8927-7E0B942C64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5-4242-8927-7E0B942C64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5-4242-8927-7E0B942C64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5-4242-8927-7E0B942C64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5-4242-8927-7E0B942C64A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2">
                  <c:v>-0.82618510158013547</c:v>
                </c:pt>
                <c:pt idx="3">
                  <c:v>0.22055927530523833</c:v>
                </c:pt>
                <c:pt idx="4">
                  <c:v>-0.1681711802072885</c:v>
                </c:pt>
                <c:pt idx="12">
                  <c:v>-0.42586966428679929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65-4242-8927-7E0B942C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D-4493-95B6-9B1085D8295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D-4493-95B6-9B1085D8295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D-4493-95B6-9B1085D829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D-4493-95B6-9B1085D8295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D-4493-95B6-9B1085D829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7D-4493-95B6-9B1085D829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2">
                  <c:v>162929</c:v>
                </c:pt>
                <c:pt idx="3">
                  <c:v>151843</c:v>
                </c:pt>
                <c:pt idx="4">
                  <c:v>136165</c:v>
                </c:pt>
                <c:pt idx="12">
                  <c:v>782363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7D-4493-95B6-9B1085D82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7D-4493-95B6-9B1085D829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7D-4493-95B6-9B1085D829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7D-4493-95B6-9B1085D829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7D-4493-95B6-9B1085D829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7D-4493-95B6-9B1085D829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7D-4493-95B6-9B1085D829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7D-4493-95B6-9B1085D829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7D-4493-95B6-9B1085D829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7D-4493-95B6-9B1085D829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D-4493-95B6-9B1085D829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D-4493-95B6-9B1085D829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7D-4493-95B6-9B1085D829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7D-4493-95B6-9B1085D829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7D-4493-95B6-9B1085D829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7D-4493-95B6-9B1085D8295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2">
                  <c:v>-3.8982411022897567E-2</c:v>
                </c:pt>
                <c:pt idx="3">
                  <c:v>1.6209234311107545E-2</c:v>
                </c:pt>
                <c:pt idx="4">
                  <c:v>-0.11161783223398769</c:v>
                </c:pt>
                <c:pt idx="12">
                  <c:v>-2.7391947011239481E-2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7D-4493-95B6-9B1085D82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D4-4D66-BB4A-F1C19959888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4-4D66-BB4A-F1C19959888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D4-4D66-BB4A-F1C199598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4-4D66-BB4A-F1C19959888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D4-4D66-BB4A-F1C1995988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D4-4D66-BB4A-F1C199598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2">
                  <c:v>65836</c:v>
                </c:pt>
                <c:pt idx="3">
                  <c:v>70585</c:v>
                </c:pt>
                <c:pt idx="4">
                  <c:v>74655</c:v>
                </c:pt>
                <c:pt idx="12">
                  <c:v>356153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D4-4D66-BB4A-F1C19959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D4-4D66-BB4A-F1C1995988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D4-4D66-BB4A-F1C1995988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D4-4D66-BB4A-F1C1995988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D4-4D66-BB4A-F1C1995988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D4-4D66-BB4A-F1C1995988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D4-4D66-BB4A-F1C1995988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D4-4D66-BB4A-F1C1995988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D4-4D66-BB4A-F1C1995988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D4-4D66-BB4A-F1C1995988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D4-4D66-BB4A-F1C1995988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D4-4D66-BB4A-F1C1995988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D4-4D66-BB4A-F1C1995988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D4-4D66-BB4A-F1C1995988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D4-4D66-BB4A-F1C1995988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D4-4D66-BB4A-F1C19959888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2">
                  <c:v>5.8303460914015615E-2</c:v>
                </c:pt>
                <c:pt idx="3">
                  <c:v>8.3589192508443322E-2</c:v>
                </c:pt>
                <c:pt idx="4">
                  <c:v>1.1935734785291086E-3</c:v>
                </c:pt>
                <c:pt idx="12">
                  <c:v>5.6924779877200127E-2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D4-4D66-BB4A-F1C19959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77-4C7B-B0A7-FD41F366114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7-4C7B-B0A7-FD41F366114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77-4C7B-B0A7-FD41F36611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77-4C7B-B0A7-FD41F366114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77-4C7B-B0A7-FD41F36611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77-4C7B-B0A7-FD41F36611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2">
                  <c:v>19555</c:v>
                </c:pt>
                <c:pt idx="3">
                  <c:v>16806</c:v>
                </c:pt>
                <c:pt idx="4">
                  <c:v>10398</c:v>
                </c:pt>
                <c:pt idx="12">
                  <c:v>76791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77-4C7B-B0A7-FD41F366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77-4C7B-B0A7-FD41F36611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77-4C7B-B0A7-FD41F36611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77-4C7B-B0A7-FD41F36611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7-4C7B-B0A7-FD41F36611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7-4C7B-B0A7-FD41F36611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7-4C7B-B0A7-FD41F36611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7-4C7B-B0A7-FD41F36611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7-4C7B-B0A7-FD41F36611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7-4C7B-B0A7-FD41F36611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7-4C7B-B0A7-FD41F36611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7-4C7B-B0A7-FD41F36611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77-4C7B-B0A7-FD41F36611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77-4C7B-B0A7-FD41F36611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77-4C7B-B0A7-FD41F36611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77-4C7B-B0A7-FD41F366114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2">
                  <c:v>-0.27963604214248872</c:v>
                </c:pt>
                <c:pt idx="3">
                  <c:v>6.5019011406844074E-2</c:v>
                </c:pt>
                <c:pt idx="4">
                  <c:v>-0.32034773514608794</c:v>
                </c:pt>
                <c:pt idx="12">
                  <c:v>-0.16773962804005726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77-4C7B-B0A7-FD41F366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C-4313-8954-D481DE3A485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C-4313-8954-D481DE3A485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C-4313-8954-D481DE3A48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C-4313-8954-D481DE3A485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C-4313-8954-D481DE3A48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1C-4313-8954-D481DE3A48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2">
                  <c:v>13070</c:v>
                </c:pt>
                <c:pt idx="3">
                  <c:v>13583</c:v>
                </c:pt>
                <c:pt idx="4">
                  <c:v>12618</c:v>
                </c:pt>
                <c:pt idx="12">
                  <c:v>65368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1C-4313-8954-D481DE3A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1C-4313-8954-D481DE3A48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1C-4313-8954-D481DE3A48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1C-4313-8954-D481DE3A48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1C-4313-8954-D481DE3A48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1C-4313-8954-D481DE3A48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C-4313-8954-D481DE3A48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C-4313-8954-D481DE3A48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C-4313-8954-D481DE3A48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C-4313-8954-D481DE3A48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C-4313-8954-D481DE3A48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C-4313-8954-D481DE3A48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C-4313-8954-D481DE3A48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C-4313-8954-D481DE3A48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C-4313-8954-D481DE3A48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C-4313-8954-D481DE3A485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2">
                  <c:v>-0.24319629415170818</c:v>
                </c:pt>
                <c:pt idx="3">
                  <c:v>-0.28306766599809985</c:v>
                </c:pt>
                <c:pt idx="4">
                  <c:v>-0.27785726549533563</c:v>
                </c:pt>
                <c:pt idx="12">
                  <c:v>-0.16466889871444268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1C-4313-8954-D481DE3A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A-4F41-B2FE-FE730ADB8CB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A-4F41-B2FE-FE730ADB8CB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A-4F41-B2FE-FE730ADB8C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A-4F41-B2FE-FE730ADB8CB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A-4F41-B2FE-FE730ADB8C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7A-4F41-B2FE-FE730ADB8C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2">
                  <c:v>2940</c:v>
                </c:pt>
                <c:pt idx="3">
                  <c:v>3393</c:v>
                </c:pt>
                <c:pt idx="4">
                  <c:v>2524</c:v>
                </c:pt>
                <c:pt idx="12">
                  <c:v>13617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7A-4F41-B2FE-FE730ADB8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7A-4F41-B2FE-FE730ADB8C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7A-4F41-B2FE-FE730ADB8C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7A-4F41-B2FE-FE730ADB8C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7A-4F41-B2FE-FE730ADB8C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7A-4F41-B2FE-FE730ADB8C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A-4F41-B2FE-FE730ADB8C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A-4F41-B2FE-FE730ADB8C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A-4F41-B2FE-FE730ADB8C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A-4F41-B2FE-FE730ADB8C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A-4F41-B2FE-FE730ADB8C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A-4F41-B2FE-FE730ADB8C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A-4F41-B2FE-FE730ADB8C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A-4F41-B2FE-FE730ADB8C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A-4F41-B2FE-FE730ADB8C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A-4F41-B2FE-FE730ADB8CB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2">
                  <c:v>-0.35540451655338745</c:v>
                </c:pt>
                <c:pt idx="3">
                  <c:v>-3.2506415739948724E-2</c:v>
                </c:pt>
                <c:pt idx="4">
                  <c:v>-0.48065843621399174</c:v>
                </c:pt>
                <c:pt idx="12">
                  <c:v>-0.31105489501644323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7A-4F41-B2FE-FE730ADB8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30-447C-9E41-C8491B22BC5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0-447C-9E41-C8491B22BC5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30-447C-9E41-C8491B22BC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30-447C-9E41-C8491B22BC5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30-447C-9E41-C8491B22BC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30-447C-9E41-C8491B22BC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2">
                  <c:v>4108</c:v>
                </c:pt>
                <c:pt idx="3">
                  <c:v>4247</c:v>
                </c:pt>
                <c:pt idx="4">
                  <c:v>3153</c:v>
                </c:pt>
                <c:pt idx="12">
                  <c:v>20398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30-447C-9E41-C8491B22B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30-447C-9E41-C8491B22BC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30-447C-9E41-C8491B22BC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30-447C-9E41-C8491B22BC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30-447C-9E41-C8491B22BC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30-447C-9E41-C8491B22BC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30-447C-9E41-C8491B22BC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30-447C-9E41-C8491B22BC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30-447C-9E41-C8491B22BC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30-447C-9E41-C8491B22BC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30-447C-9E41-C8491B22BC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30-447C-9E41-C8491B22BC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30-447C-9E41-C8491B22BC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30-447C-9E41-C8491B22BC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30-447C-9E41-C8491B22BC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30-447C-9E41-C8491B22BC5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2">
                  <c:v>-0.17010101010101009</c:v>
                </c:pt>
                <c:pt idx="3">
                  <c:v>-0.10739806641445981</c:v>
                </c:pt>
                <c:pt idx="4">
                  <c:v>-0.44848696868987226</c:v>
                </c:pt>
                <c:pt idx="12">
                  <c:v>-0.25611757412202329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30-447C-9E41-C8491B22B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F6-4C90-BD16-0A4EC64C046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6-4C90-BD16-0A4EC64C046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F6-4C90-BD16-0A4EC64C04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6-4C90-BD16-0A4EC64C046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F6-4C90-BD16-0A4EC64C04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F6-4C90-BD16-0A4EC64C04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2">
                  <c:v>5135</c:v>
                </c:pt>
                <c:pt idx="3">
                  <c:v>2670</c:v>
                </c:pt>
                <c:pt idx="4">
                  <c:v>122</c:v>
                </c:pt>
                <c:pt idx="12">
                  <c:v>17668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F6-4C90-BD16-0A4EC64C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F6-4C90-BD16-0A4EC64C04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F6-4C90-BD16-0A4EC64C04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F6-4C90-BD16-0A4EC64C04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F6-4C90-BD16-0A4EC64C04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F6-4C90-BD16-0A4EC64C04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F6-4C90-BD16-0A4EC64C04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F6-4C90-BD16-0A4EC64C04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F6-4C90-BD16-0A4EC64C04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F6-4C90-BD16-0A4EC64C04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F6-4C90-BD16-0A4EC64C04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F6-4C90-BD16-0A4EC64C04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F6-4C90-BD16-0A4EC64C04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F6-4C90-BD16-0A4EC64C04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F6-4C90-BD16-0A4EC64C04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F6-4C90-BD16-0A4EC64C046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2">
                  <c:v>0.27609343936381703</c:v>
                </c:pt>
                <c:pt idx="3">
                  <c:v>0.78237650200267028</c:v>
                </c:pt>
                <c:pt idx="4">
                  <c:v>-0.36787564766839376</c:v>
                </c:pt>
                <c:pt idx="12">
                  <c:v>9.1223519239083339E-2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F6-4C90-BD16-0A4EC64C0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3-406D-B7C7-622CBFA0E7E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3-406D-B7C7-622CBFA0E7E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3-406D-B7C7-622CBFA0E7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13-406D-B7C7-622CBFA0E7E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3-406D-B7C7-622CBFA0E7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13-406D-B7C7-622CBFA0E7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2">
                  <c:v>325</c:v>
                </c:pt>
                <c:pt idx="3">
                  <c:v>1127</c:v>
                </c:pt>
                <c:pt idx="4">
                  <c:v>1032</c:v>
                </c:pt>
                <c:pt idx="12">
                  <c:v>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13-406D-B7C7-622CBFA0E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13-406D-B7C7-622CBFA0E7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13-406D-B7C7-622CBFA0E7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13-406D-B7C7-622CBFA0E7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13-406D-B7C7-622CBFA0E7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3-406D-B7C7-622CBFA0E7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3-406D-B7C7-622CBFA0E7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3-406D-B7C7-622CBFA0E7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13-406D-B7C7-622CBFA0E7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13-406D-B7C7-622CBFA0E7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13-406D-B7C7-622CBFA0E7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13-406D-B7C7-622CBFA0E7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13-406D-B7C7-622CBFA0E7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13-406D-B7C7-622CBFA0E7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13-406D-B7C7-622CBFA0E7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13-406D-B7C7-622CBFA0E7E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2">
                  <c:v>-0.78716437459070066</c:v>
                </c:pt>
                <c:pt idx="3">
                  <c:v>0.37439024390243913</c:v>
                </c:pt>
                <c:pt idx="4">
                  <c:v>-0.29508196721311475</c:v>
                </c:pt>
                <c:pt idx="12">
                  <c:v>-0.42840822543792845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13-406D-B7C7-622CBFA0E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6-4CB4-8EE0-30E71B31744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6-4CB4-8EE0-30E71B31744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6-4CB4-8EE0-30E71B3174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6-4CB4-8EE0-30E71B31744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6-4CB4-8EE0-30E71B3174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66-4CB4-8EE0-30E71B3174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2">
                  <c:v>2401</c:v>
                </c:pt>
                <c:pt idx="3">
                  <c:v>897</c:v>
                </c:pt>
                <c:pt idx="4">
                  <c:v>79</c:v>
                </c:pt>
                <c:pt idx="12">
                  <c:v>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66-4CB4-8EE0-30E71B31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66-4CB4-8EE0-30E71B3174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66-4CB4-8EE0-30E71B3174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66-4CB4-8EE0-30E71B3174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66-4CB4-8EE0-30E71B3174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66-4CB4-8EE0-30E71B3174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66-4CB4-8EE0-30E71B3174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66-4CB4-8EE0-30E71B3174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6-4CB4-8EE0-30E71B3174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6-4CB4-8EE0-30E71B3174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6-4CB4-8EE0-30E71B3174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6-4CB4-8EE0-30E71B3174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6-4CB4-8EE0-30E71B3174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66-4CB4-8EE0-30E71B3174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66-4CB4-8EE0-30E71B3174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66-4CB4-8EE0-30E71B31744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2">
                  <c:v>-0.15842972309849279</c:v>
                </c:pt>
                <c:pt idx="3">
                  <c:v>-2.5000000000000022E-2</c:v>
                </c:pt>
                <c:pt idx="4">
                  <c:v>0.11267605633802824</c:v>
                </c:pt>
                <c:pt idx="12">
                  <c:v>-0.1760819609345079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66-4CB4-8EE0-30E71B317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6-42A9-96B2-0642B32B753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6-42A9-96B2-0642B32B753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6-42A9-96B2-0642B32B75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6-42A9-96B2-0642B32B753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6-42A9-96B2-0642B32B75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6-42A9-96B2-0642B32B753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12">
                  <c:v>807872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6-42A9-96B2-0642B32B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6-42A9-96B2-0642B32B75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6-42A9-96B2-0642B32B75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6-42A9-96B2-0642B32B75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6-42A9-96B2-0642B32B75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6-42A9-96B2-0642B32B75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6-42A9-96B2-0642B32B75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6-42A9-96B2-0642B32B75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6-42A9-96B2-0642B32B75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6-42A9-96B2-0642B32B75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6-42A9-96B2-0642B32B75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6-42A9-96B2-0642B32B75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6-42A9-96B2-0642B32B75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6-42A9-96B2-0642B32B75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6-42A9-96B2-0642B32B75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6-42A9-96B2-0642B32B753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12">
                  <c:v>-2.8559816166700558E-2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6-42A9-96B2-0642B32B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8-4430-B7DF-758C7444273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8-4430-B7DF-758C7444273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8-4430-B7DF-758C744427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8-4430-B7DF-758C7444273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8-4430-B7DF-758C744427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98-4430-B7DF-758C744427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2">
                  <c:v>134131</c:v>
                </c:pt>
                <c:pt idx="3">
                  <c:v>131324</c:v>
                </c:pt>
                <c:pt idx="4">
                  <c:v>120839</c:v>
                </c:pt>
                <c:pt idx="12">
                  <c:v>661864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98-4430-B7DF-758C7444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98-4430-B7DF-758C744427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98-4430-B7DF-758C744427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98-4430-B7DF-758C744427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98-4430-B7DF-758C744427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98-4430-B7DF-758C744427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98-4430-B7DF-758C744427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8-4430-B7DF-758C744427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8-4430-B7DF-758C744427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8-4430-B7DF-758C744427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8-4430-B7DF-758C744427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8-4430-B7DF-758C744427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8-4430-B7DF-758C744427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8-4430-B7DF-758C744427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8-4430-B7DF-758C744427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8-4430-B7DF-758C7444273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2">
                  <c:v>-8.0456854531868016E-2</c:v>
                </c:pt>
                <c:pt idx="3">
                  <c:v>2.2208146039546239E-3</c:v>
                </c:pt>
                <c:pt idx="4">
                  <c:v>-0.12977819386432377</c:v>
                </c:pt>
                <c:pt idx="12">
                  <c:v>-5.4459738422966253E-2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98-4430-B7DF-758C7444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7-4861-9CC4-6591383BC30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7-4861-9CC4-6591383BC30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7-4861-9CC4-6591383BC3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7-4861-9CC4-6591383BC30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7-4861-9CC4-6591383BC3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F7-4861-9CC4-6591383BC3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2">
                  <c:v>110011</c:v>
                </c:pt>
                <c:pt idx="3">
                  <c:v>107149</c:v>
                </c:pt>
                <c:pt idx="4">
                  <c:v>94476</c:v>
                </c:pt>
                <c:pt idx="12">
                  <c:v>532571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F7-4861-9CC4-6591383BC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F7-4861-9CC4-6591383BC3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F7-4861-9CC4-6591383BC3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F7-4861-9CC4-6591383BC3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F7-4861-9CC4-6591383BC3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F7-4861-9CC4-6591383BC3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7-4861-9CC4-6591383BC3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7-4861-9CC4-6591383BC3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7-4861-9CC4-6591383BC3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7-4861-9CC4-6591383BC3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7-4861-9CC4-6591383BC3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7-4861-9CC4-6591383BC3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7-4861-9CC4-6591383BC3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7-4861-9CC4-6591383BC3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7-4861-9CC4-6591383BC3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7-4861-9CC4-6591383BC30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2">
                  <c:v>-5.6549890656489854E-2</c:v>
                </c:pt>
                <c:pt idx="3">
                  <c:v>1.0931310262352056E-3</c:v>
                </c:pt>
                <c:pt idx="4">
                  <c:v>-0.12551371764967234</c:v>
                </c:pt>
                <c:pt idx="12">
                  <c:v>-4.7660686951919051E-2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F7-4861-9CC4-6591383BC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2-4B03-9CC9-2E803A8EBA42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2-4B03-9CC9-2E803A8EBA42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2-4B03-9CC9-2E803A8EBA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2-4B03-9CC9-2E803A8EBA42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42-4B03-9CC9-2E803A8EBA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42-4B03-9CC9-2E803A8EBA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2">
                  <c:v>24120</c:v>
                </c:pt>
                <c:pt idx="3">
                  <c:v>24175</c:v>
                </c:pt>
                <c:pt idx="4">
                  <c:v>26363</c:v>
                </c:pt>
                <c:pt idx="12">
                  <c:v>129293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42-4B03-9CC9-2E803A8E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42-4B03-9CC9-2E803A8EBA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42-4B03-9CC9-2E803A8EBA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42-4B03-9CC9-2E803A8EBA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42-4B03-9CC9-2E803A8EBA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42-4B03-9CC9-2E803A8EBA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2-4B03-9CC9-2E803A8EBA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2-4B03-9CC9-2E803A8EBA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2-4B03-9CC9-2E803A8EBA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2-4B03-9CC9-2E803A8EBA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42-4B03-9CC9-2E803A8EBA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2-4B03-9CC9-2E803A8EBA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2-4B03-9CC9-2E803A8EBA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2-4B03-9CC9-2E803A8EBA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2-4B03-9CC9-2E803A8EBA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2-4B03-9CC9-2E803A8EBA42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2">
                  <c:v>-0.17572278039778555</c:v>
                </c:pt>
                <c:pt idx="3">
                  <c:v>7.2496979292528962E-3</c:v>
                </c:pt>
                <c:pt idx="4">
                  <c:v>-0.14472488969634056</c:v>
                </c:pt>
                <c:pt idx="12">
                  <c:v>-8.1471430296744085E-2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42-4B03-9CC9-2E803A8E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2B-4372-AA06-AD7F285A6D1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B-4372-AA06-AD7F285A6D1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2B-4372-AA06-AD7F285A6D1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2B-4372-AA06-AD7F285A6D1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2B-4372-AA06-AD7F285A6D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2B-4372-AA06-AD7F285A6D1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2">
                  <c:v>32272</c:v>
                </c:pt>
                <c:pt idx="3">
                  <c:v>28820</c:v>
                </c:pt>
                <c:pt idx="4">
                  <c:v>22376</c:v>
                </c:pt>
                <c:pt idx="12">
                  <c:v>146008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2B-4372-AA06-AD7F285A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2B-4372-AA06-AD7F285A6D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2B-4372-AA06-AD7F285A6D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B-4372-AA06-AD7F285A6D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B-4372-AA06-AD7F285A6D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B-4372-AA06-AD7F285A6D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B-4372-AA06-AD7F285A6D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B-4372-AA06-AD7F285A6D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B-4372-AA06-AD7F285A6D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B-4372-AA06-AD7F285A6D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B-4372-AA06-AD7F285A6D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B-4372-AA06-AD7F285A6D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B-4372-AA06-AD7F285A6D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2B-4372-AA06-AD7F285A6D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2B-4372-AA06-AD7F285A6D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2B-4372-AA06-AD7F285A6D1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2">
                  <c:v>4.0931522755862426E-2</c:v>
                </c:pt>
                <c:pt idx="3">
                  <c:v>0.21968767192856231</c:v>
                </c:pt>
                <c:pt idx="4">
                  <c:v>6.2286365362704155E-2</c:v>
                </c:pt>
                <c:pt idx="12">
                  <c:v>0.10916300764217013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2B-4372-AA06-AD7F285A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29-4F85-8418-27974D48D7A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9-4F85-8418-27974D48D7A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29-4F85-8418-27974D48D7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9-4F85-8418-27974D48D7A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29-4F85-8418-27974D48D7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29-4F85-8418-27974D48D7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12">
                  <c:v>7.1552618992790462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29-4F85-8418-27974D48D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29-4F85-8418-27974D48D7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29-4F85-8418-27974D48D7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29-4F85-8418-27974D48D7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29-4F85-8418-27974D48D7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29-4F85-8418-27974D48D7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29-4F85-8418-27974D48D7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29-4F85-8418-27974D48D7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29-4F85-8418-27974D48D7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29-4F85-8418-27974D48D7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29-4F85-8418-27974D48D7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29-4F85-8418-27974D48D7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29-4F85-8418-27974D48D7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29-4F85-8418-27974D48D7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29-4F85-8418-27974D48D7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29-4F85-8418-27974D48D7A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12">
                  <c:v>0.20078752625992102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29-4F85-8418-27974D48D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9-4815-9A0C-F15C8380852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9-4815-9A0C-F15C8380852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9-4815-9A0C-F15C8380852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9-4815-9A0C-F15C8380852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9-4815-9A0C-F15C838085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09-4815-9A0C-F15C8380852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2">
                  <c:v>3.7395048439181915</c:v>
                </c:pt>
                <c:pt idx="3">
                  <c:v>3.6893333333333334</c:v>
                </c:pt>
                <c:pt idx="4">
                  <c:v>3.8170005414185164</c:v>
                </c:pt>
                <c:pt idx="12">
                  <c:v>3.8962883763555829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09-4815-9A0C-F15C8380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09-4815-9A0C-F15C838085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09-4815-9A0C-F15C838085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9-4815-9A0C-F15C838085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9-4815-9A0C-F15C838085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9-4815-9A0C-F15C838085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9-4815-9A0C-F15C838085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9-4815-9A0C-F15C838085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9-4815-9A0C-F15C838085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9-4815-9A0C-F15C838085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9-4815-9A0C-F15C838085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9-4815-9A0C-F15C838085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9-4815-9A0C-F15C838085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9-4815-9A0C-F15C838085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9-4815-9A0C-F15C838085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9-4815-9A0C-F15C8380852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2">
                  <c:v>0.60617151058485819</c:v>
                </c:pt>
                <c:pt idx="3">
                  <c:v>-0.10025451916124384</c:v>
                </c:pt>
                <c:pt idx="4">
                  <c:v>0.80204133924263266</c:v>
                </c:pt>
                <c:pt idx="12">
                  <c:v>0.61762749003573703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09-4815-9A0C-F15C8380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4-4FA9-B2E6-C44EE11195A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4-4FA9-B2E6-C44EE11195A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4-4FA9-B2E6-C44EE11195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4-4FA9-B2E6-C44EE11195A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4-4FA9-B2E6-C44EE11195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C4-4FA9-B2E6-C44EE11195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2">
                  <c:v>4.6043046357615891</c:v>
                </c:pt>
                <c:pt idx="3">
                  <c:v>4.6322350845948357</c:v>
                </c:pt>
                <c:pt idx="4">
                  <c:v>5.5975460122699383</c:v>
                </c:pt>
                <c:pt idx="12">
                  <c:v>5.0634696755994355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C4-4FA9-B2E6-C44EE111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C4-4FA9-B2E6-C44EE11195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C4-4FA9-B2E6-C44EE11195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C4-4FA9-B2E6-C44EE11195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C4-4FA9-B2E6-C44EE11195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C4-4FA9-B2E6-C44EE11195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C4-4FA9-B2E6-C44EE11195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C4-4FA9-B2E6-C44EE11195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C4-4FA9-B2E6-C44EE11195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C4-4FA9-B2E6-C44EE11195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C4-4FA9-B2E6-C44EE11195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C4-4FA9-B2E6-C44EE11195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C4-4FA9-B2E6-C44EE11195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C4-4FA9-B2E6-C44EE11195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C4-4FA9-B2E6-C44EE11195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C4-4FA9-B2E6-C44EE11195A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2">
                  <c:v>0.48991349185015043</c:v>
                </c:pt>
                <c:pt idx="3">
                  <c:v>-0.16705443583145207</c:v>
                </c:pt>
                <c:pt idx="4">
                  <c:v>0.66493145701387402</c:v>
                </c:pt>
                <c:pt idx="12">
                  <c:v>0.45665447245395718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C4-4FA9-B2E6-C44EE111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9-46DB-B6CE-A8B642CC415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9-46DB-B6CE-A8B642CC415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E9-46DB-B6CE-A8B642CC4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E9-46DB-B6CE-A8B642CC415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9-46DB-B6CE-A8B642CC41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E9-46DB-B6CE-A8B642CC4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2">
                  <c:v>2.1323076923076925</c:v>
                </c:pt>
                <c:pt idx="3">
                  <c:v>2.7497781721384205</c:v>
                </c:pt>
                <c:pt idx="4">
                  <c:v>2.4108527131782944</c:v>
                </c:pt>
                <c:pt idx="12">
                  <c:v>2.5179880079946702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E9-46DB-B6CE-A8B642CC4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E9-46DB-B6CE-A8B642CC41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E9-46DB-B6CE-A8B642CC41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E9-46DB-B6CE-A8B642CC41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E9-46DB-B6CE-A8B642CC41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E9-46DB-B6CE-A8B642CC41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9-46DB-B6CE-A8B642CC41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9-46DB-B6CE-A8B642CC41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9-46DB-B6CE-A8B642CC41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9-46DB-B6CE-A8B642CC41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9-46DB-B6CE-A8B642CC41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9-46DB-B6CE-A8B642CC41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9-46DB-B6CE-A8B642CC41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9-46DB-B6CE-A8B642CC41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9-46DB-B6CE-A8B642CC41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9-46DB-B6CE-A8B642CC415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2">
                  <c:v>-0.47869427232884965</c:v>
                </c:pt>
                <c:pt idx="3">
                  <c:v>-0.34656329127621355</c:v>
                </c:pt>
                <c:pt idx="4">
                  <c:v>0.36781992629304838</c:v>
                </c:pt>
                <c:pt idx="12">
                  <c:v>1.1133476387663155E-2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E9-46DB-B6CE-A8B642CC4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F-46EA-916C-D381C51123F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F-46EA-916C-D381C51123F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F-46EA-916C-D381C51123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0F-46EA-916C-D381C51123F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0F-46EA-916C-D381C51123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0F-46EA-916C-D381C51123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2">
                  <c:v>23125</c:v>
                </c:pt>
                <c:pt idx="3">
                  <c:v>21253</c:v>
                </c:pt>
                <c:pt idx="4">
                  <c:v>17689</c:v>
                </c:pt>
                <c:pt idx="12">
                  <c:v>106359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0F-46EA-916C-D381C511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0F-46EA-916C-D381C51123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0F-46EA-916C-D381C51123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0F-46EA-916C-D381C51123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0F-46EA-916C-D381C51123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0F-46EA-916C-D381C51123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0F-46EA-916C-D381C51123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0F-46EA-916C-D381C51123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0F-46EA-916C-D381C51123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0F-46EA-916C-D381C51123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0F-46EA-916C-D381C51123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0F-46EA-916C-D381C51123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0F-46EA-916C-D381C51123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0F-46EA-916C-D381C51123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0F-46EA-916C-D381C51123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0F-46EA-916C-D381C51123F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2">
                  <c:v>-7.559162136232811E-2</c:v>
                </c:pt>
                <c:pt idx="3">
                  <c:v>2.0699260397656349E-2</c:v>
                </c:pt>
                <c:pt idx="4">
                  <c:v>-0.16730217012662996</c:v>
                </c:pt>
                <c:pt idx="12">
                  <c:v>-4.4196015349083795E-2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0F-46EA-916C-D381C5112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9-495B-9D4C-3F04A212BBB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9-495B-9D4C-3F04A212BBB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9-495B-9D4C-3F04A212BB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9-495B-9D4C-3F04A212BBB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9-495B-9D4C-3F04A212BB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9-495B-9D4C-3F04A212BB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2">
                  <c:v>7.0455783783783783</c:v>
                </c:pt>
                <c:pt idx="3">
                  <c:v>7.1445442996282882</c:v>
                </c:pt>
                <c:pt idx="4">
                  <c:v>7.6977217479789699</c:v>
                </c:pt>
                <c:pt idx="12">
                  <c:v>7.3558702131460434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9-495B-9D4C-3F04A212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99-495B-9D4C-3F04A212BB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99-495B-9D4C-3F04A212BB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99-495B-9D4C-3F04A212BB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99-495B-9D4C-3F04A212BB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99-495B-9D4C-3F04A212BB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9-495B-9D4C-3F04A212BB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99-495B-9D4C-3F04A212BB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99-495B-9D4C-3F04A212BB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99-495B-9D4C-3F04A212BB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99-495B-9D4C-3F04A212BB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99-495B-9D4C-3F04A212BB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99-495B-9D4C-3F04A212BB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99-495B-9D4C-3F04A212BB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99-495B-9D4C-3F04A212BB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99-495B-9D4C-3F04A212BBB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2">
                  <c:v>0.26839577524438418</c:v>
                </c:pt>
                <c:pt idx="3">
                  <c:v>-3.1567505193534906E-2</c:v>
                </c:pt>
                <c:pt idx="4">
                  <c:v>0.48249790953807192</c:v>
                </c:pt>
                <c:pt idx="12">
                  <c:v>0.12708978232925272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99-495B-9D4C-3F04A212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4-42D6-8DFB-9EA1A85A4A4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4-42D6-8DFB-9EA1A85A4A4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A4-42D6-8DFB-9EA1A85A4A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A4-42D6-8DFB-9EA1A85A4A4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4-42D6-8DFB-9EA1A85A4A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A4-42D6-8DFB-9EA1A85A4A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2">
                  <c:v>7.1928329509450455</c:v>
                </c:pt>
                <c:pt idx="3">
                  <c:v>7.4496042216358838</c:v>
                </c:pt>
                <c:pt idx="4">
                  <c:v>7.6742393092105265</c:v>
                </c:pt>
                <c:pt idx="12">
                  <c:v>7.6306508977160732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A4-42D6-8DFB-9EA1A85A4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A4-42D6-8DFB-9EA1A85A4A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A4-42D6-8DFB-9EA1A85A4A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A4-42D6-8DFB-9EA1A85A4A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A4-42D6-8DFB-9EA1A85A4A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A4-42D6-8DFB-9EA1A85A4A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A4-42D6-8DFB-9EA1A85A4A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A4-42D6-8DFB-9EA1A85A4A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A4-42D6-8DFB-9EA1A85A4A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A4-42D6-8DFB-9EA1A85A4A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A4-42D6-8DFB-9EA1A85A4A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A4-42D6-8DFB-9EA1A85A4A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A4-42D6-8DFB-9EA1A85A4A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A4-42D6-8DFB-9EA1A85A4A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A4-42D6-8DFB-9EA1A85A4A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A4-42D6-8DFB-9EA1A85A4A4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2">
                  <c:v>0.60638509493657544</c:v>
                </c:pt>
                <c:pt idx="3">
                  <c:v>0.19328251059656143</c:v>
                </c:pt>
                <c:pt idx="4">
                  <c:v>0.435524621316147</c:v>
                </c:pt>
                <c:pt idx="12">
                  <c:v>0.4002893485260719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A4-42D6-8DFB-9EA1A85A4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4-48D9-A05C-4B71F16ED4D5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4-48D9-A05C-4B71F16ED4D5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D4-48D9-A05C-4B71F16ED4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4-48D9-A05C-4B71F16ED4D5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4-48D9-A05C-4B71F16ED4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D4-48D9-A05C-4B71F16ED4D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2">
                  <c:v>8.2895294616362865</c:v>
                </c:pt>
                <c:pt idx="3">
                  <c:v>7.8938468764678253</c:v>
                </c:pt>
                <c:pt idx="4">
                  <c:v>12.54282267792521</c:v>
                </c:pt>
                <c:pt idx="12">
                  <c:v>8.7114010209869548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D4-48D9-A05C-4B71F16E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D4-48D9-A05C-4B71F16ED4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D4-48D9-A05C-4B71F16ED4D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ED4-48D9-A05C-4B71F16ED4D5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ED4-48D9-A05C-4B71F16ED4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D4-48D9-A05C-4B71F16ED4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D4-48D9-A05C-4B71F16ED4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D4-48D9-A05C-4B71F16ED4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D4-48D9-A05C-4B71F16ED4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D4-48D9-A05C-4B71F16ED4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D4-48D9-A05C-4B71F16ED4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D4-48D9-A05C-4B71F16ED4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D4-48D9-A05C-4B71F16ED4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D4-48D9-A05C-4B71F16ED4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D4-48D9-A05C-4B71F16ED4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D4-48D9-A05C-4B71F16ED4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D4-48D9-A05C-4B71F16ED4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D4-48D9-A05C-4B71F16ED4D5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2">
                  <c:v>0.3706263111111987</c:v>
                </c:pt>
                <c:pt idx="3">
                  <c:v>-2.0306814254189662</c:v>
                </c:pt>
                <c:pt idx="4">
                  <c:v>3.4416923983297316</c:v>
                </c:pt>
                <c:pt idx="12">
                  <c:v>-0.21891256786321911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D4-48D9-A05C-4B71F16ED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3-4AB1-9C1F-B9F0BE38EC6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3-4AB1-9C1F-B9F0BE38EC6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3-4AB1-9C1F-B9F0BE38EC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3-4AB1-9C1F-B9F0BE38EC6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3-4AB1-9C1F-B9F0BE38EC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53-4AB1-9C1F-B9F0BE38EC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2">
                  <c:v>6.5350000000000001</c:v>
                </c:pt>
                <c:pt idx="3">
                  <c:v>6.1740909090909089</c:v>
                </c:pt>
                <c:pt idx="4">
                  <c:v>7.4310954063604244</c:v>
                </c:pt>
                <c:pt idx="12">
                  <c:v>6.6654430508820228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53-4AB1-9C1F-B9F0BE38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53-4AB1-9C1F-B9F0BE38EC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53-4AB1-9C1F-B9F0BE38EC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53-4AB1-9C1F-B9F0BE38EC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53-4AB1-9C1F-B9F0BE38EC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53-4AB1-9C1F-B9F0BE38EC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3-4AB1-9C1F-B9F0BE38EC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3-4AB1-9C1F-B9F0BE38EC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3-4AB1-9C1F-B9F0BE38EC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3-4AB1-9C1F-B9F0BE38EC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3-4AB1-9C1F-B9F0BE38EC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3-4AB1-9C1F-B9F0BE38EC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3-4AB1-9C1F-B9F0BE38EC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3-4AB1-9C1F-B9F0BE38EC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3-4AB1-9C1F-B9F0BE38EC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3-4AB1-9C1F-B9F0BE38EC6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2">
                  <c:v>-0.48818015453436381</c:v>
                </c:pt>
                <c:pt idx="3">
                  <c:v>0.1879929628033894</c:v>
                </c:pt>
                <c:pt idx="4">
                  <c:v>0.37699770753119566</c:v>
                </c:pt>
                <c:pt idx="12">
                  <c:v>-6.4347110796683538E-2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53-4AB1-9C1F-B9F0BE38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8-4A44-B07E-F72C2D9784F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8-4A44-B07E-F72C2D9784F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88-4A44-B07E-F72C2D9784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8-4A44-B07E-F72C2D9784F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88-4A44-B07E-F72C2D9784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88-4A44-B07E-F72C2D9784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12">
                  <c:v>7.4085963003264421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88-4A44-B07E-F72C2D97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88-4A44-B07E-F72C2D9784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88-4A44-B07E-F72C2D9784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88-4A44-B07E-F72C2D9784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88-4A44-B07E-F72C2D9784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88-4A44-B07E-F72C2D9784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88-4A44-B07E-F72C2D9784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88-4A44-B07E-F72C2D9784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88-4A44-B07E-F72C2D9784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88-4A44-B07E-F72C2D9784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88-4A44-B07E-F72C2D9784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88-4A44-B07E-F72C2D9784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88-4A44-B07E-F72C2D9784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88-4A44-B07E-F72C2D9784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88-4A44-B07E-F72C2D9784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88-4A44-B07E-F72C2D9784F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12">
                  <c:v>-0.73184851021721542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88-4A44-B07E-F72C2D97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E8-4130-B091-4463ED59DBC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8-4130-B091-4463ED59DBC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E8-4130-B091-4463ED59DB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8-4130-B091-4463ED59DBC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E8-4130-B091-4463ED59DB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E8-4130-B091-4463ED59DB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2">
                  <c:v>7.5100548446069473</c:v>
                </c:pt>
                <c:pt idx="3">
                  <c:v>7.1983050847457628</c:v>
                </c:pt>
                <c:pt idx="4">
                  <c:v>11.260714285714286</c:v>
                </c:pt>
                <c:pt idx="12">
                  <c:v>7.8243191407748371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E8-4130-B091-4463ED59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E8-4130-B091-4463ED59DB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E8-4130-B091-4463ED59DB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E8-4130-B091-4463ED59DB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E8-4130-B091-4463ED59DB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E8-4130-B091-4463ED59DB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8-4130-B091-4463ED59DB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8-4130-B091-4463ED59DB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8-4130-B091-4463ED59DB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8-4130-B091-4463ED59DB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8-4130-B091-4463ED59DB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8-4130-B091-4463ED59DB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8-4130-B091-4463ED59DB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8-4130-B091-4463ED59DB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8-4130-B091-4463ED59DB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8-4130-B091-4463ED59DBC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2">
                  <c:v>-2.5305131067115108</c:v>
                </c:pt>
                <c:pt idx="3">
                  <c:v>-1.1490633363068694</c:v>
                </c:pt>
                <c:pt idx="4">
                  <c:v>0.41251694226077618</c:v>
                </c:pt>
                <c:pt idx="12">
                  <c:v>-1.9236367781729049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E8-4130-B091-4463ED59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26-4FF1-A7C0-E9DF0E8D538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6-4FF1-A7C0-E9DF0E8D538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26-4FF1-A7C0-E9DF0E8D53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26-4FF1-A7C0-E9DF0E8D538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26-4FF1-A7C0-E9DF0E8D53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26-4FF1-A7C0-E9DF0E8D53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12">
                  <c:v>7.4085963003264421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26-4FF1-A7C0-E9DF0E8D5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26-4FF1-A7C0-E9DF0E8D53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26-4FF1-A7C0-E9DF0E8D53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6-4FF1-A7C0-E9DF0E8D53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6-4FF1-A7C0-E9DF0E8D53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6-4FF1-A7C0-E9DF0E8D53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26-4FF1-A7C0-E9DF0E8D53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26-4FF1-A7C0-E9DF0E8D53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26-4FF1-A7C0-E9DF0E8D53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26-4FF1-A7C0-E9DF0E8D53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26-4FF1-A7C0-E9DF0E8D53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26-4FF1-A7C0-E9DF0E8D53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26-4FF1-A7C0-E9DF0E8D53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26-4FF1-A7C0-E9DF0E8D53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26-4FF1-A7C0-E9DF0E8D53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26-4FF1-A7C0-E9DF0E8D538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12">
                  <c:v>-0.73184851021721542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26-4FF1-A7C0-E9DF0E8D5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F-402D-8774-FD1D5C70AE5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F-402D-8774-FD1D5C70AE5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F-402D-8774-FD1D5C70AE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F-402D-8774-FD1D5C70AE5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F-402D-8774-FD1D5C70AE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5F-402D-8774-FD1D5C70AE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2">
                  <c:v>7.9</c:v>
                </c:pt>
                <c:pt idx="3">
                  <c:v>8.34375</c:v>
                </c:pt>
                <c:pt idx="4">
                  <c:v>13.555555555555555</c:v>
                </c:pt>
                <c:pt idx="12">
                  <c:v>7.9406741573033708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5F-402D-8774-FD1D5C70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5F-402D-8774-FD1D5C70AE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5F-402D-8774-FD1D5C70AE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5F-402D-8774-FD1D5C70AE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5F-402D-8774-FD1D5C70AE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5F-402D-8774-FD1D5C70AE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F-402D-8774-FD1D5C70AE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F-402D-8774-FD1D5C70AE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F-402D-8774-FD1D5C70AE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F-402D-8774-FD1D5C70AE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F-402D-8774-FD1D5C70AE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F-402D-8774-FD1D5C70AE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F-402D-8774-FD1D5C70AE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F-402D-8774-FD1D5C70AE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F-402D-8774-FD1D5C70AE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F-402D-8774-FD1D5C70AE5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2">
                  <c:v>-0.16412825651302576</c:v>
                </c:pt>
                <c:pt idx="3">
                  <c:v>0.9644396551724137</c:v>
                </c:pt>
                <c:pt idx="4">
                  <c:v>4.782828282828282</c:v>
                </c:pt>
                <c:pt idx="12">
                  <c:v>-0.24486679315163418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5F-402D-8774-FD1D5C70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EB-4954-9E92-0ADB1306DB9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B-4954-9E92-0ADB1306DB9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EB-4954-9E92-0ADB1306DB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B-4954-9E92-0ADB1306DB9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B-4954-9E92-0ADB1306DB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EB-4954-9E92-0ADB1306DB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2">
                  <c:v>7.2537764350453173</c:v>
                </c:pt>
                <c:pt idx="3">
                  <c:v>9.4421052631578952</c:v>
                </c:pt>
                <c:pt idx="4">
                  <c:v>5.6428571428571432</c:v>
                </c:pt>
                <c:pt idx="12">
                  <c:v>8.0420560747663554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EB-4954-9E92-0ADB1306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EB-4954-9E92-0ADB1306DB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EB-4954-9E92-0ADB1306DB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EB-4954-9E92-0ADB1306DB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EB-4954-9E92-0ADB1306DB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EB-4954-9E92-0ADB1306DB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EB-4954-9E92-0ADB1306DB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EB-4954-9E92-0ADB1306DB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B-4954-9E92-0ADB1306DB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B-4954-9E92-0ADB1306DB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B-4954-9E92-0ADB1306DB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EB-4954-9E92-0ADB1306DB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EB-4954-9E92-0ADB1306DB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EB-4954-9E92-0ADB1306DB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EB-4954-9E92-0ADB1306DB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EB-4954-9E92-0ADB1306DB9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2">
                  <c:v>0.8569154484982322</c:v>
                </c:pt>
                <c:pt idx="3">
                  <c:v>-0.1412280701754387</c:v>
                </c:pt>
                <c:pt idx="4">
                  <c:v>0.57142857142857206</c:v>
                </c:pt>
                <c:pt idx="12">
                  <c:v>0.85911247091491116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EB-4954-9E92-0ADB1306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F-426D-8B83-1807562EBE0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F-426D-8B83-1807562EBE0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F-426D-8B83-1807562EBE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F-426D-8B83-1807562EBE0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F-426D-8B83-1807562EBE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2F-426D-8B83-1807562EBE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12">
                  <c:v>7.1552618992790462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2F-426D-8B83-1807562EB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2F-426D-8B83-1807562EBE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2F-426D-8B83-1807562EBE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2F-426D-8B83-1807562EBE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2F-426D-8B83-1807562EBE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2F-426D-8B83-1807562EBE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2F-426D-8B83-1807562EBE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2F-426D-8B83-1807562EBE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2F-426D-8B83-1807562EBE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2F-426D-8B83-1807562EBE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2F-426D-8B83-1807562EBE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2F-426D-8B83-1807562EBE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2F-426D-8B83-1807562EBE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2F-426D-8B83-1807562EBE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2F-426D-8B83-1807562EBE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2F-426D-8B83-1807562EBE0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12">
                  <c:v>0.20078752625992102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2F-426D-8B83-1807562EB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9F-4680-8626-A526B2E894D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F-4680-8626-A526B2E894D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9F-4680-8626-A526B2E894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9F-4680-8626-A526B2E894D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9F-4680-8626-A526B2E894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9F-4680-8626-A526B2E894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2">
                  <c:v>9153</c:v>
                </c:pt>
                <c:pt idx="3">
                  <c:v>9475</c:v>
                </c:pt>
                <c:pt idx="4">
                  <c:v>9728</c:v>
                </c:pt>
                <c:pt idx="12">
                  <c:v>46674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9F-4680-8626-A526B2E89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9F-4680-8626-A526B2E894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9F-4680-8626-A526B2E894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9F-4680-8626-A526B2E894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9F-4680-8626-A526B2E894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9F-4680-8626-A526B2E894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9F-4680-8626-A526B2E894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9F-4680-8626-A526B2E894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9F-4680-8626-A526B2E894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9F-4680-8626-A526B2E894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9F-4680-8626-A526B2E894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9F-4680-8626-A526B2E894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9F-4680-8626-A526B2E894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9F-4680-8626-A526B2E894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9F-4680-8626-A526B2E894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9F-4680-8626-A526B2E894D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2">
                  <c:v>-3.0915828480677643E-2</c:v>
                </c:pt>
                <c:pt idx="3">
                  <c:v>5.5475103041105145E-2</c:v>
                </c:pt>
                <c:pt idx="4">
                  <c:v>-5.5625667410931001E-2</c:v>
                </c:pt>
                <c:pt idx="12">
                  <c:v>1.4805278403604571E-3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9F-4680-8626-A526B2E89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1-4F97-B391-475396DCEB0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1-4F97-B391-475396DCEB0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1-4F97-B391-475396DCEB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1-4F97-B391-475396DCEB0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1-4F97-B391-475396DCEB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41-4F97-B391-475396DCEB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2">
                  <c:v>6.8430692311616754</c:v>
                </c:pt>
                <c:pt idx="3">
                  <c:v>6.8284109816971714</c:v>
                </c:pt>
                <c:pt idx="4">
                  <c:v>7.8248397332124586</c:v>
                </c:pt>
                <c:pt idx="12">
                  <c:v>7.2360169676826871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41-4F97-B391-475396DCE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41-4F97-B391-475396DCEB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41-4F97-B391-475396DCEB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1-4F97-B391-475396DCEB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1-4F97-B391-475396DCEB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1-4F97-B391-475396DCEB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1-4F97-B391-475396DCEB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1-4F97-B391-475396DCEB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41-4F97-B391-475396DCEB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41-4F97-B391-475396DCEB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41-4F97-B391-475396DCEB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41-4F97-B391-475396DCEB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41-4F97-B391-475396DCEB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41-4F97-B391-475396DCEB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41-4F97-B391-475396DCEB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41-4F97-B391-475396DCEB0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2">
                  <c:v>0.26002924560341167</c:v>
                </c:pt>
                <c:pt idx="3">
                  <c:v>-0.25905115590559813</c:v>
                </c:pt>
                <c:pt idx="4">
                  <c:v>0.75313470163779961</c:v>
                </c:pt>
                <c:pt idx="12">
                  <c:v>0.14483251189210478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41-4F97-B391-475396DCE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9-4732-9435-F8BDAA10263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9-4732-9435-F8BDAA10263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9-4732-9435-F8BDAA10263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9-4732-9435-F8BDAA10263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9-4732-9435-F8BDAA1026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F9-4732-9435-F8BDAA10263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2">
                  <c:v>7.0097489486427937</c:v>
                </c:pt>
                <c:pt idx="3">
                  <c:v>6.8985964460468709</c:v>
                </c:pt>
                <c:pt idx="4">
                  <c:v>8.7607566765578628</c:v>
                </c:pt>
                <c:pt idx="12">
                  <c:v>7.4652509111298011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F9-4732-9435-F8BDAA102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F9-4732-9435-F8BDAA1026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F9-4732-9435-F8BDAA1026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F9-4732-9435-F8BDAA1026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F9-4732-9435-F8BDAA1026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F9-4732-9435-F8BDAA1026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9-4732-9435-F8BDAA1026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9-4732-9435-F8BDAA1026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9-4732-9435-F8BDAA1026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9-4732-9435-F8BDAA1026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9-4732-9435-F8BDAA1026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9-4732-9435-F8BDAA1026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9-4732-9435-F8BDAA1026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F9-4732-9435-F8BDAA1026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F9-4732-9435-F8BDAA1026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F9-4732-9435-F8BDAA10263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2">
                  <c:v>0.34317756907615937</c:v>
                </c:pt>
                <c:pt idx="3">
                  <c:v>-0.32061305078302205</c:v>
                </c:pt>
                <c:pt idx="4">
                  <c:v>1.6619985452745984</c:v>
                </c:pt>
                <c:pt idx="12">
                  <c:v>0.26116980428415637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F9-4732-9435-F8BDAA102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1-41F3-A31F-C0596BC7F10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1-41F3-A31F-C0596BC7F10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1-41F3-A31F-C0596BC7F1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1-41F3-A31F-C0596BC7F10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1-41F3-A31F-C0596BC7F1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01-41F3-A31F-C0596BC7F1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2">
                  <c:v>6.1735346813411827</c:v>
                </c:pt>
                <c:pt idx="3">
                  <c:v>6.5337837837837842</c:v>
                </c:pt>
                <c:pt idx="4">
                  <c:v>5.6585104099592183</c:v>
                </c:pt>
                <c:pt idx="12">
                  <c:v>6.4235393481717011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01-41F3-A31F-C0596BC7F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01-41F3-A31F-C0596BC7F1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01-41F3-A31F-C0596BC7F1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01-41F3-A31F-C0596BC7F1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01-41F3-A31F-C0596BC7F1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1-41F3-A31F-C0596BC7F1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1-41F3-A31F-C0596BC7F1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1-41F3-A31F-C0596BC7F1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1-41F3-A31F-C0596BC7F1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1-41F3-A31F-C0596BC7F1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1-41F3-A31F-C0596BC7F1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1-41F3-A31F-C0596BC7F1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1-41F3-A31F-C0596BC7F1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1-41F3-A31F-C0596BC7F1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01-41F3-A31F-C0596BC7F1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01-41F3-A31F-C0596BC7F10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2">
                  <c:v>-9.6446034321984619E-2</c:v>
                </c:pt>
                <c:pt idx="3">
                  <c:v>-2.0285031071486159E-2</c:v>
                </c:pt>
                <c:pt idx="4">
                  <c:v>-1.3199817793095159</c:v>
                </c:pt>
                <c:pt idx="12">
                  <c:v>-0.2520273785664191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01-41F3-A31F-C0596BC7F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AB-49AA-A931-65EAE2A2FDC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B-49AA-A931-65EAE2A2FDC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AB-49AA-A931-65EAE2A2FDC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B-49AA-A931-65EAE2A2FDC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AB-49AA-A931-65EAE2A2FD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AB-49AA-A931-65EAE2A2FDC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2">
                  <c:v>7.2472490455872443</c:v>
                </c:pt>
                <c:pt idx="3">
                  <c:v>6.7478342308592838</c:v>
                </c:pt>
                <c:pt idx="4">
                  <c:v>5.4668946982653308</c:v>
                </c:pt>
                <c:pt idx="12">
                  <c:v>6.8107099542867804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AB-49AA-A931-65EAE2A2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AB-49AA-A931-65EAE2A2FD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AB-49AA-A931-65EAE2A2FD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AB-49AA-A931-65EAE2A2FD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AB-49AA-A931-65EAE2A2FD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AB-49AA-A931-65EAE2A2FD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AB-49AA-A931-65EAE2A2FD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AB-49AA-A931-65EAE2A2FD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AB-49AA-A931-65EAE2A2FD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AB-49AA-A931-65EAE2A2FD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AB-49AA-A931-65EAE2A2FD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AB-49AA-A931-65EAE2A2FD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AB-49AA-A931-65EAE2A2FD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AB-49AA-A931-65EAE2A2FD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AB-49AA-A931-65EAE2A2FD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B-49AA-A931-65EAE2A2FDC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2">
                  <c:v>1.282839657361003</c:v>
                </c:pt>
                <c:pt idx="3">
                  <c:v>0.39082589080009633</c:v>
                </c:pt>
                <c:pt idx="4">
                  <c:v>-5.7364415293546855E-2</c:v>
                </c:pt>
                <c:pt idx="12">
                  <c:v>0.50288495069293315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AB-49AA-A931-65EAE2A2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D-49F6-B501-15CB4AF66F69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D-49F6-B501-15CB4AF66F69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D-49F6-B501-15CB4AF66F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D-49F6-B501-15CB4AF66F69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D-49F6-B501-15CB4AF66F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9D-49F6-B501-15CB4AF66F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  <c:pt idx="2">
                  <c:v>0.82620000000000005</c:v>
                </c:pt>
                <c:pt idx="3">
                  <c:v>0.8216</c:v>
                </c:pt>
                <c:pt idx="4">
                  <c:v>0.71109999999999995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9D-49F6-B501-15CB4AF66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9D-49F6-B501-15CB4AF66F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9D-49F6-B501-15CB4AF66F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9D-49F6-B501-15CB4AF66F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9D-49F6-B501-15CB4AF66F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9D-49F6-B501-15CB4AF66F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9D-49F6-B501-15CB4AF66F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9D-49F6-B501-15CB4AF66F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D-49F6-B501-15CB4AF66F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D-49F6-B501-15CB4AF66F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D-49F6-B501-15CB4AF66F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D-49F6-B501-15CB4AF66F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D-49F6-B501-15CB4AF66F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D-49F6-B501-15CB4AF66F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D-49F6-B501-15CB4AF66F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D-49F6-B501-15CB4AF66F6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  <c:pt idx="2">
                  <c:v>-7.1059140993928405E-2</c:v>
                </c:pt>
                <c:pt idx="3">
                  <c:v>2.2399203583872485E-2</c:v>
                </c:pt>
                <c:pt idx="4">
                  <c:v>-0.11576722208405876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9D-49F6-B501-15CB4AF66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0-4824-8B5F-61AE28B8B7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0-4824-8B5F-61AE28B8B76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0-4824-8B5F-61AE28B8B7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0-4824-8B5F-61AE28B8B76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0-4824-8B5F-61AE28B8B7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  <c:pt idx="2">
                  <c:v>0.59760000000000002</c:v>
                </c:pt>
                <c:pt idx="3">
                  <c:v>0.55149999999999999</c:v>
                </c:pt>
                <c:pt idx="4">
                  <c:v>0.41439999999999999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0-4824-8B5F-61AE28B8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50-4824-8B5F-61AE28B8B7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50-4824-8B5F-61AE28B8B7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50-4824-8B5F-61AE28B8B7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50-4824-8B5F-61AE28B8B7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50-4824-8B5F-61AE28B8B7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0-4824-8B5F-61AE28B8B7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0-4824-8B5F-61AE28B8B7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0-4824-8B5F-61AE28B8B7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0-4824-8B5F-61AE28B8B7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0-4824-8B5F-61AE28B8B7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0-4824-8B5F-61AE28B8B7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0-4824-8B5F-61AE28B8B7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0-4824-8B5F-61AE28B8B76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  <c:pt idx="2">
                  <c:v>-8.1327800829875674E-3</c:v>
                </c:pt>
                <c:pt idx="3">
                  <c:v>0.16227608008429906</c:v>
                </c:pt>
                <c:pt idx="4">
                  <c:v>1.2460298069875364E-2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50-4824-8B5F-61AE28B8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6-46DC-A912-0CA006C036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6-46DC-A912-0CA006C036B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6-46DC-A912-0CA006C036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6-46DC-A912-0CA006C036B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6-46DC-A912-0CA006C036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  <c:pt idx="2">
                  <c:v>0.73329999999999995</c:v>
                </c:pt>
                <c:pt idx="3">
                  <c:v>0.75950000000000006</c:v>
                </c:pt>
                <c:pt idx="4">
                  <c:v>0.8015000000000001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B6-46DC-A912-0CA006C03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B6-46DC-A912-0CA006C036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B6-46DC-A912-0CA006C036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B6-46DC-A912-0CA006C036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B6-46DC-A912-0CA006C036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B6-46DC-A912-0CA006C036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B6-46DC-A912-0CA006C036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B6-46DC-A912-0CA006C036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B6-46DC-A912-0CA006C036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6-46DC-A912-0CA006C036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6-46DC-A912-0CA006C036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B6-46DC-A912-0CA006C036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B6-46DC-A912-0CA006C036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B6-46DC-A912-0CA006C036B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  <c:pt idx="2">
                  <c:v>-0.17578959199730249</c:v>
                </c:pt>
                <c:pt idx="3">
                  <c:v>7.2944297082229159E-3</c:v>
                </c:pt>
                <c:pt idx="4">
                  <c:v>-0.14479300042680321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B6-46DC-A912-0CA006C03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8-4DA9-BEDA-FA9BBDEB259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8-4DA9-BEDA-FA9BBDEB259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8-4DA9-BEDA-FA9BBDEB25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8-4DA9-BEDA-FA9BBDEB259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8-4DA9-BEDA-FA9BBDEB25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B8-4DA9-BEDA-FA9BBDEB25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  <c:pt idx="2">
                  <c:v>0.90989999999999993</c:v>
                </c:pt>
                <c:pt idx="3">
                  <c:v>0.92059999999999997</c:v>
                </c:pt>
                <c:pt idx="4">
                  <c:v>0.81980000000000008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B8-4DA9-BEDA-FA9BBDEB2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B8-4DA9-BEDA-FA9BBDEB25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0.52310000000000001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B8-4DA9-BEDA-FA9BBDEB25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B8-4DA9-BEDA-FA9BBDEB25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B8-4DA9-BEDA-FA9BBDEB25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B8-4DA9-BEDA-FA9BBDEB25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B8-4DA9-BEDA-FA9BBDEB25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8-4DA9-BEDA-FA9BBDEB25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8-4DA9-BEDA-FA9BBDEB25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8-4DA9-BEDA-FA9BBDEB25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8-4DA9-BEDA-FA9BBDEB25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8-4DA9-BEDA-FA9BBDEB25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8-4DA9-BEDA-FA9BBDEB25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8-4DA9-BEDA-FA9BBDEB25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8-4DA9-BEDA-FA9BBDEB25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B8-4DA9-BEDA-FA9BBDEB259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  <c:pt idx="2">
                  <c:v>-8.0537590945836679E-2</c:v>
                </c:pt>
                <c:pt idx="3">
                  <c:v>2.1772262138035625E-3</c:v>
                </c:pt>
                <c:pt idx="4">
                  <c:v>-0.12972399150743097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B8-4DA9-BEDA-FA9BBDEB2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7-403A-8E87-68C0A25C04E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7-403A-8E87-68C0A25C04E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7-403A-8E87-68C0A25C04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7-403A-8E87-68C0A25C04E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7-403A-8E87-68C0A25C04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27-403A-8E87-68C0A25C04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  <c:pt idx="2">
                  <c:v>0.96069999999999989</c:v>
                </c:pt>
                <c:pt idx="3">
                  <c:v>0.96689999999999998</c:v>
                </c:pt>
                <c:pt idx="4">
                  <c:v>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7-403A-8E87-68C0A25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27-403A-8E87-68C0A25C04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27-403A-8E87-68C0A25C04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27-403A-8E87-68C0A25C04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27-403A-8E87-68C0A25C04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27-403A-8E87-68C0A25C04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7-403A-8E87-68C0A25C04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7-403A-8E87-68C0A25C04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7-403A-8E87-68C0A25C04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7-403A-8E87-68C0A25C04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7-403A-8E87-68C0A25C04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7-403A-8E87-68C0A25C04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7-403A-8E87-68C0A25C04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7-403A-8E87-68C0A25C04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7-403A-8E87-68C0A25C04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7-403A-8E87-68C0A25C04E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  <c:pt idx="2">
                  <c:v>-5.6564863006972499E-2</c:v>
                </c:pt>
                <c:pt idx="3">
                  <c:v>1.138952164009055E-3</c:v>
                </c:pt>
                <c:pt idx="4">
                  <c:v>-0.12550349798600813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27-403A-8E87-68C0A25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3052</c:v>
                </c:pt>
                <c:pt idx="1">
                  <c:v>4576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D-4FA7-A2AB-B42342E402E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3545</c:v>
                </c:pt>
                <c:pt idx="1">
                  <c:v>1466</c:v>
                </c:pt>
                <c:pt idx="2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D-4FA7-A2AB-B42342E40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BD-4FA7-A2AB-B42342E402E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BD-4FA7-A2AB-B42342E402E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BD-4FA7-A2AB-B42342E402E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D-4FA7-A2AB-B42342E402E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D-4FA7-A2AB-B42342E402E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D-4FA7-A2AB-B42342E402E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D-4FA7-A2AB-B42342E402E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D-4FA7-A2AB-B42342E402E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D-4FA7-A2AB-B42342E402E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0.54146937528639072</c:v>
                </c:pt>
                <c:pt idx="1">
                  <c:v>0.22391935237513366</c:v>
                </c:pt>
                <c:pt idx="2">
                  <c:v>0.23461127233847565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BD-4FA7-A2AB-B42342E40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D-4FA7-A2AB-B42342E402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D-4FA7-A2AB-B42342E402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D-4FA7-A2AB-B42342E402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D-4FA7-A2AB-B42342E402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D-4FA7-A2AB-B42342E402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D-4FA7-A2AB-B42342E402E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D-4FA7-A2AB-B42342E402E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D-4FA7-A2AB-B42342E402E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D-4FA7-A2AB-B42342E402E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D-4FA7-A2AB-B42342E402E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D-4FA7-A2AB-B42342E402E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D-4FA7-A2AB-B42342E402E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0.16153342070773258</c:v>
                </c:pt>
                <c:pt idx="1">
                  <c:v>-0.67963286713286708</c:v>
                </c:pt>
                <c:pt idx="2">
                  <c:v>1.2721893491124261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D-4FA7-A2AB-B42342E402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4E-4B9D-A41C-52A07FA75125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E-4B9D-A41C-52A07FA75125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4E-4B9D-A41C-52A07FA751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4E-4B9D-A41C-52A07FA75125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4E-4B9D-A41C-52A07FA751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4E-4B9D-A41C-52A07FA751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2">
                  <c:v>2359</c:v>
                </c:pt>
                <c:pt idx="3">
                  <c:v>2359</c:v>
                </c:pt>
                <c:pt idx="4">
                  <c:v>2359</c:v>
                </c:pt>
                <c:pt idx="12">
                  <c:v>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4E-4B9D-A41C-52A07FA7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4E-4B9D-A41C-52A07FA751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4E-4B9D-A41C-52A07FA7512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E34E-4B9D-A41C-52A07FA75125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E34E-4B9D-A41C-52A07FA751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E-4B9D-A41C-52A07FA751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E-4B9D-A41C-52A07FA751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E-4B9D-A41C-52A07FA751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E-4B9D-A41C-52A07FA751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E-4B9D-A41C-52A07FA751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E-4B9D-A41C-52A07FA751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E-4B9D-A41C-52A07FA751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E-4B9D-A41C-52A07FA751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4E-4B9D-A41C-52A07FA751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4E-4B9D-A41C-52A07FA751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4E-4B9D-A41C-52A07FA751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4E-4B9D-A41C-52A07FA751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4E-4B9D-A41C-52A07FA7512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2">
                  <c:v>-0.31184364060676784</c:v>
                </c:pt>
                <c:pt idx="3">
                  <c:v>0.48364779874213837</c:v>
                </c:pt>
                <c:pt idx="4">
                  <c:v>0.40333135038667467</c:v>
                </c:pt>
                <c:pt idx="12">
                  <c:v>-0.14682539682539686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4E-4B9D-A41C-52A07FA7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9F-4ECA-8178-E14AFE529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9F-4ECA-8178-E14AFE529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9F-4ECA-8178-E14AFE529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9F-4ECA-8178-E14AFE529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9F-4ECA-8178-E14AFE529AB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F-4ECA-8178-E14AFE529AB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F-4ECA-8178-E14AFE529AB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F-4ECA-8178-E14AFE529AB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F-4ECA-8178-E14AFE529AB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F-4ECA-8178-E14AFE529AB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F-4ECA-8178-E14AFE529A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3545</c:v>
                </c:pt>
                <c:pt idx="1">
                  <c:v>1466</c:v>
                </c:pt>
                <c:pt idx="2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9F-4ECA-8178-E14AFE529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0D-4A95-A4CC-14A4011A0A7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D-4A95-A4CC-14A4011A0A7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D-4A95-A4CC-14A4011A0A7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D-4A95-A4CC-14A4011A0A7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D-4A95-A4CC-14A4011A0A7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D-4A95-A4CC-14A4011A0A7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D-4A95-A4CC-14A4011A0A7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D-4A95-A4CC-14A4011A0A7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D-4A95-A4CC-14A4011A0A7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D-4A95-A4CC-14A4011A0A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40D-4A95-A4CC-14A4011A0A7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D-4A95-A4CC-14A4011A0A7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D-4A95-A4CC-14A4011A0A7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D-4A95-A4CC-14A4011A0A7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D-4A95-A4CC-14A4011A0A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40D-4A95-A4CC-14A4011A0A7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40D-4A95-A4CC-14A4011A0A7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D-4A95-A4CC-14A4011A0A7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D-4A95-A4CC-14A4011A0A7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D-4A95-A4CC-14A4011A0A7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D-4A95-A4CC-14A4011A0A7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D-4A95-A4CC-14A4011A0A7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D-4A95-A4CC-14A4011A0A7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D-4A95-A4CC-14A4011A0A7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D-4A95-A4CC-14A4011A0A7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D-4A95-A4CC-14A4011A0A7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D-4A95-A4CC-14A4011A0A7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D-4A95-A4CC-14A4011A0A7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0D-4A95-A4CC-14A4011A0A7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0D-4A95-A4CC-14A4011A0A7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0D-4A95-A4CC-14A4011A0A7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0D-4A95-A4CC-14A4011A0A7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0D-4A95-A4CC-14A4011A0A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40D-4A95-A4CC-14A4011A0A7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0D-4A95-A4CC-14A4011A0A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40D-4A95-A4CC-14A4011A0A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40D-4A95-A4CC-14A4011A0A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40D-4A95-A4CC-14A4011A0A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40D-4A95-A4CC-14A4011A0A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40D-4A95-A4CC-14A4011A0A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40D-4A95-A4CC-14A4011A0A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40D-4A95-A4CC-14A4011A0A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40D-4A95-A4CC-14A4011A0A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40D-4A95-A4CC-14A4011A0A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40D-4A95-A4CC-14A4011A0A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40D-4A95-A4CC-14A4011A0A7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40D-4A95-A4CC-14A4011A0A7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40D-4A95-A4CC-14A4011A0A7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40D-4A95-A4CC-14A4011A0A7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40D-4A95-A4CC-14A4011A0A7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0D-4A95-A4CC-14A4011A0A7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0D-4A95-A4CC-14A4011A0A7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0D-4A95-A4CC-14A4011A0A7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0D-4A95-A4CC-14A4011A0A7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0D-4A95-A4CC-14A4011A0A7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0D-4A95-A4CC-14A4011A0A7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0D-4A95-A4CC-14A4011A0A7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0D-4A95-A4CC-14A4011A0A7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0D-4A95-A4CC-14A4011A0A7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0D-4A95-A4CC-14A4011A0A7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0D-4A95-A4CC-14A4011A0A7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0D-4A95-A4CC-14A4011A0A7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0D-4A95-A4CC-14A4011A0A7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0D-4A95-A4CC-14A4011A0A7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0D-4A95-A4CC-14A4011A0A7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0D-4A95-A4CC-14A4011A0A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40D-4A95-A4CC-14A4011A0A7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0D-4A95-A4CC-14A4011A0A7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0D-4A95-A4CC-14A4011A0A7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0D-4A95-A4CC-14A4011A0A7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0D-4A95-A4CC-14A4011A0A7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0D-4A95-A4CC-14A4011A0A7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0D-4A95-A4CC-14A4011A0A7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0D-4A95-A4CC-14A4011A0A7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0D-4A95-A4CC-14A4011A0A7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0D-4A95-A4CC-14A4011A0A7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0D-4A95-A4CC-14A4011A0A7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0D-4A95-A4CC-14A4011A0A7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0D-4A95-A4CC-14A4011A0A7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0D-4A95-A4CC-14A4011A0A7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0D-4A95-A4CC-14A4011A0A7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0D-4A95-A4CC-14A4011A0A7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0D-4A95-A4CC-14A4011A0A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40D-4A95-A4CC-14A4011A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253-497A-952B-1F75839E20C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53-497A-952B-1F75839E20C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3-497A-952B-1F75839E20C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3-497A-952B-1F75839E20C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755</c:v>
                </c:pt>
                <c:pt idx="1">
                  <c:v>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3-497A-952B-1F75839E2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8163</c:v>
                </c:pt>
                <c:pt idx="1">
                  <c:v>2368</c:v>
                </c:pt>
                <c:pt idx="2">
                  <c:v>5795</c:v>
                </c:pt>
                <c:pt idx="3">
                  <c:v>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CF8-B358-AAD4124872A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6118</c:v>
                </c:pt>
                <c:pt idx="1">
                  <c:v>2702</c:v>
                </c:pt>
                <c:pt idx="2">
                  <c:v>3416</c:v>
                </c:pt>
                <c:pt idx="3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2-4CF8-B358-AAD4124872A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4434</c:v>
                </c:pt>
                <c:pt idx="1">
                  <c:v>755</c:v>
                </c:pt>
                <c:pt idx="2">
                  <c:v>3679</c:v>
                </c:pt>
                <c:pt idx="3">
                  <c:v>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82-4CF8-B358-AAD41248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-0.27525335076822488</c:v>
                </c:pt>
                <c:pt idx="1">
                  <c:v>-0.72057735011102886</c:v>
                </c:pt>
                <c:pt idx="2">
                  <c:v>7.6990632318501229E-2</c:v>
                </c:pt>
                <c:pt idx="3">
                  <c:v>-3.3394327538883828E-2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82-4CF8-B358-AAD4124872A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0.67725675882083392</c:v>
                </c:pt>
                <c:pt idx="1">
                  <c:v>0.11531999389033144</c:v>
                </c:pt>
                <c:pt idx="2">
                  <c:v>0.56193676493050249</c:v>
                </c:pt>
                <c:pt idx="3">
                  <c:v>0.32274324117916603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82-4CF8-B358-AAD41248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B9-41DF-B24E-76AF793A5AA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B9-41DF-B24E-76AF793A5AA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9-41DF-B24E-76AF793A5AA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9-41DF-B24E-76AF793A5A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B9-41DF-B24E-76AF793A5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2773</c:v>
                </c:pt>
                <c:pt idx="1">
                  <c:v>0</c:v>
                </c:pt>
                <c:pt idx="2">
                  <c:v>2773</c:v>
                </c:pt>
                <c:pt idx="3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4-44F9-8FF3-C436B9DA294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2407</c:v>
                </c:pt>
                <c:pt idx="1">
                  <c:v>0</c:v>
                </c:pt>
                <c:pt idx="2">
                  <c:v>2407</c:v>
                </c:pt>
                <c:pt idx="3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4-44F9-8FF3-C436B9DA294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2736</c:v>
                </c:pt>
                <c:pt idx="1">
                  <c:v>0</c:v>
                </c:pt>
                <c:pt idx="2">
                  <c:v>2736</c:v>
                </c:pt>
                <c:pt idx="3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4-44F9-8FF3-C436B9DA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0.13668466971333615</c:v>
                </c:pt>
                <c:pt idx="1">
                  <c:v>0</c:v>
                </c:pt>
                <c:pt idx="2">
                  <c:v>0.13668466971333615</c:v>
                </c:pt>
                <c:pt idx="3">
                  <c:v>0.25426356589147292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4-44F9-8FF3-C436B9DA294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0.77179125528913961</c:v>
                </c:pt>
                <c:pt idx="1">
                  <c:v>0</c:v>
                </c:pt>
                <c:pt idx="2">
                  <c:v>0.77179125528913961</c:v>
                </c:pt>
                <c:pt idx="3">
                  <c:v>0.22820874471086036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04-44F9-8FF3-C436B9DA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33-42A4-95B9-0A4D9177529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33-42A4-95B9-0A4D9177529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3-42A4-95B9-0A4D9177529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3-42A4-95B9-0A4D917752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755</c:v>
                </c:pt>
                <c:pt idx="1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33-42A4-95B9-0A4D91775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5390</c:v>
                </c:pt>
                <c:pt idx="1">
                  <c:v>2368</c:v>
                </c:pt>
                <c:pt idx="2">
                  <c:v>3022</c:v>
                </c:pt>
                <c:pt idx="3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C-47BA-8DF1-62C414B333A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3711</c:v>
                </c:pt>
                <c:pt idx="1">
                  <c:v>2702</c:v>
                </c:pt>
                <c:pt idx="2">
                  <c:v>1009</c:v>
                </c:pt>
                <c:pt idx="3">
                  <c:v>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C-47BA-8DF1-62C414B333A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1698</c:v>
                </c:pt>
                <c:pt idx="1">
                  <c:v>755</c:v>
                </c:pt>
                <c:pt idx="2">
                  <c:v>943</c:v>
                </c:pt>
                <c:pt idx="3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5C-47BA-8DF1-62C414B3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-0.54244139046079232</c:v>
                </c:pt>
                <c:pt idx="1">
                  <c:v>-0.72057735011102886</c:v>
                </c:pt>
                <c:pt idx="2">
                  <c:v>-6.5411298315163569E-2</c:v>
                </c:pt>
                <c:pt idx="3">
                  <c:v>-0.15379623621025307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5C-47BA-8DF1-62C414B333A5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0.56562291805463027</c:v>
                </c:pt>
                <c:pt idx="1">
                  <c:v>0.25149900066622249</c:v>
                </c:pt>
                <c:pt idx="2">
                  <c:v>0.31412391738840773</c:v>
                </c:pt>
                <c:pt idx="3">
                  <c:v>0.43437708194536978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5C-47BA-8DF1-62C414B3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43-45A0-ACC5-CF92F56F9C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43-45A0-ACC5-CF92F56F9C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43-45A0-ACC5-CF92F56F9C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43-45A0-ACC5-CF92F56F9CB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43-45A0-ACC5-CF92F56F9C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43-45A0-ACC5-CF92F56F9CB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43-45A0-ACC5-CF92F56F9CB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43-45A0-ACC5-CF92F56F9CB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43-45A0-ACC5-CF92F56F9CB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43-45A0-ACC5-CF92F56F9CB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3-45A0-ACC5-CF92F56F9CB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3-45A0-ACC5-CF92F56F9CB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3-45A0-ACC5-CF92F56F9CB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3-45A0-ACC5-CF92F56F9CB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3-45A0-ACC5-CF92F56F9CB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3-45A0-ACC5-CF92F56F9CB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3-45A0-ACC5-CF92F56F9CB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43-45A0-ACC5-CF92F56F9CB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3-45A0-ACC5-CF92F56F9CB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143-45A0-ACC5-CF92F56F9CB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43-45A0-ACC5-CF92F56F9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8-41F2-88F9-C80D7A9BDF2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8-41F2-88F9-C80D7A9BDF2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8-41F2-88F9-C80D7A9BDF2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8-41F2-88F9-C80D7A9BDF2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8-41F2-88F9-C80D7A9BDF2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8-41F2-88F9-C80D7A9BDF2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78-41F2-88F9-C80D7A9BDF2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78-41F2-88F9-C80D7A9BDF2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78-41F2-88F9-C80D7A9BDF2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8-41F2-88F9-C80D7A9BD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078-41F2-88F9-C80D7A9BDF2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78-41F2-88F9-C80D7A9BDF2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8-41F2-88F9-C80D7A9BDF2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78-41F2-88F9-C80D7A9BDF2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78-41F2-88F9-C80D7A9BD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078-41F2-88F9-C80D7A9BDF2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078-41F2-88F9-C80D7A9BDF2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78-41F2-88F9-C80D7A9BDF2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78-41F2-88F9-C80D7A9BDF2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78-41F2-88F9-C80D7A9BDF2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78-41F2-88F9-C80D7A9BDF2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78-41F2-88F9-C80D7A9BDF2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78-41F2-88F9-C80D7A9BDF2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78-41F2-88F9-C80D7A9BDF2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78-41F2-88F9-C80D7A9BDF2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78-41F2-88F9-C80D7A9BDF2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78-41F2-88F9-C80D7A9BDF2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78-41F2-88F9-C80D7A9BDF2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78-41F2-88F9-C80D7A9BDF2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78-41F2-88F9-C80D7A9BDF2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78-41F2-88F9-C80D7A9BDF2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78-41F2-88F9-C80D7A9BDF2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78-41F2-88F9-C80D7A9BDF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078-41F2-88F9-C80D7A9BDF2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78-41F2-88F9-C80D7A9BDF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078-41F2-88F9-C80D7A9BDF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078-41F2-88F9-C80D7A9BDF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078-41F2-88F9-C80D7A9BDF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078-41F2-88F9-C80D7A9BDF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078-41F2-88F9-C80D7A9BDF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078-41F2-88F9-C80D7A9BDF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078-41F2-88F9-C80D7A9BDF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078-41F2-88F9-C80D7A9BDF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078-41F2-88F9-C80D7A9BDF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078-41F2-88F9-C80D7A9BDF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078-41F2-88F9-C80D7A9BDF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078-41F2-88F9-C80D7A9BDF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078-41F2-88F9-C80D7A9BDF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078-41F2-88F9-C80D7A9BDF2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78-41F2-88F9-C80D7A9BDF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78-41F2-88F9-C80D7A9BDF2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78-41F2-88F9-C80D7A9BDF2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78-41F2-88F9-C80D7A9BDF2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78-41F2-88F9-C80D7A9BDF2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78-41F2-88F9-C80D7A9BDF2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78-41F2-88F9-C80D7A9BDF2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78-41F2-88F9-C80D7A9BDF2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78-41F2-88F9-C80D7A9BDF2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78-41F2-88F9-C80D7A9BDF2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78-41F2-88F9-C80D7A9BDF2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78-41F2-88F9-C80D7A9BDF2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78-41F2-88F9-C80D7A9BDF2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78-41F2-88F9-C80D7A9BDF2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78-41F2-88F9-C80D7A9BDF2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78-41F2-88F9-C80D7A9BDF2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78-41F2-88F9-C80D7A9BDF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078-41F2-88F9-C80D7A9BDF2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78-41F2-88F9-C80D7A9BDF2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78-41F2-88F9-C80D7A9BDF2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78-41F2-88F9-C80D7A9BDF2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78-41F2-88F9-C80D7A9BDF2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78-41F2-88F9-C80D7A9BDF2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78-41F2-88F9-C80D7A9BDF2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78-41F2-88F9-C80D7A9BDF2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78-41F2-88F9-C80D7A9BDF2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78-41F2-88F9-C80D7A9BDF2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78-41F2-88F9-C80D7A9BDF2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78-41F2-88F9-C80D7A9BDF2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78-41F2-88F9-C80D7A9BDF2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78-41F2-88F9-C80D7A9BDF2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78-41F2-88F9-C80D7A9BDF2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78-41F2-88F9-C80D7A9BDF2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78-41F2-88F9-C80D7A9BDF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078-41F2-88F9-C80D7A9B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B-4845-A4D0-2060E8AD213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845-A4D0-2060E8AD213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B-4845-A4D0-2060E8AD21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B-4845-A4D0-2060E8AD213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B-4845-A4D0-2060E8AD21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CB-4845-A4D0-2060E8AD21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2">
                  <c:v>2000</c:v>
                </c:pt>
                <c:pt idx="3">
                  <c:v>2200</c:v>
                </c:pt>
                <c:pt idx="4">
                  <c:v>1698</c:v>
                </c:pt>
                <c:pt idx="12">
                  <c:v>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CB-4845-A4D0-2060E8AD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CB-4845-A4D0-2060E8AD21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CB-4845-A4D0-2060E8AD21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CB-4845-A4D0-2060E8AD21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CB-4845-A4D0-2060E8AD21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CB-4845-A4D0-2060E8AD21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B-4845-A4D0-2060E8AD21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B-4845-A4D0-2060E8AD21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B-4845-A4D0-2060E8AD21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B-4845-A4D0-2060E8AD21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B-4845-A4D0-2060E8AD21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B-4845-A4D0-2060E8AD21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B-4845-A4D0-2060E8AD21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B-4845-A4D0-2060E8AD21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B-4845-A4D0-2060E8AD21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B-4845-A4D0-2060E8AD213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2">
                  <c:v>-0.18666124440829601</c:v>
                </c:pt>
                <c:pt idx="3">
                  <c:v>-0.30489731437598733</c:v>
                </c:pt>
                <c:pt idx="4">
                  <c:v>-0.3144933387161889</c:v>
                </c:pt>
                <c:pt idx="12">
                  <c:v>-0.15660474716202266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CB-4845-A4D0-2060E8AD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D-44F5-89D8-0B94328D146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D-44F5-89D8-0B94328D146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D-44F5-89D8-0B94328D1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D-44F5-89D8-0B94328D146D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D-44F5-89D8-0B94328D1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2D-4E57-B245-9A69C85AEF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2D-4E57-B245-9A69C85AEF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A2D-4E57-B245-9A69C85AEF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2D-4E57-B245-9A69C85AEF4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2D-4E57-B245-9A69C85AEF4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A2D-4E57-B245-9A69C85AEF4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2D-4E57-B245-9A69C85AEF4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2D-4E57-B245-9A69C85AEF4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2D-4E57-B245-9A69C85AEF4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2D-4E57-B245-9A69C85AEF4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D-4E57-B245-9A69C85AEF4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D-4E57-B245-9A69C85AEF4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D-4E57-B245-9A69C85AEF4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2D-4E57-B245-9A69C85AEF4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2D-4E57-B245-9A69C85AEF4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2D-4E57-B245-9A69C85AEF4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2D-4E57-B245-9A69C85AEF4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2D-4E57-B245-9A69C85AEF4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2D-4E57-B245-9A69C85AEF4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A2D-4E57-B245-9A69C85AEF4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2D-4E57-B245-9A69C85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8-4620-AECA-7197B046340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8-4620-AECA-7197B046340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8-4620-AECA-7197B046340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8-4620-AECA-7197B046340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8-4620-AECA-7197B046340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8-4620-AECA-7197B046340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8-4620-AECA-7197B046340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8-4620-AECA-7197B046340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18-4620-AECA-7197B046340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8-4620-AECA-7197B0463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818-4620-AECA-7197B046340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8-4620-AECA-7197B046340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18-4620-AECA-7197B046340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8-4620-AECA-7197B046340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8-4620-AECA-7197B0463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818-4620-AECA-7197B046340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818-4620-AECA-7197B046340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18-4620-AECA-7197B046340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18-4620-AECA-7197B046340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18-4620-AECA-7197B046340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18-4620-AECA-7197B046340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18-4620-AECA-7197B046340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18-4620-AECA-7197B046340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18-4620-AECA-7197B046340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18-4620-AECA-7197B046340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18-4620-AECA-7197B046340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18-4620-AECA-7197B046340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18-4620-AECA-7197B046340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18-4620-AECA-7197B046340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18-4620-AECA-7197B046340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18-4620-AECA-7197B046340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18-4620-AECA-7197B046340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18-4620-AECA-7197B04634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818-4620-AECA-7197B046340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18-4620-AECA-7197B04634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18-4620-AECA-7197B04634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818-4620-AECA-7197B04634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818-4620-AECA-7197B04634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818-4620-AECA-7197B04634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818-4620-AECA-7197B04634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818-4620-AECA-7197B04634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818-4620-AECA-7197B04634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818-4620-AECA-7197B04634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818-4620-AECA-7197B04634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818-4620-AECA-7197B04634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818-4620-AECA-7197B04634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818-4620-AECA-7197B04634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818-4620-AECA-7197B04634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818-4620-AECA-7197B046340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818-4620-AECA-7197B04634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18-4620-AECA-7197B046340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18-4620-AECA-7197B046340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18-4620-AECA-7197B046340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18-4620-AECA-7197B046340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18-4620-AECA-7197B046340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18-4620-AECA-7197B046340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18-4620-AECA-7197B046340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18-4620-AECA-7197B046340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18-4620-AECA-7197B046340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18-4620-AECA-7197B046340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18-4620-AECA-7197B046340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18-4620-AECA-7197B046340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18-4620-AECA-7197B046340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18-4620-AECA-7197B046340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18-4620-AECA-7197B046340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18-4620-AECA-7197B04634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818-4620-AECA-7197B046340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18-4620-AECA-7197B046340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18-4620-AECA-7197B046340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18-4620-AECA-7197B046340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18-4620-AECA-7197B046340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18-4620-AECA-7197B046340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18-4620-AECA-7197B046340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818-4620-AECA-7197B046340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818-4620-AECA-7197B046340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818-4620-AECA-7197B046340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818-4620-AECA-7197B046340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818-4620-AECA-7197B046340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818-4620-AECA-7197B046340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818-4620-AECA-7197B046340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818-4620-AECA-7197B046340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818-4620-AECA-7197B046340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818-4620-AECA-7197B04634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818-4620-AECA-7197B046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9-489C-A95E-E9134892120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9-489C-A95E-E9134892120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C9-489C-A95E-E91348921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C9-489C-A95E-E9134892120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C9-489C-A95E-E91348921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13-4672-BC3E-7175F7D2E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13-4672-BC3E-7175F7D2E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13-4672-BC3E-7175F7D2E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13-4672-BC3E-7175F7D2E43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13-4672-BC3E-7175F7D2E4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13-4672-BC3E-7175F7D2E43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13-4672-BC3E-7175F7D2E43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13-4672-BC3E-7175F7D2E43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13-4672-BC3E-7175F7D2E43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13-4672-BC3E-7175F7D2E43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3-4672-BC3E-7175F7D2E43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3-4672-BC3E-7175F7D2E43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3-4672-BC3E-7175F7D2E43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3-4672-BC3E-7175F7D2E43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3-4672-BC3E-7175F7D2E43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3-4672-BC3E-7175F7D2E43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3-4672-BC3E-7175F7D2E43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13-4672-BC3E-7175F7D2E43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13-4672-BC3E-7175F7D2E43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E13-4672-BC3E-7175F7D2E43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E13-4672-BC3E-7175F7D2E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B-4673-B404-096410AC1AE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B-4673-B404-096410AC1AE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B-4673-B404-096410AC1AE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B-4673-B404-096410AC1AE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B-4673-B404-096410AC1AE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B-4673-B404-096410AC1AE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B-4673-B404-096410AC1AE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B-4673-B404-096410AC1AE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B-4673-B404-096410AC1AE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B-4673-B404-096410AC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46B-4673-B404-096410AC1AE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B-4673-B404-096410AC1AE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6B-4673-B404-096410AC1AE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B-4673-B404-096410AC1AE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B-4673-B404-096410AC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46B-4673-B404-096410AC1AE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46B-4673-B404-096410AC1AE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6B-4673-B404-096410AC1AE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6B-4673-B404-096410AC1AE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6B-4673-B404-096410AC1AE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6B-4673-B404-096410AC1AE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6B-4673-B404-096410AC1AE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6B-4673-B404-096410AC1AE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6B-4673-B404-096410AC1AE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6B-4673-B404-096410AC1AE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6B-4673-B404-096410AC1AE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6B-4673-B404-096410AC1AE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6B-4673-B404-096410AC1AE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6B-4673-B404-096410AC1AE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6B-4673-B404-096410AC1AE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6B-4673-B404-096410AC1AE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6B-4673-B404-096410AC1AE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6B-4673-B404-096410AC1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46B-4673-B404-096410AC1AE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6B-4673-B404-096410AC1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6B-4673-B404-096410AC1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6B-4673-B404-096410AC1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6B-4673-B404-096410AC1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6B-4673-B404-096410AC1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46B-4673-B404-096410AC1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46B-4673-B404-096410AC1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46B-4673-B404-096410AC1A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46B-4673-B404-096410AC1A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46B-4673-B404-096410AC1A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46B-4673-B404-096410AC1A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46B-4673-B404-096410AC1A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46B-4673-B404-096410AC1A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46B-4673-B404-096410AC1A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46B-4673-B404-096410AC1AE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46B-4673-B404-096410AC1A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6B-4673-B404-096410AC1AE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6B-4673-B404-096410AC1AE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6B-4673-B404-096410AC1AE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6B-4673-B404-096410AC1AE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6B-4673-B404-096410AC1AE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6B-4673-B404-096410AC1AE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6B-4673-B404-096410AC1AE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6B-4673-B404-096410AC1AE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6B-4673-B404-096410AC1AE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6B-4673-B404-096410AC1AE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6B-4673-B404-096410AC1AE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46B-4673-B404-096410AC1AE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46B-4673-B404-096410AC1AE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46B-4673-B404-096410AC1AE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46B-4673-B404-096410AC1AE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46B-4673-B404-096410AC1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46B-4673-B404-096410AC1AE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46B-4673-B404-096410AC1AE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46B-4673-B404-096410AC1AE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46B-4673-B404-096410AC1AE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46B-4673-B404-096410AC1AE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46B-4673-B404-096410AC1AE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46B-4673-B404-096410AC1AE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46B-4673-B404-096410AC1AE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46B-4673-B404-096410AC1AE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46B-4673-B404-096410AC1AE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46B-4673-B404-096410AC1AE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46B-4673-B404-096410AC1AE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46B-4673-B404-096410AC1AE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46B-4673-B404-096410AC1AE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46B-4673-B404-096410AC1AE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46B-4673-B404-096410AC1AE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46B-4673-B404-096410AC1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46B-4673-B404-096410AC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080-8D2F-86765C86674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080-8D2F-86765C86674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E-4080-8D2F-86765C86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E-4080-8D2F-86765C86674B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E-4080-8D2F-86765C86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C-4288-A9A0-31F71040A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C-4288-A9A0-31F71040A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3-45E7-A9D1-DD3AE093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3-45E7-A9D1-DD3AE093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7-4CA5-B0B4-60E37626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7-4CA5-B0B4-60E37626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2-4091-9B83-9D59AC1755C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2-4091-9B83-9D59AC1755C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2-4091-9B83-9D59AC1755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2-4091-9B83-9D59AC1755C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2-4091-9B83-9D59AC1755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E2-4091-9B83-9D59AC1755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12">
                  <c:v>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E2-4091-9B83-9D59AC175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E2-4091-9B83-9D59AC1755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E2-4091-9B83-9D59AC1755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E2-4091-9B83-9D59AC1755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E2-4091-9B83-9D59AC1755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E2-4091-9B83-9D59AC1755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E2-4091-9B83-9D59AC1755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2-4091-9B83-9D59AC1755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E2-4091-9B83-9D59AC1755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E2-4091-9B83-9D59AC1755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E2-4091-9B83-9D59AC1755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2-4091-9B83-9D59AC1755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2-4091-9B83-9D59AC1755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2-4091-9B83-9D59AC1755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2-4091-9B83-9D59AC1755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2-4091-9B83-9D59AC1755C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12">
                  <c:v>-0.24299835255354196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E2-4091-9B83-9D59AC175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231D41-6DF4-4DC3-8972-2974F9481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0D4D9E-FE7F-4B4B-A7A0-D6D9407116E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1DFC0D5-D4F2-8F11-1B3E-7A9B198C55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459B91E-51C2-386F-92DB-3FA11A7D57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413ECF-C2C6-493D-8401-2D484EF29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D22ADA-320B-491F-9370-2556EFE43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DA9E31-C293-4422-967B-9F90B2C84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0C7C2F-5303-4E25-9D21-AE5ED2CE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482C5-05AE-4CE4-9AB2-3E121A63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B6145A-0326-41CE-B36F-A4D61CD7A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49A42C-1527-4EFE-ABAB-B8FB91EFC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67CDEA-9A06-4A76-8798-BEBF3443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012408A-5C43-48D6-9DBA-8C19184253A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5DC8776-A5C0-E969-002B-3826741516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186F05F-F7D6-7ABD-F5B5-4BB072BBA3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1EF798-C97E-4293-80EC-C51AA323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3C67CC-46B1-444D-B7BB-346B67508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867133-9A19-4264-B2B0-F96DC0399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95C515E-539C-45FC-96DF-E2E38A343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7A484ED-3CE0-4F90-966B-425688C4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-42,8%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3.002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45,9%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3.002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45,9%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3968557-1D57-4051-8FE9-3DAE3A0A8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DBB661-C978-4C8B-8EF3-53D7D0D5C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78CF976-FAEB-4835-A88B-0820B613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36D2C3-5A8E-483B-A1B3-23ADD7E8D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4.434 viajeros 
cuota: 67,7%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2.113 viajeros
cuota: 32,3%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40F4867-4BFC-475E-AF5F-623D6B45D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214477-1E2C-418B-8DFA-9F6706740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AFD431-64D2-47EA-90DD-B051B98E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DD8C23-2B30-4A7A-B65C-0B0718264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2.736 viajeros 
cuota: 77,2%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809 viajeros
cuota: 22,8%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14860E3-3C3B-4017-AB7F-5975328F6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DAE85C-25DB-42F2-8530-608481C82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0A7FFA-A5AE-4FB9-BE87-3C25163BF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D7A2EE-0727-48FB-A875-D49B4AD9F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1.698 viajeros 
cuota: 56,6%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1.304 viajeros
cuota: 43,4%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B0F5D7C-01DF-42C7-AB2C-D139D76E0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8FD45E-ED58-4B24-A786-CB62778B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4FB9A51-65C1-4C6C-BB0F-0F74ED140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2B66461-B116-4535-BC02-61371150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8C83D0-D801-403E-9B04-4D524E912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2F7DD00-7B1C-4863-BAEB-AA936D39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275580-61F8-4B20-A1F3-F9CDA74D5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447671F-3048-4E88-9E9D-17F831F3C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49F0D4-512C-46A5-899C-2AD21017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237012-EC13-4771-BEF7-F7C67B55E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4DBE6F6-A457-45D2-A39D-6C7AB58BD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D7C0A6-9F3D-47F7-A691-C5F9965C4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44AE8B1-3723-4739-99CE-AF918A624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F54CB8-0CA3-4CD3-B501-1D113FB8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7ACAF0-1321-410A-B2C4-815321A1C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553437-5AFB-4F48-948E-4C2BB049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8B4B6F-C97E-41C1-A5CA-15FFD48D3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CCACBC-E486-47BE-B13F-F4A74819C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A172BB-78E6-4A19-886C-84B781C48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95249B-CDDC-4243-9638-FCBE2CFE7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47D1DE-D3AC-4E1A-8BD4-0ECBFCBC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3658DB-238A-4436-BF7E-E798101D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05D9BD-D4D5-43FD-B09E-B097C0DBD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50653F-B8D5-447E-B014-20902325A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C7FD58-4861-45C4-AB05-AA639E363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76C0B-31FB-49DA-AF75-9E596D08F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4F5998-9652-484B-86BB-19ADD5827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59A6C4-4DD4-4277-BDD0-D97564B92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9C4C43-FFC2-43AB-9F92-3526706F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ED1C27-59B0-4132-930E-E1DD177E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7B86CF-E83E-49A9-A2D4-AFB6A802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337169F-A012-4E45-A790-1F113F85F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9574E6-8FDC-4078-8301-63151E357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AE5DAC3-6D73-4C2D-BC32-D6691D45D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369A12-2EF6-408D-8799-4BC1220D0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EC4E30-744B-4DC4-89E3-E0BE107DF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00BCF1-50E3-4CAD-B552-F4E39281D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1B1F6B-A05C-441B-9531-9A0B3087A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86B2F4-4E45-4639-A040-C9433F60E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819F0D-9D9B-4AB0-8EC8-A2D15A2BC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F78339-9133-4FE0-98DF-478EBAD9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7BCE44-329F-42E7-B19B-A5F410D72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64C5FD-1F8A-4951-99B6-1E1C8E5E3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956034-FD53-4C61-8441-FE165DAC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1B62D2-E9F9-4AFD-A9BA-F184A1DE9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3BBAF1-A6B2-4368-BBDA-0EEF5823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DAF5A0-789F-49A8-9F01-4C9419A24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557465-8759-45D9-B58C-07BB95338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B887401-8865-4B9B-8D82-05A178BE4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6B8B9F-3188-4ADB-A5F3-3F20532AD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5434A1-DDCB-4A1D-8E16-FDBA81C3F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AF6017-EC55-402A-8886-B0EE06CC6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C0DB93B-6667-4FC1-BE29-EABB49C75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CC77D57-D950-4F37-A1AE-ECCF0390DEA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0E701C-B507-CD4E-3670-F317067262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AD6B126-A645-481C-67F7-F3263CE653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AED1F-A6E2-4601-90B0-C4A7DA4B5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6AB917-339C-49B4-B502-05C69C68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A1BB61B-47BF-4AF2-8141-D0ABA2167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BE87D5-111F-4D1C-B406-98FB4FDFB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51506E-A1B7-49EB-93C5-2C868D44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413CD98-958A-4D62-9B87-FFE22DCCD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A29B08-42C4-4779-B4E9-097EFD177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52FE95-C755-4FC3-96AE-2B209D24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05528D-63F5-4EC5-9CAD-DD0DE9EC6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9C3B34-797C-4E28-9E89-AA626EBC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099195-683D-4273-ABB3-CCDB044310A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E05EEC-CDEC-0EC5-D125-0BF521AB18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7BDF30E-394E-1445-BF72-7115C4212D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9BBDF7-D860-42C5-A7BC-0E6E6A5E9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FFCAA9-8E1A-440D-8E49-1112384B0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EA34E69-7411-4B14-B550-DEF1A6D25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8C299-2B59-4485-8AFD-E31A110B7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207E4A-2C9F-4F4A-92DE-21ECEDE7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E8FA352-6E15-4F13-AB7C-70586116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C66299-64EF-426C-925C-6CC23D67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F664A3-AC76-410F-ADC6-4AB698E5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7A7991-C811-4262-B52C-753DD6B4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C25B99-EB36-4413-AFED-D7D1B4EDA60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5F44F3-A8F2-ECA3-9335-284203C69B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0357F5-AB1E-2658-7A93-6E49E94C9C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A43CA2-B09F-45AF-8564-944C97F2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1DC5A1-0EE7-490D-9882-1B6E2A09F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74BC8B-16B4-4130-83DF-59EA2DD1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D759B5-A474-48F9-9FFC-45176B523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33E270-1CE7-4D28-8D4C-297573F05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F2E6E60-B7AE-4756-B00F-2A767F68C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0013A9-855F-48F0-B4D3-4FC8136C8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6751448-C9B2-471A-B5F1-DA99AA364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01FC13E-FCCD-4AC8-8B10-A5E41F942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A155E44-FDFE-47B0-A75E-B8B3965DF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B832A83-FA4D-4039-B8E3-709EEC3E1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A4848ED-E2BD-4D8A-8992-05E5797C5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81B922F-6EF9-48CA-9EEC-6AAA02EBF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7758CC4-13A9-44E4-940B-A3BBF6280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944D19-306E-4080-8073-942FCDF8E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0E59D3-3F3A-4C6E-859E-5581E2CC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71781A-B228-4993-967C-AEDA6006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6BF578-7037-4163-A315-382281450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3E7793-5F17-42ED-B29D-256AC3C12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B3445C-DA26-4BF8-BC72-A189505CF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E476E8-744D-4212-9DFC-70CD5B5F4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DD19A6-A9CF-4755-A580-B9045807A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BD468A-AA52-4E46-8BF4-454EEBB23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0C1438-10EA-4633-A108-1280B7E94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37D67F-1A0E-4BB6-A24E-49D9BF584FE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F805ED-66A5-1C2A-853A-5041CE826E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F4F17E-F8CE-FE29-9B3B-6F0310DD81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EB97B7-61E8-4DDD-AD8B-D263BDAA8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BFE130-A047-4469-B51B-90626E17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40BC99-23D8-4218-B2CA-CC4D57836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19C57B-1A18-4970-A6DD-7E12D0F24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11A7B3-B729-49D9-AA5F-69E868364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80DD6D-7B83-4E61-9192-54CB975D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A1AE08-2B7F-4D23-B59D-16A4809B22B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AC22AF7-64E9-8B98-0422-3CCB93EC0F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E46AABB-A99D-4F13-66DF-39EABD206A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A077C3-8E97-4A90-A025-3F0DC0D25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4FDF07-D5D9-462E-873C-19E917668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E1ECCF-9D0A-41D6-9D82-9CA9224E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B104C2-C1F3-4488-AD69-6318582A7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CF831B-1E0C-4216-9B6D-7682B6AA6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D36117E-0B1B-4AAA-9E1D-E6A169B3C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0A960D8-A23F-457B-AA11-DE312DAA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C644D69-36C3-4915-B534-C7C04B0B1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428DEBF-4092-4424-9985-83B0FFD62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9FBB4B5-5D8E-47C0-978D-8C698798D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025319C-F928-43A3-B114-E7F38B97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FBE8405-F9EC-4B62-AB95-C833D66DF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4BE73DB-BABE-4017-AD73-CEB194E4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30F36BC-0A93-44C5-8D07-3924FB86A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3440DE5-71C3-4C83-ABBC-9E9DA18C4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79E197-C767-47D6-A7C6-1BCA16D76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8A5737-FCF7-426C-BFD1-7C644085B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D3C62A-E40C-469E-815A-E62C5E0A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199618-98FD-427A-853D-CACC5C074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19CF2D-3CED-444B-BAB7-634EAAE57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22C34B-638B-4D4A-BD66-790A3B493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C5D0BF-9DCF-447D-BF5B-2F90FD4F3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C836D88-414B-4635-915F-BA43F8361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F282EC8-2E54-42FE-97A8-AC19F826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D89CFC9-F508-4D55-8166-479B3CF5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6892CF5-B290-4ED7-AF12-B1C6378E2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7E20B31-050F-4968-B4DF-CDF90B9A4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9C09ED6-EB59-42C0-8199-051B3016D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076E02E-2C2F-45ED-8794-DC1AEBA9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4DA9B0F-3092-4DC1-BA88-DA42A9056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6E495B-9602-44AB-B79D-D2A052583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11F0A8-32D5-44D9-B006-8290C4BCE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22553B-09CA-49DC-81C1-C6158C625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4716C3-588A-42FE-96CF-67B7BDE4B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FDE386-1505-4CA6-8BE7-42DADFB67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60D35E-C0E8-4D1A-AC3F-923403A0B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318D49-938F-4723-9582-35C0051A7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1E3FFFB-FA75-435C-B5E8-1DB9EE85256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E05957-799E-69F1-4331-A1EA0399C3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886E537-8807-8F2E-E81A-B1CA40692D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896543-A551-470D-9D26-F88AEBE14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DC42D27-0D0D-4FCE-86D4-4A76BEEF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1E009461-E561-4C19-94B7-EDD51ED20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7DBEC8-FCC3-47D3-B0F5-AF56CF12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CF0FD5C-57C2-409F-B5AF-2451D6FBB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2A69C98-6AFC-45BB-A0DC-5E43E2508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7FE8955-762A-453E-B215-34843257E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Santiago%20del%20Teide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Santiago%20del%20Teide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  <cell r="M11">
            <v>24054</v>
          </cell>
          <cell r="N11">
            <v>-0.12070478140078955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  <cell r="M12">
            <v>23503</v>
          </cell>
          <cell r="N12">
            <v>5.845530285971634E-2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93370</v>
          </cell>
          <cell r="N21">
            <v>-2.8731327757666514E-2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827</v>
          </cell>
          <cell r="I31">
            <v>1649</v>
          </cell>
          <cell r="K31">
            <v>1032</v>
          </cell>
          <cell r="M31">
            <v>851</v>
          </cell>
          <cell r="N31">
            <v>-0.17538759689922478</v>
          </cell>
        </row>
        <row r="32">
          <cell r="B32" t="str">
            <v>Febrero</v>
          </cell>
          <cell r="C32">
            <v>1316</v>
          </cell>
          <cell r="I32">
            <v>1146</v>
          </cell>
          <cell r="K32">
            <v>1343</v>
          </cell>
          <cell r="M32">
            <v>670</v>
          </cell>
          <cell r="N32">
            <v>-0.50111690245718543</v>
          </cell>
        </row>
        <row r="33">
          <cell r="B33" t="str">
            <v>Marzo</v>
          </cell>
          <cell r="C33">
            <v>486</v>
          </cell>
          <cell r="I33">
            <v>1783</v>
          </cell>
          <cell r="K33">
            <v>2340</v>
          </cell>
          <cell r="M33">
            <v>929</v>
          </cell>
          <cell r="N33">
            <v>-0.60299145299145307</v>
          </cell>
        </row>
        <row r="34">
          <cell r="B34" t="str">
            <v>Abril</v>
          </cell>
          <cell r="C34">
            <v>0</v>
          </cell>
          <cell r="I34">
            <v>3984</v>
          </cell>
          <cell r="K34">
            <v>1383</v>
          </cell>
          <cell r="M34">
            <v>2250</v>
          </cell>
          <cell r="N34">
            <v>0.6268980477223427</v>
          </cell>
        </row>
        <row r="35">
          <cell r="B35" t="str">
            <v>Mayo</v>
          </cell>
          <cell r="C35">
            <v>0</v>
          </cell>
          <cell r="I35">
            <v>2472</v>
          </cell>
          <cell r="K35">
            <v>2206</v>
          </cell>
        </row>
        <row r="36">
          <cell r="B36" t="str">
            <v>Junio</v>
          </cell>
          <cell r="C36">
            <v>0</v>
          </cell>
          <cell r="I36">
            <v>3499</v>
          </cell>
          <cell r="K36">
            <v>2734</v>
          </cell>
        </row>
        <row r="37">
          <cell r="B37" t="str">
            <v>Julio</v>
          </cell>
          <cell r="C37">
            <v>0</v>
          </cell>
          <cell r="I37">
            <v>4301</v>
          </cell>
          <cell r="K37">
            <v>4112</v>
          </cell>
        </row>
        <row r="38">
          <cell r="B38" t="str">
            <v>Agosto</v>
          </cell>
          <cell r="C38">
            <v>8045</v>
          </cell>
          <cell r="I38">
            <v>4258</v>
          </cell>
          <cell r="K38">
            <v>5008</v>
          </cell>
        </row>
        <row r="39">
          <cell r="B39" t="str">
            <v>Septiembre</v>
          </cell>
          <cell r="C39">
            <v>3978</v>
          </cell>
          <cell r="I39">
            <v>3382</v>
          </cell>
          <cell r="K39">
            <v>2838</v>
          </cell>
        </row>
        <row r="40">
          <cell r="B40" t="str">
            <v>Octubre</v>
          </cell>
          <cell r="C40">
            <v>3756</v>
          </cell>
          <cell r="I40">
            <v>2377</v>
          </cell>
          <cell r="K40">
            <v>3489</v>
          </cell>
        </row>
        <row r="41">
          <cell r="B41" t="str">
            <v>Noviembre</v>
          </cell>
          <cell r="C41">
            <v>1562</v>
          </cell>
          <cell r="I41">
            <v>1284</v>
          </cell>
          <cell r="K41">
            <v>1304</v>
          </cell>
        </row>
        <row r="42">
          <cell r="B42" t="str">
            <v>Diciembre</v>
          </cell>
          <cell r="C42">
            <v>1855</v>
          </cell>
          <cell r="I42">
            <v>1883</v>
          </cell>
          <cell r="K42">
            <v>1399</v>
          </cell>
        </row>
        <row r="43">
          <cell r="C43">
            <v>26839</v>
          </cell>
          <cell r="I43">
            <v>32018</v>
          </cell>
          <cell r="K43">
            <v>29188</v>
          </cell>
          <cell r="M43">
            <v>4700</v>
          </cell>
          <cell r="N43">
            <v>-0.22925549360446051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332</v>
          </cell>
          <cell r="I53">
            <v>722</v>
          </cell>
          <cell r="K53">
            <v>461</v>
          </cell>
          <cell r="M53">
            <v>603</v>
          </cell>
          <cell r="N53">
            <v>0.30802603036876364</v>
          </cell>
        </row>
        <row r="54">
          <cell r="B54" t="str">
            <v>Febrero</v>
          </cell>
          <cell r="C54">
            <v>399</v>
          </cell>
          <cell r="I54">
            <v>509</v>
          </cell>
          <cell r="K54">
            <v>473</v>
          </cell>
          <cell r="M54">
            <v>400</v>
          </cell>
          <cell r="N54">
            <v>-0.15433403805496826</v>
          </cell>
        </row>
        <row r="55">
          <cell r="B55" t="str">
            <v>Marzo</v>
          </cell>
          <cell r="C55">
            <v>135</v>
          </cell>
          <cell r="I55">
            <v>747</v>
          </cell>
          <cell r="K55">
            <v>813</v>
          </cell>
          <cell r="M55">
            <v>604</v>
          </cell>
          <cell r="N55">
            <v>-0.25707257072570722</v>
          </cell>
        </row>
        <row r="56">
          <cell r="B56" t="str">
            <v>Abril</v>
          </cell>
          <cell r="C56">
            <v>0</v>
          </cell>
          <cell r="I56">
            <v>838</v>
          </cell>
          <cell r="K56">
            <v>563</v>
          </cell>
          <cell r="M56">
            <v>1123</v>
          </cell>
          <cell r="N56">
            <v>0.99467140319715819</v>
          </cell>
        </row>
        <row r="57">
          <cell r="B57" t="str">
            <v>Mayo</v>
          </cell>
          <cell r="C57">
            <v>0</v>
          </cell>
          <cell r="I57">
            <v>849</v>
          </cell>
          <cell r="K57">
            <v>742</v>
          </cell>
        </row>
        <row r="58">
          <cell r="B58" t="str">
            <v>Junio</v>
          </cell>
          <cell r="C58">
            <v>0</v>
          </cell>
          <cell r="I58">
            <v>1281</v>
          </cell>
          <cell r="K58">
            <v>858</v>
          </cell>
        </row>
        <row r="59">
          <cell r="B59" t="str">
            <v>Julio</v>
          </cell>
          <cell r="C59">
            <v>0</v>
          </cell>
          <cell r="I59">
            <v>1503</v>
          </cell>
          <cell r="K59">
            <v>1216</v>
          </cell>
        </row>
        <row r="60">
          <cell r="B60" t="str">
            <v>Agosto</v>
          </cell>
          <cell r="C60">
            <v>2124</v>
          </cell>
          <cell r="I60">
            <v>1534</v>
          </cell>
          <cell r="K60">
            <v>1718</v>
          </cell>
        </row>
        <row r="61">
          <cell r="B61" t="str">
            <v>Septiembre</v>
          </cell>
          <cell r="C61">
            <v>1597</v>
          </cell>
          <cell r="I61">
            <v>1027</v>
          </cell>
          <cell r="K61">
            <v>1147</v>
          </cell>
        </row>
        <row r="62">
          <cell r="B62" t="str">
            <v>Octubre</v>
          </cell>
          <cell r="C62">
            <v>502</v>
          </cell>
          <cell r="I62">
            <v>688</v>
          </cell>
          <cell r="K62">
            <v>932</v>
          </cell>
        </row>
        <row r="63">
          <cell r="B63" t="str">
            <v>Noviembre</v>
          </cell>
          <cell r="C63">
            <v>239</v>
          </cell>
          <cell r="I63">
            <v>605</v>
          </cell>
          <cell r="K63">
            <v>937</v>
          </cell>
        </row>
        <row r="64">
          <cell r="B64" t="str">
            <v>Diciembre</v>
          </cell>
          <cell r="C64">
            <v>288</v>
          </cell>
          <cell r="I64">
            <v>977</v>
          </cell>
          <cell r="K64">
            <v>952</v>
          </cell>
        </row>
        <row r="65">
          <cell r="C65">
            <v>6781</v>
          </cell>
          <cell r="I65">
            <v>11280</v>
          </cell>
          <cell r="K65">
            <v>10812</v>
          </cell>
          <cell r="M65">
            <v>2730</v>
          </cell>
          <cell r="N65">
            <v>0.18181818181818188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495</v>
          </cell>
          <cell r="I75">
            <v>927</v>
          </cell>
          <cell r="K75">
            <v>571</v>
          </cell>
          <cell r="M75">
            <v>248</v>
          </cell>
          <cell r="N75">
            <v>-0.56567425569176888</v>
          </cell>
        </row>
        <row r="76">
          <cell r="B76" t="str">
            <v>Febrero</v>
          </cell>
          <cell r="C76">
            <v>917</v>
          </cell>
          <cell r="I76">
            <v>637</v>
          </cell>
          <cell r="K76">
            <v>870</v>
          </cell>
          <cell r="M76">
            <v>270</v>
          </cell>
          <cell r="N76">
            <v>-0.68965517241379315</v>
          </cell>
        </row>
        <row r="77">
          <cell r="B77" t="str">
            <v>Marzo</v>
          </cell>
          <cell r="C77">
            <v>351</v>
          </cell>
          <cell r="I77">
            <v>1036</v>
          </cell>
          <cell r="K77">
            <v>1527</v>
          </cell>
          <cell r="M77">
            <v>325</v>
          </cell>
          <cell r="N77">
            <v>-0.78716437459070066</v>
          </cell>
        </row>
        <row r="78">
          <cell r="B78" t="str">
            <v>Abril</v>
          </cell>
          <cell r="C78">
            <v>0</v>
          </cell>
          <cell r="I78">
            <v>3146</v>
          </cell>
          <cell r="K78">
            <v>820</v>
          </cell>
          <cell r="M78">
            <v>1127</v>
          </cell>
          <cell r="N78">
            <v>0.37439024390243913</v>
          </cell>
        </row>
        <row r="79">
          <cell r="B79" t="str">
            <v>Mayo</v>
          </cell>
          <cell r="C79">
            <v>0</v>
          </cell>
          <cell r="I79">
            <v>1623</v>
          </cell>
          <cell r="K79">
            <v>1464</v>
          </cell>
        </row>
        <row r="80">
          <cell r="B80" t="str">
            <v>Junio</v>
          </cell>
          <cell r="C80">
            <v>0</v>
          </cell>
          <cell r="I80">
            <v>2218</v>
          </cell>
          <cell r="K80">
            <v>1876</v>
          </cell>
        </row>
        <row r="81">
          <cell r="B81" t="str">
            <v>Julio</v>
          </cell>
          <cell r="C81">
            <v>0</v>
          </cell>
          <cell r="I81">
            <v>2798</v>
          </cell>
          <cell r="K81">
            <v>2896</v>
          </cell>
        </row>
        <row r="82">
          <cell r="B82" t="str">
            <v>Agosto</v>
          </cell>
          <cell r="C82">
            <v>5921</v>
          </cell>
          <cell r="I82">
            <v>2724</v>
          </cell>
          <cell r="K82">
            <v>3290</v>
          </cell>
        </row>
        <row r="83">
          <cell r="B83" t="str">
            <v>Septiembre</v>
          </cell>
          <cell r="C83">
            <v>2381</v>
          </cell>
          <cell r="I83">
            <v>2355</v>
          </cell>
          <cell r="K83">
            <v>1691</v>
          </cell>
        </row>
        <row r="84">
          <cell r="B84" t="str">
            <v>Octubre</v>
          </cell>
          <cell r="C84">
            <v>3254</v>
          </cell>
          <cell r="I84">
            <v>1689</v>
          </cell>
          <cell r="K84">
            <v>2557</v>
          </cell>
        </row>
        <row r="85">
          <cell r="B85" t="str">
            <v>Noviembre</v>
          </cell>
          <cell r="C85">
            <v>1323</v>
          </cell>
          <cell r="I85">
            <v>679</v>
          </cell>
          <cell r="K85">
            <v>367</v>
          </cell>
        </row>
        <row r="86">
          <cell r="B86" t="str">
            <v>Diciembre</v>
          </cell>
          <cell r="C86">
            <v>1567</v>
          </cell>
          <cell r="I86">
            <v>906</v>
          </cell>
          <cell r="K86">
            <v>447</v>
          </cell>
        </row>
        <row r="87">
          <cell r="C87">
            <v>20058</v>
          </cell>
          <cell r="I87">
            <v>20738</v>
          </cell>
          <cell r="K87">
            <v>18376</v>
          </cell>
          <cell r="M87">
            <v>1970</v>
          </cell>
          <cell r="N87">
            <v>-0.47993664202745512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20204</v>
          </cell>
          <cell r="I97">
            <v>20841</v>
          </cell>
          <cell r="K97">
            <v>21618</v>
          </cell>
          <cell r="M97">
            <v>21677</v>
          </cell>
          <cell r="N97">
            <v>2.729207142196266E-3</v>
          </cell>
        </row>
        <row r="98">
          <cell r="B98" t="str">
            <v>Febrero</v>
          </cell>
          <cell r="C98">
            <v>21087</v>
          </cell>
          <cell r="I98">
            <v>21940</v>
          </cell>
          <cell r="K98">
            <v>22578</v>
          </cell>
          <cell r="M98">
            <v>22615</v>
          </cell>
          <cell r="N98">
            <v>1.6387633979979555E-3</v>
          </cell>
        </row>
        <row r="99">
          <cell r="B99" t="str">
            <v>Marzo</v>
          </cell>
          <cell r="C99">
            <v>8379</v>
          </cell>
          <cell r="I99">
            <v>19906</v>
          </cell>
          <cell r="K99">
            <v>25016</v>
          </cell>
          <cell r="M99">
            <v>23125</v>
          </cell>
          <cell r="N99">
            <v>-7.559162136232811E-2</v>
          </cell>
        </row>
        <row r="100">
          <cell r="B100" t="str">
            <v>Abril</v>
          </cell>
          <cell r="C100">
            <v>0</v>
          </cell>
          <cell r="I100">
            <v>19500</v>
          </cell>
          <cell r="K100">
            <v>20822</v>
          </cell>
          <cell r="M100">
            <v>21253</v>
          </cell>
          <cell r="N100">
            <v>2.0699260397656349E-2</v>
          </cell>
        </row>
        <row r="101">
          <cell r="B101" t="str">
            <v>Mayo</v>
          </cell>
          <cell r="C101">
            <v>0</v>
          </cell>
          <cell r="I101">
            <v>19075</v>
          </cell>
          <cell r="K101">
            <v>21243</v>
          </cell>
        </row>
        <row r="102">
          <cell r="B102" t="str">
            <v>Junio</v>
          </cell>
          <cell r="C102">
            <v>0</v>
          </cell>
          <cell r="I102">
            <v>17566</v>
          </cell>
          <cell r="K102">
            <v>20107</v>
          </cell>
        </row>
        <row r="103">
          <cell r="B103" t="str">
            <v>Julio</v>
          </cell>
          <cell r="C103">
            <v>0</v>
          </cell>
          <cell r="I103">
            <v>19975</v>
          </cell>
          <cell r="K103">
            <v>20781</v>
          </cell>
        </row>
        <row r="104">
          <cell r="B104" t="str">
            <v>Agosto</v>
          </cell>
          <cell r="C104">
            <v>5250</v>
          </cell>
          <cell r="I104">
            <v>21237</v>
          </cell>
          <cell r="K104">
            <v>20311</v>
          </cell>
        </row>
        <row r="105">
          <cell r="B105" t="str">
            <v>Septiembre</v>
          </cell>
          <cell r="C105">
            <v>1747</v>
          </cell>
          <cell r="I105">
            <v>18724</v>
          </cell>
          <cell r="K105">
            <v>18344</v>
          </cell>
        </row>
        <row r="106">
          <cell r="B106" t="str">
            <v>Octubre</v>
          </cell>
          <cell r="C106">
            <v>2909</v>
          </cell>
          <cell r="I106">
            <v>22630</v>
          </cell>
          <cell r="K106">
            <v>23852</v>
          </cell>
        </row>
        <row r="107">
          <cell r="B107" t="str">
            <v>Noviembre</v>
          </cell>
          <cell r="C107">
            <v>3366</v>
          </cell>
          <cell r="I107">
            <v>22923</v>
          </cell>
          <cell r="K107">
            <v>22059</v>
          </cell>
        </row>
        <row r="108">
          <cell r="B108" t="str">
            <v>Diciembre</v>
          </cell>
          <cell r="C108">
            <v>4406</v>
          </cell>
          <cell r="I108">
            <v>22259</v>
          </cell>
          <cell r="K108">
            <v>21891</v>
          </cell>
        </row>
        <row r="109">
          <cell r="C109">
            <v>69842</v>
          </cell>
          <cell r="I109">
            <v>246576</v>
          </cell>
          <cell r="K109">
            <v>258622</v>
          </cell>
          <cell r="M109">
            <v>88670</v>
          </cell>
          <cell r="N109">
            <v>-1.5149832285580977E-2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8678</v>
          </cell>
          <cell r="I119">
            <v>7748</v>
          </cell>
          <cell r="K119">
            <v>8574</v>
          </cell>
          <cell r="M119">
            <v>8868</v>
          </cell>
          <cell r="N119">
            <v>3.4289713086074203E-2</v>
          </cell>
        </row>
        <row r="120">
          <cell r="B120" t="str">
            <v>Febrero</v>
          </cell>
          <cell r="C120">
            <v>8839</v>
          </cell>
          <cell r="I120">
            <v>8576</v>
          </cell>
          <cell r="K120">
            <v>9308</v>
          </cell>
          <cell r="M120">
            <v>9450</v>
          </cell>
          <cell r="N120">
            <v>1.5255694026643729E-2</v>
          </cell>
        </row>
        <row r="121">
          <cell r="B121" t="str">
            <v>Marzo</v>
          </cell>
          <cell r="C121">
            <v>4215</v>
          </cell>
          <cell r="I121">
            <v>7226</v>
          </cell>
          <cell r="K121">
            <v>9445</v>
          </cell>
          <cell r="M121">
            <v>9153</v>
          </cell>
          <cell r="N121">
            <v>-3.0915828480677643E-2</v>
          </cell>
        </row>
        <row r="122">
          <cell r="B122" t="str">
            <v>Abril</v>
          </cell>
          <cell r="C122">
            <v>0</v>
          </cell>
          <cell r="I122">
            <v>7139</v>
          </cell>
          <cell r="K122">
            <v>8977</v>
          </cell>
          <cell r="M122">
            <v>9475</v>
          </cell>
          <cell r="N122">
            <v>5.5475103041105145E-2</v>
          </cell>
        </row>
        <row r="123">
          <cell r="B123" t="str">
            <v>Mayo</v>
          </cell>
          <cell r="C123">
            <v>0</v>
          </cell>
          <cell r="I123">
            <v>8883</v>
          </cell>
          <cell r="K123">
            <v>10301</v>
          </cell>
        </row>
        <row r="124">
          <cell r="B124" t="str">
            <v>Junio</v>
          </cell>
          <cell r="C124">
            <v>0</v>
          </cell>
          <cell r="I124">
            <v>8301</v>
          </cell>
          <cell r="K124">
            <v>10338</v>
          </cell>
        </row>
        <row r="125">
          <cell r="B125" t="str">
            <v>Julio</v>
          </cell>
          <cell r="C125">
            <v>0</v>
          </cell>
          <cell r="I125">
            <v>9581</v>
          </cell>
          <cell r="K125">
            <v>10171</v>
          </cell>
        </row>
        <row r="126">
          <cell r="B126" t="str">
            <v>Agosto</v>
          </cell>
          <cell r="C126">
            <v>302</v>
          </cell>
          <cell r="I126">
            <v>10320</v>
          </cell>
          <cell r="K126">
            <v>10030</v>
          </cell>
        </row>
        <row r="127">
          <cell r="B127" t="str">
            <v>Septiembre</v>
          </cell>
          <cell r="C127">
            <v>247</v>
          </cell>
          <cell r="I127">
            <v>9284</v>
          </cell>
          <cell r="K127">
            <v>9243</v>
          </cell>
        </row>
        <row r="128">
          <cell r="B128" t="str">
            <v>Octubre</v>
          </cell>
          <cell r="C128">
            <v>683</v>
          </cell>
          <cell r="I128">
            <v>10847</v>
          </cell>
          <cell r="K128">
            <v>11119</v>
          </cell>
        </row>
        <row r="129">
          <cell r="B129" t="str">
            <v>Noviembre</v>
          </cell>
          <cell r="C129">
            <v>1361</v>
          </cell>
          <cell r="I129">
            <v>9244</v>
          </cell>
          <cell r="K129">
            <v>9424</v>
          </cell>
        </row>
        <row r="130">
          <cell r="B130" t="str">
            <v>Diciembre</v>
          </cell>
          <cell r="C130">
            <v>1252</v>
          </cell>
          <cell r="I130">
            <v>8681</v>
          </cell>
          <cell r="K130">
            <v>9229</v>
          </cell>
        </row>
        <row r="131">
          <cell r="C131">
            <v>26093</v>
          </cell>
          <cell r="I131">
            <v>105830</v>
          </cell>
          <cell r="K131">
            <v>116159</v>
          </cell>
          <cell r="M131">
            <v>36946</v>
          </cell>
          <cell r="N131">
            <v>1.7684001762891199E-2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1507</v>
          </cell>
          <cell r="G141">
            <v>1070</v>
          </cell>
          <cell r="I141">
            <v>1623</v>
          </cell>
          <cell r="K141">
            <v>1605</v>
          </cell>
          <cell r="M141">
            <v>1749</v>
          </cell>
          <cell r="N141">
            <v>8.9719626168224265E-2</v>
          </cell>
        </row>
        <row r="142">
          <cell r="B142" t="str">
            <v>Febrero</v>
          </cell>
          <cell r="C142">
            <v>1212</v>
          </cell>
          <cell r="G142">
            <v>1299</v>
          </cell>
          <cell r="I142">
            <v>1902</v>
          </cell>
          <cell r="K142">
            <v>2028</v>
          </cell>
          <cell r="M142">
            <v>1749</v>
          </cell>
          <cell r="N142">
            <v>-0.1375739644970414</v>
          </cell>
        </row>
        <row r="143">
          <cell r="B143" t="str">
            <v>Marzo</v>
          </cell>
          <cell r="C143">
            <v>620</v>
          </cell>
          <cell r="G143">
            <v>1553</v>
          </cell>
          <cell r="I143">
            <v>2140</v>
          </cell>
          <cell r="K143">
            <v>3428</v>
          </cell>
          <cell r="M143">
            <v>2359</v>
          </cell>
          <cell r="N143">
            <v>-0.31184364060676784</v>
          </cell>
        </row>
        <row r="144">
          <cell r="B144" t="str">
            <v>Abril</v>
          </cell>
          <cell r="C144">
            <v>0</v>
          </cell>
          <cell r="G144">
            <v>1519</v>
          </cell>
          <cell r="I144">
            <v>1573</v>
          </cell>
          <cell r="K144">
            <v>1590</v>
          </cell>
          <cell r="M144">
            <v>2359</v>
          </cell>
          <cell r="N144">
            <v>0.48364779874213837</v>
          </cell>
        </row>
        <row r="145">
          <cell r="B145" t="str">
            <v>Mayo</v>
          </cell>
          <cell r="C145">
            <v>0</v>
          </cell>
          <cell r="G145">
            <v>881</v>
          </cell>
          <cell r="I145">
            <v>1613</v>
          </cell>
          <cell r="K145">
            <v>1681</v>
          </cell>
        </row>
        <row r="146">
          <cell r="B146" t="str">
            <v>Junio</v>
          </cell>
          <cell r="C146">
            <v>0</v>
          </cell>
          <cell r="G146">
            <v>1321</v>
          </cell>
          <cell r="I146">
            <v>1398</v>
          </cell>
          <cell r="K146">
            <v>1391</v>
          </cell>
        </row>
        <row r="147">
          <cell r="B147" t="str">
            <v>Julio</v>
          </cell>
          <cell r="C147">
            <v>0</v>
          </cell>
          <cell r="G147">
            <v>1114</v>
          </cell>
          <cell r="I147">
            <v>1435</v>
          </cell>
          <cell r="K147">
            <v>1166</v>
          </cell>
        </row>
        <row r="148">
          <cell r="B148" t="str">
            <v>Agosto</v>
          </cell>
          <cell r="C148">
            <v>902</v>
          </cell>
          <cell r="G148">
            <v>998</v>
          </cell>
          <cell r="I148">
            <v>1506</v>
          </cell>
          <cell r="K148">
            <v>1232</v>
          </cell>
        </row>
        <row r="149">
          <cell r="B149" t="str">
            <v>Septiembre</v>
          </cell>
          <cell r="C149">
            <v>76</v>
          </cell>
          <cell r="G149">
            <v>1047</v>
          </cell>
          <cell r="I149">
            <v>1465</v>
          </cell>
          <cell r="K149">
            <v>1114</v>
          </cell>
        </row>
        <row r="150">
          <cell r="B150" t="str">
            <v>Octubre</v>
          </cell>
          <cell r="C150">
            <v>194</v>
          </cell>
          <cell r="G150">
            <v>1679</v>
          </cell>
          <cell r="I150">
            <v>1982</v>
          </cell>
          <cell r="K150">
            <v>1956</v>
          </cell>
        </row>
        <row r="151">
          <cell r="B151" t="str">
            <v>Noviembre</v>
          </cell>
          <cell r="C151">
            <v>606</v>
          </cell>
          <cell r="G151">
            <v>2421</v>
          </cell>
          <cell r="I151">
            <v>2298</v>
          </cell>
          <cell r="K151">
            <v>2484</v>
          </cell>
        </row>
        <row r="152">
          <cell r="B152" t="str">
            <v>Diciembre</v>
          </cell>
          <cell r="C152">
            <v>440</v>
          </cell>
          <cell r="G152">
            <v>1685</v>
          </cell>
          <cell r="I152">
            <v>1850</v>
          </cell>
          <cell r="K152">
            <v>1784</v>
          </cell>
        </row>
        <row r="153">
          <cell r="C153">
            <v>6042</v>
          </cell>
          <cell r="G153">
            <v>16587</v>
          </cell>
          <cell r="I153">
            <v>20785</v>
          </cell>
          <cell r="K153">
            <v>21459</v>
          </cell>
          <cell r="M153">
            <v>7986</v>
          </cell>
          <cell r="N153">
            <v>-7.6869726043231945E-2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1411</v>
          </cell>
          <cell r="I163">
            <v>1657</v>
          </cell>
          <cell r="K163">
            <v>1470</v>
          </cell>
          <cell r="M163">
            <v>1563</v>
          </cell>
          <cell r="N163">
            <v>6.3265306122449072E-2</v>
          </cell>
        </row>
        <row r="164">
          <cell r="B164" t="str">
            <v>Febrero</v>
          </cell>
          <cell r="C164">
            <v>1560</v>
          </cell>
          <cell r="I164">
            <v>2192</v>
          </cell>
          <cell r="K164">
            <v>2057</v>
          </cell>
          <cell r="M164">
            <v>2346</v>
          </cell>
          <cell r="N164">
            <v>0.14049586776859502</v>
          </cell>
        </row>
        <row r="165">
          <cell r="B165" t="str">
            <v>Marzo</v>
          </cell>
          <cell r="C165">
            <v>592</v>
          </cell>
          <cell r="I165">
            <v>1764</v>
          </cell>
          <cell r="K165">
            <v>2459</v>
          </cell>
          <cell r="M165">
            <v>2000</v>
          </cell>
          <cell r="N165">
            <v>-0.18666124440829601</v>
          </cell>
        </row>
        <row r="166">
          <cell r="B166" t="str">
            <v>Abril</v>
          </cell>
          <cell r="C166">
            <v>0</v>
          </cell>
          <cell r="I166">
            <v>2972</v>
          </cell>
          <cell r="K166">
            <v>3165</v>
          </cell>
          <cell r="M166">
            <v>2200</v>
          </cell>
          <cell r="N166">
            <v>-0.30489731437598733</v>
          </cell>
        </row>
        <row r="167">
          <cell r="B167" t="str">
            <v>Mayo</v>
          </cell>
          <cell r="C167">
            <v>0</v>
          </cell>
          <cell r="I167">
            <v>2516</v>
          </cell>
          <cell r="K167">
            <v>2477</v>
          </cell>
        </row>
        <row r="168">
          <cell r="B168" t="str">
            <v>Junio</v>
          </cell>
          <cell r="C168">
            <v>0</v>
          </cell>
          <cell r="I168">
            <v>1820</v>
          </cell>
          <cell r="K168">
            <v>1716</v>
          </cell>
        </row>
        <row r="169">
          <cell r="B169" t="str">
            <v>Julio</v>
          </cell>
          <cell r="C169">
            <v>0</v>
          </cell>
          <cell r="I169">
            <v>1969</v>
          </cell>
          <cell r="K169">
            <v>1892</v>
          </cell>
        </row>
        <row r="170">
          <cell r="B170" t="str">
            <v>Agosto</v>
          </cell>
          <cell r="C170">
            <v>877</v>
          </cell>
          <cell r="I170">
            <v>2255</v>
          </cell>
          <cell r="K170">
            <v>2125</v>
          </cell>
        </row>
        <row r="171">
          <cell r="B171" t="str">
            <v>Septiembre</v>
          </cell>
          <cell r="C171">
            <v>256</v>
          </cell>
          <cell r="I171">
            <v>2059</v>
          </cell>
          <cell r="K171">
            <v>1668</v>
          </cell>
        </row>
        <row r="172">
          <cell r="B172" t="str">
            <v>Octubre</v>
          </cell>
          <cell r="C172">
            <v>841</v>
          </cell>
          <cell r="I172">
            <v>2556</v>
          </cell>
          <cell r="K172">
            <v>2794</v>
          </cell>
        </row>
        <row r="173">
          <cell r="B173" t="str">
            <v>Noviembre</v>
          </cell>
          <cell r="C173">
            <v>60</v>
          </cell>
          <cell r="I173">
            <v>1504</v>
          </cell>
          <cell r="K173">
            <v>1368</v>
          </cell>
        </row>
        <row r="174">
          <cell r="B174" t="str">
            <v>Diciembre</v>
          </cell>
          <cell r="C174">
            <v>767</v>
          </cell>
          <cell r="I174">
            <v>1825</v>
          </cell>
          <cell r="K174">
            <v>1388</v>
          </cell>
        </row>
        <row r="175">
          <cell r="C175">
            <v>6586</v>
          </cell>
          <cell r="I175">
            <v>25089</v>
          </cell>
          <cell r="K175">
            <v>24579</v>
          </cell>
          <cell r="M175">
            <v>8109</v>
          </cell>
          <cell r="N175">
            <v>-0.11386733690307071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313</v>
          </cell>
          <cell r="I185">
            <v>363</v>
          </cell>
          <cell r="K185">
            <v>373</v>
          </cell>
          <cell r="M185">
            <v>326</v>
          </cell>
          <cell r="N185">
            <v>-0.12600536193029488</v>
          </cell>
        </row>
        <row r="186">
          <cell r="B186" t="str">
            <v>Febrero</v>
          </cell>
          <cell r="C186">
            <v>321</v>
          </cell>
          <cell r="I186">
            <v>445</v>
          </cell>
          <cell r="K186">
            <v>462</v>
          </cell>
          <cell r="M186">
            <v>351</v>
          </cell>
          <cell r="N186">
            <v>-0.24025974025974028</v>
          </cell>
        </row>
        <row r="187">
          <cell r="B187" t="str">
            <v>Marzo</v>
          </cell>
          <cell r="C187">
            <v>227</v>
          </cell>
          <cell r="I187">
            <v>318</v>
          </cell>
          <cell r="K187">
            <v>592</v>
          </cell>
          <cell r="M187">
            <v>381</v>
          </cell>
          <cell r="N187">
            <v>-0.35641891891891897</v>
          </cell>
        </row>
        <row r="188">
          <cell r="B188" t="str">
            <v>Abril</v>
          </cell>
          <cell r="C188">
            <v>0</v>
          </cell>
          <cell r="I188">
            <v>355</v>
          </cell>
          <cell r="K188">
            <v>404</v>
          </cell>
          <cell r="M188">
            <v>569</v>
          </cell>
          <cell r="N188">
            <v>0.40841584158415833</v>
          </cell>
        </row>
        <row r="189">
          <cell r="B189" t="str">
            <v>Mayo</v>
          </cell>
          <cell r="C189">
            <v>0</v>
          </cell>
          <cell r="I189">
            <v>518</v>
          </cell>
          <cell r="K189">
            <v>597</v>
          </cell>
        </row>
        <row r="190">
          <cell r="B190" t="str">
            <v>junio</v>
          </cell>
          <cell r="C190">
            <v>0</v>
          </cell>
          <cell r="I190">
            <v>365</v>
          </cell>
          <cell r="K190">
            <v>533</v>
          </cell>
        </row>
        <row r="191">
          <cell r="B191" t="str">
            <v>Julio</v>
          </cell>
          <cell r="C191">
            <v>0</v>
          </cell>
          <cell r="I191">
            <v>693</v>
          </cell>
          <cell r="K191">
            <v>628</v>
          </cell>
        </row>
        <row r="192">
          <cell r="B192" t="str">
            <v>Agosto</v>
          </cell>
          <cell r="C192">
            <v>538</v>
          </cell>
          <cell r="I192">
            <v>497</v>
          </cell>
          <cell r="K192">
            <v>486</v>
          </cell>
        </row>
        <row r="193">
          <cell r="B193" t="str">
            <v>Septiembre</v>
          </cell>
          <cell r="C193">
            <v>168</v>
          </cell>
          <cell r="I193">
            <v>339</v>
          </cell>
          <cell r="K193">
            <v>217</v>
          </cell>
        </row>
        <row r="194">
          <cell r="B194" t="str">
            <v>Octubre</v>
          </cell>
          <cell r="C194">
            <v>84</v>
          </cell>
          <cell r="I194">
            <v>638</v>
          </cell>
          <cell r="K194">
            <v>350</v>
          </cell>
        </row>
        <row r="195">
          <cell r="B195" t="str">
            <v>Noviembre</v>
          </cell>
          <cell r="C195">
            <v>72</v>
          </cell>
          <cell r="I195">
            <v>437</v>
          </cell>
          <cell r="K195">
            <v>424</v>
          </cell>
        </row>
        <row r="196">
          <cell r="B196" t="str">
            <v>Diciembre</v>
          </cell>
          <cell r="C196">
            <v>126</v>
          </cell>
          <cell r="I196">
            <v>522</v>
          </cell>
          <cell r="K196">
            <v>497</v>
          </cell>
        </row>
        <row r="197">
          <cell r="C197">
            <v>1935</v>
          </cell>
          <cell r="I197">
            <v>5490</v>
          </cell>
          <cell r="K197">
            <v>5563</v>
          </cell>
          <cell r="M197">
            <v>1627</v>
          </cell>
          <cell r="N197">
            <v>-0.11141452758055703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349</v>
          </cell>
          <cell r="I207">
            <v>676</v>
          </cell>
          <cell r="K207">
            <v>554</v>
          </cell>
          <cell r="M207">
            <v>512</v>
          </cell>
          <cell r="N207">
            <v>-7.5812274368231014E-2</v>
          </cell>
        </row>
        <row r="208">
          <cell r="B208" t="str">
            <v>Febrero</v>
          </cell>
          <cell r="C208">
            <v>262</v>
          </cell>
          <cell r="I208">
            <v>751</v>
          </cell>
          <cell r="K208">
            <v>669</v>
          </cell>
          <cell r="M208">
            <v>678</v>
          </cell>
          <cell r="N208">
            <v>1.3452914798206317E-2</v>
          </cell>
        </row>
        <row r="209">
          <cell r="B209" t="str">
            <v>Marzo</v>
          </cell>
          <cell r="C209">
            <v>154</v>
          </cell>
          <cell r="I209">
            <v>636</v>
          </cell>
          <cell r="K209">
            <v>493</v>
          </cell>
          <cell r="M209">
            <v>547</v>
          </cell>
          <cell r="N209">
            <v>0.1095334685598377</v>
          </cell>
        </row>
        <row r="210">
          <cell r="B210" t="str">
            <v>Abril</v>
          </cell>
          <cell r="C210">
            <v>0</v>
          </cell>
          <cell r="I210">
            <v>1013</v>
          </cell>
          <cell r="K210">
            <v>570</v>
          </cell>
          <cell r="M210">
            <v>590</v>
          </cell>
          <cell r="N210">
            <v>3.5087719298245723E-2</v>
          </cell>
        </row>
        <row r="211">
          <cell r="B211" t="str">
            <v>Mayo</v>
          </cell>
          <cell r="C211">
            <v>0</v>
          </cell>
          <cell r="I211">
            <v>516</v>
          </cell>
          <cell r="K211">
            <v>527</v>
          </cell>
        </row>
        <row r="212">
          <cell r="B212" t="str">
            <v>Junio</v>
          </cell>
          <cell r="C212">
            <v>0</v>
          </cell>
          <cell r="I212">
            <v>493</v>
          </cell>
          <cell r="K212">
            <v>432</v>
          </cell>
        </row>
        <row r="213">
          <cell r="B213" t="str">
            <v>Julio</v>
          </cell>
          <cell r="C213">
            <v>0</v>
          </cell>
          <cell r="I213">
            <v>865</v>
          </cell>
          <cell r="K213">
            <v>531</v>
          </cell>
        </row>
        <row r="214">
          <cell r="B214" t="str">
            <v>Agosto</v>
          </cell>
          <cell r="C214">
            <v>169</v>
          </cell>
          <cell r="I214">
            <v>1041</v>
          </cell>
          <cell r="K214">
            <v>508</v>
          </cell>
        </row>
        <row r="215">
          <cell r="B215" t="str">
            <v>Septiembre</v>
          </cell>
          <cell r="C215">
            <v>2</v>
          </cell>
          <cell r="I215">
            <v>805</v>
          </cell>
          <cell r="K215">
            <v>446</v>
          </cell>
        </row>
        <row r="216">
          <cell r="B216" t="str">
            <v>Octubre</v>
          </cell>
          <cell r="C216">
            <v>19</v>
          </cell>
          <cell r="I216">
            <v>743</v>
          </cell>
          <cell r="K216">
            <v>702</v>
          </cell>
        </row>
        <row r="217">
          <cell r="B217" t="str">
            <v>Noviembre</v>
          </cell>
          <cell r="C217">
            <v>114</v>
          </cell>
          <cell r="I217">
            <v>719</v>
          </cell>
          <cell r="K217">
            <v>613</v>
          </cell>
        </row>
        <row r="218">
          <cell r="B218" t="str">
            <v>Diciembre</v>
          </cell>
          <cell r="C218">
            <v>81</v>
          </cell>
          <cell r="I218">
            <v>620</v>
          </cell>
          <cell r="K218">
            <v>489</v>
          </cell>
        </row>
        <row r="219">
          <cell r="C219">
            <v>1273</v>
          </cell>
          <cell r="I219">
            <v>8878</v>
          </cell>
          <cell r="K219">
            <v>6534</v>
          </cell>
          <cell r="M219">
            <v>2327</v>
          </cell>
          <cell r="N219">
            <v>1.7935258092738326E-2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313</v>
          </cell>
          <cell r="I229">
            <v>363</v>
          </cell>
          <cell r="K229">
            <v>373</v>
          </cell>
          <cell r="M229">
            <v>326</v>
          </cell>
          <cell r="N229">
            <v>-0.12600536193029488</v>
          </cell>
        </row>
        <row r="230">
          <cell r="B230" t="str">
            <v>Febrero</v>
          </cell>
          <cell r="C230">
            <v>321</v>
          </cell>
          <cell r="I230">
            <v>445</v>
          </cell>
          <cell r="K230">
            <v>462</v>
          </cell>
          <cell r="M230">
            <v>351</v>
          </cell>
          <cell r="N230">
            <v>-0.24025974025974028</v>
          </cell>
        </row>
        <row r="231">
          <cell r="B231" t="str">
            <v>Marzo</v>
          </cell>
          <cell r="C231">
            <v>227</v>
          </cell>
          <cell r="I231">
            <v>318</v>
          </cell>
          <cell r="K231">
            <v>592</v>
          </cell>
          <cell r="M231">
            <v>381</v>
          </cell>
          <cell r="N231">
            <v>-0.35641891891891897</v>
          </cell>
        </row>
        <row r="232">
          <cell r="B232" t="str">
            <v>Abril</v>
          </cell>
          <cell r="C232">
            <v>0</v>
          </cell>
          <cell r="I232">
            <v>355</v>
          </cell>
          <cell r="K232">
            <v>404</v>
          </cell>
          <cell r="M232">
            <v>569</v>
          </cell>
          <cell r="N232">
            <v>0.40841584158415833</v>
          </cell>
        </row>
        <row r="233">
          <cell r="B233" t="str">
            <v>Mayo</v>
          </cell>
          <cell r="C233">
            <v>0</v>
          </cell>
          <cell r="I233">
            <v>518</v>
          </cell>
          <cell r="K233">
            <v>597</v>
          </cell>
        </row>
        <row r="234">
          <cell r="B234" t="str">
            <v>Junio</v>
          </cell>
          <cell r="C234">
            <v>0</v>
          </cell>
          <cell r="I234">
            <v>365</v>
          </cell>
          <cell r="K234">
            <v>533</v>
          </cell>
        </row>
        <row r="235">
          <cell r="B235" t="str">
            <v>Julio</v>
          </cell>
          <cell r="C235">
            <v>0</v>
          </cell>
          <cell r="I235">
            <v>693</v>
          </cell>
          <cell r="K235">
            <v>628</v>
          </cell>
        </row>
        <row r="236">
          <cell r="B236" t="str">
            <v>Agosto</v>
          </cell>
          <cell r="C236">
            <v>538</v>
          </cell>
          <cell r="I236">
            <v>497</v>
          </cell>
          <cell r="K236">
            <v>486</v>
          </cell>
        </row>
        <row r="237">
          <cell r="B237" t="str">
            <v>Septiembre</v>
          </cell>
          <cell r="C237">
            <v>168</v>
          </cell>
          <cell r="I237">
            <v>339</v>
          </cell>
          <cell r="K237">
            <v>217</v>
          </cell>
        </row>
        <row r="238">
          <cell r="B238" t="str">
            <v>Octubre</v>
          </cell>
          <cell r="C238">
            <v>84</v>
          </cell>
          <cell r="I238">
            <v>638</v>
          </cell>
          <cell r="K238">
            <v>350</v>
          </cell>
        </row>
        <row r="239">
          <cell r="B239" t="str">
            <v>Noviembre</v>
          </cell>
          <cell r="C239">
            <v>72</v>
          </cell>
          <cell r="I239">
            <v>437</v>
          </cell>
          <cell r="K239">
            <v>424</v>
          </cell>
        </row>
        <row r="240">
          <cell r="B240" t="str">
            <v>Diciembre</v>
          </cell>
          <cell r="C240">
            <v>126</v>
          </cell>
          <cell r="I240">
            <v>522</v>
          </cell>
          <cell r="K240">
            <v>497</v>
          </cell>
        </row>
        <row r="241">
          <cell r="C241">
            <v>1935</v>
          </cell>
          <cell r="I241">
            <v>5490</v>
          </cell>
          <cell r="K241">
            <v>5563</v>
          </cell>
          <cell r="M241">
            <v>1627</v>
          </cell>
          <cell r="N241">
            <v>-0.11141452758055703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611</v>
          </cell>
          <cell r="I251">
            <v>905</v>
          </cell>
          <cell r="K251">
            <v>616</v>
          </cell>
          <cell r="M251">
            <v>664</v>
          </cell>
          <cell r="N251">
            <v>7.7922077922077948E-2</v>
          </cell>
        </row>
        <row r="252">
          <cell r="B252" t="str">
            <v>Febrero</v>
          </cell>
          <cell r="C252">
            <v>1068</v>
          </cell>
          <cell r="I252">
            <v>665</v>
          </cell>
          <cell r="K252">
            <v>638</v>
          </cell>
          <cell r="M252">
            <v>582</v>
          </cell>
          <cell r="N252">
            <v>-8.7774294670846409E-2</v>
          </cell>
        </row>
        <row r="253">
          <cell r="B253" t="str">
            <v>Marzo</v>
          </cell>
          <cell r="C253">
            <v>282</v>
          </cell>
          <cell r="I253">
            <v>457</v>
          </cell>
          <cell r="K253">
            <v>499</v>
          </cell>
          <cell r="M253">
            <v>650</v>
          </cell>
          <cell r="N253">
            <v>0.30260521042084165</v>
          </cell>
        </row>
        <row r="254">
          <cell r="B254" t="str">
            <v>Abril</v>
          </cell>
          <cell r="C254">
            <v>0</v>
          </cell>
          <cell r="I254">
            <v>202</v>
          </cell>
          <cell r="K254">
            <v>203</v>
          </cell>
          <cell r="M254">
            <v>320</v>
          </cell>
          <cell r="N254">
            <v>0.57635467980295574</v>
          </cell>
        </row>
        <row r="255">
          <cell r="B255" t="str">
            <v>Mayo</v>
          </cell>
          <cell r="C255">
            <v>0</v>
          </cell>
          <cell r="I255">
            <v>9</v>
          </cell>
          <cell r="K255">
            <v>22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6</v>
          </cell>
        </row>
        <row r="257">
          <cell r="B257" t="str">
            <v>Julio</v>
          </cell>
          <cell r="C257">
            <v>0</v>
          </cell>
          <cell r="I257">
            <v>5</v>
          </cell>
          <cell r="K257">
            <v>17</v>
          </cell>
        </row>
        <row r="258">
          <cell r="B258" t="str">
            <v>Agosto</v>
          </cell>
          <cell r="C258">
            <v>0</v>
          </cell>
          <cell r="I258">
            <v>15</v>
          </cell>
          <cell r="K258">
            <v>25</v>
          </cell>
        </row>
        <row r="259">
          <cell r="B259" t="str">
            <v>Septiembre</v>
          </cell>
          <cell r="C259">
            <v>2</v>
          </cell>
          <cell r="I259">
            <v>12</v>
          </cell>
          <cell r="K259">
            <v>10</v>
          </cell>
        </row>
        <row r="260">
          <cell r="B260" t="str">
            <v>Octubre</v>
          </cell>
          <cell r="C260">
            <v>2</v>
          </cell>
          <cell r="I260">
            <v>77</v>
          </cell>
          <cell r="K260">
            <v>176</v>
          </cell>
        </row>
        <row r="261">
          <cell r="B261" t="str">
            <v>Noviembre</v>
          </cell>
          <cell r="C261">
            <v>3</v>
          </cell>
          <cell r="I261">
            <v>782</v>
          </cell>
          <cell r="K261">
            <v>514</v>
          </cell>
        </row>
        <row r="262">
          <cell r="B262" t="str">
            <v>Diciembre</v>
          </cell>
          <cell r="C262">
            <v>6</v>
          </cell>
          <cell r="I262">
            <v>560</v>
          </cell>
          <cell r="K262">
            <v>676</v>
          </cell>
        </row>
        <row r="263">
          <cell r="C263">
            <v>1979</v>
          </cell>
          <cell r="I263">
            <v>3691</v>
          </cell>
          <cell r="K263">
            <v>3402</v>
          </cell>
          <cell r="M263">
            <v>2216</v>
          </cell>
          <cell r="N263">
            <v>0.13292433537832316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1321</v>
          </cell>
          <cell r="I273">
            <v>528</v>
          </cell>
          <cell r="K273">
            <v>491</v>
          </cell>
          <cell r="M273">
            <v>342</v>
          </cell>
          <cell r="N273">
            <v>-0.30346232179226074</v>
          </cell>
        </row>
        <row r="274">
          <cell r="B274" t="str">
            <v>Febrero</v>
          </cell>
          <cell r="C274">
            <v>2158</v>
          </cell>
          <cell r="I274">
            <v>457</v>
          </cell>
          <cell r="K274">
            <v>407</v>
          </cell>
          <cell r="M274">
            <v>288</v>
          </cell>
          <cell r="N274">
            <v>-0.29238329238329241</v>
          </cell>
        </row>
        <row r="275">
          <cell r="B275" t="str">
            <v>Marzo</v>
          </cell>
          <cell r="C275">
            <v>454</v>
          </cell>
          <cell r="I275">
            <v>280</v>
          </cell>
          <cell r="K275">
            <v>446</v>
          </cell>
          <cell r="M275">
            <v>331</v>
          </cell>
          <cell r="N275">
            <v>-0.25784753363228696</v>
          </cell>
        </row>
        <row r="276">
          <cell r="B276" t="str">
            <v>Abril</v>
          </cell>
          <cell r="C276">
            <v>0</v>
          </cell>
          <cell r="I276">
            <v>281</v>
          </cell>
          <cell r="K276">
            <v>96</v>
          </cell>
          <cell r="M276">
            <v>95</v>
          </cell>
          <cell r="N276">
            <v>-1.041666666666663E-2</v>
          </cell>
        </row>
        <row r="277">
          <cell r="B277" t="str">
            <v>Mayo</v>
          </cell>
          <cell r="C277">
            <v>0</v>
          </cell>
          <cell r="I277">
            <v>28</v>
          </cell>
          <cell r="K277">
            <v>14</v>
          </cell>
        </row>
        <row r="278">
          <cell r="B278" t="str">
            <v>Junio</v>
          </cell>
          <cell r="C278">
            <v>0</v>
          </cell>
          <cell r="I278">
            <v>11</v>
          </cell>
          <cell r="K278">
            <v>5</v>
          </cell>
        </row>
        <row r="279">
          <cell r="B279" t="str">
            <v>Julio</v>
          </cell>
          <cell r="C279">
            <v>0</v>
          </cell>
          <cell r="I279">
            <v>13</v>
          </cell>
          <cell r="K279">
            <v>25</v>
          </cell>
        </row>
        <row r="280">
          <cell r="B280" t="str">
            <v>Agosto</v>
          </cell>
          <cell r="C280">
            <v>3</v>
          </cell>
          <cell r="I280">
            <v>32</v>
          </cell>
          <cell r="K280">
            <v>3</v>
          </cell>
        </row>
        <row r="281">
          <cell r="B281" t="str">
            <v>Septiembre</v>
          </cell>
          <cell r="C281">
            <v>0</v>
          </cell>
          <cell r="I281">
            <v>11</v>
          </cell>
          <cell r="K281">
            <v>12</v>
          </cell>
        </row>
        <row r="282">
          <cell r="B282" t="str">
            <v>Octubre</v>
          </cell>
          <cell r="C282">
            <v>57</v>
          </cell>
          <cell r="I282">
            <v>132</v>
          </cell>
          <cell r="K282">
            <v>229</v>
          </cell>
        </row>
        <row r="283">
          <cell r="B283" t="str">
            <v>Noviembre</v>
          </cell>
          <cell r="C283">
            <v>35</v>
          </cell>
          <cell r="I283">
            <v>543</v>
          </cell>
          <cell r="K283">
            <v>519</v>
          </cell>
        </row>
        <row r="284">
          <cell r="B284" t="str">
            <v>Diciembre</v>
          </cell>
          <cell r="C284">
            <v>12</v>
          </cell>
          <cell r="I284">
            <v>569</v>
          </cell>
          <cell r="K284">
            <v>484</v>
          </cell>
        </row>
        <row r="285">
          <cell r="C285">
            <v>4050</v>
          </cell>
          <cell r="I285">
            <v>2885</v>
          </cell>
          <cell r="K285">
            <v>2731</v>
          </cell>
          <cell r="M285">
            <v>1056</v>
          </cell>
          <cell r="N285">
            <v>-0.26666666666666672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  <cell r="M11">
            <v>24054</v>
          </cell>
          <cell r="N11">
            <v>-0.12070478140078955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  <cell r="M12">
            <v>23503</v>
          </cell>
          <cell r="N12">
            <v>5.845530285971634E-2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93370</v>
          </cell>
          <cell r="N21">
            <v>-2.8731327757666514E-2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15979</v>
          </cell>
          <cell r="I31">
            <v>18402</v>
          </cell>
          <cell r="K31">
            <v>18282</v>
          </cell>
          <cell r="M31">
            <v>18130</v>
          </cell>
          <cell r="N31">
            <v>-8.3141888196039959E-3</v>
          </cell>
        </row>
        <row r="32">
          <cell r="B32" t="str">
            <v>Febrero</v>
          </cell>
          <cell r="C32">
            <v>17138</v>
          </cell>
          <cell r="I32">
            <v>18976</v>
          </cell>
          <cell r="K32">
            <v>20148</v>
          </cell>
          <cell r="M32">
            <v>19062</v>
          </cell>
          <cell r="N32">
            <v>-5.390113162596788E-2</v>
          </cell>
        </row>
        <row r="33">
          <cell r="B33" t="str">
            <v>Marzo</v>
          </cell>
          <cell r="C33">
            <v>6170</v>
          </cell>
          <cell r="I33">
            <v>17386</v>
          </cell>
          <cell r="K33">
            <v>22158</v>
          </cell>
          <cell r="M33">
            <v>19601</v>
          </cell>
          <cell r="N33">
            <v>-0.11539850166982579</v>
          </cell>
        </row>
        <row r="34">
          <cell r="B34" t="str">
            <v>Abril</v>
          </cell>
          <cell r="C34">
            <v>0</v>
          </cell>
          <cell r="I34">
            <v>19332</v>
          </cell>
          <cell r="K34">
            <v>18488</v>
          </cell>
          <cell r="M34">
            <v>19232</v>
          </cell>
          <cell r="N34">
            <v>4.0242319342276067E-2</v>
          </cell>
        </row>
        <row r="35">
          <cell r="B35" t="str">
            <v>Mayo</v>
          </cell>
          <cell r="C35">
            <v>0</v>
          </cell>
          <cell r="I35">
            <v>18326</v>
          </cell>
          <cell r="K35">
            <v>19636</v>
          </cell>
        </row>
        <row r="36">
          <cell r="B36" t="str">
            <v>Junio</v>
          </cell>
          <cell r="C36">
            <v>0</v>
          </cell>
          <cell r="I36">
            <v>17783</v>
          </cell>
          <cell r="K36">
            <v>19273</v>
          </cell>
        </row>
        <row r="37">
          <cell r="B37" t="str">
            <v>Julio</v>
          </cell>
          <cell r="C37">
            <v>0</v>
          </cell>
          <cell r="I37">
            <v>20245</v>
          </cell>
          <cell r="K37">
            <v>20528</v>
          </cell>
        </row>
        <row r="38">
          <cell r="B38" t="str">
            <v>Agosto</v>
          </cell>
          <cell r="C38">
            <v>11531</v>
          </cell>
          <cell r="I38">
            <v>20391</v>
          </cell>
          <cell r="K38">
            <v>20545</v>
          </cell>
        </row>
        <row r="39">
          <cell r="B39" t="str">
            <v>Septiembre</v>
          </cell>
          <cell r="C39">
            <v>4549</v>
          </cell>
          <cell r="I39">
            <v>18135</v>
          </cell>
          <cell r="K39">
            <v>17254</v>
          </cell>
        </row>
        <row r="40">
          <cell r="B40" t="str">
            <v>Octubre</v>
          </cell>
          <cell r="C40">
            <v>5837</v>
          </cell>
          <cell r="I40">
            <v>20522</v>
          </cell>
          <cell r="K40">
            <v>22570</v>
          </cell>
        </row>
        <row r="41">
          <cell r="B41" t="str">
            <v>Noviembre</v>
          </cell>
          <cell r="C41">
            <v>4402</v>
          </cell>
          <cell r="I41">
            <v>20019</v>
          </cell>
          <cell r="K41">
            <v>18565</v>
          </cell>
        </row>
        <row r="42">
          <cell r="B42" t="str">
            <v>Diciembre</v>
          </cell>
          <cell r="C42">
            <v>5416</v>
          </cell>
          <cell r="I42">
            <v>19529</v>
          </cell>
          <cell r="K42">
            <v>18483</v>
          </cell>
        </row>
        <row r="43">
          <cell r="C43">
            <v>77095</v>
          </cell>
          <cell r="I43">
            <v>229046</v>
          </cell>
          <cell r="K43">
            <v>235930</v>
          </cell>
          <cell r="M43">
            <v>76025</v>
          </cell>
          <cell r="N43">
            <v>-3.8583135211695097E-2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13232</v>
          </cell>
          <cell r="I53">
            <v>14935</v>
          </cell>
          <cell r="K53">
            <v>14354</v>
          </cell>
          <cell r="M53">
            <v>14208</v>
          </cell>
          <cell r="N53">
            <v>-1.0171380799777086E-2</v>
          </cell>
        </row>
        <row r="54">
          <cell r="B54" t="str">
            <v>Febrero</v>
          </cell>
          <cell r="C54">
            <v>14090</v>
          </cell>
          <cell r="I54">
            <v>15417</v>
          </cell>
          <cell r="K54">
            <v>15736</v>
          </cell>
          <cell r="M54">
            <v>15122</v>
          </cell>
          <cell r="N54">
            <v>-3.9018810371123536E-2</v>
          </cell>
        </row>
        <row r="55">
          <cell r="B55" t="str">
            <v>Marzo</v>
          </cell>
          <cell r="C55">
            <v>5212</v>
          </cell>
          <cell r="I55">
            <v>13769</v>
          </cell>
          <cell r="K55">
            <v>17491</v>
          </cell>
          <cell r="M55">
            <v>15694</v>
          </cell>
          <cell r="N55">
            <v>-0.10273855125493114</v>
          </cell>
        </row>
        <row r="56">
          <cell r="B56" t="str">
            <v>Abril</v>
          </cell>
          <cell r="C56">
            <v>0</v>
          </cell>
          <cell r="I56">
            <v>15420</v>
          </cell>
          <cell r="K56">
            <v>14826</v>
          </cell>
          <cell r="M56">
            <v>15532</v>
          </cell>
          <cell r="N56">
            <v>4.7619047619047672E-2</v>
          </cell>
        </row>
        <row r="57">
          <cell r="B57" t="str">
            <v>Mayo</v>
          </cell>
          <cell r="C57">
            <v>0</v>
          </cell>
          <cell r="I57">
            <v>14308</v>
          </cell>
          <cell r="K57">
            <v>15219</v>
          </cell>
        </row>
        <row r="58">
          <cell r="B58" t="str">
            <v>Junio</v>
          </cell>
          <cell r="C58">
            <v>0</v>
          </cell>
          <cell r="I58">
            <v>13809</v>
          </cell>
          <cell r="K58">
            <v>14680</v>
          </cell>
        </row>
        <row r="59">
          <cell r="B59" t="str">
            <v>Julio</v>
          </cell>
          <cell r="C59">
            <v>0</v>
          </cell>
          <cell r="I59">
            <v>15626</v>
          </cell>
          <cell r="K59">
            <v>15688</v>
          </cell>
        </row>
        <row r="60">
          <cell r="B60" t="str">
            <v>Agosto</v>
          </cell>
          <cell r="C60">
            <v>8422</v>
          </cell>
          <cell r="I60">
            <v>15580</v>
          </cell>
          <cell r="K60">
            <v>15273</v>
          </cell>
        </row>
        <row r="61">
          <cell r="B61" t="str">
            <v>Septiembre</v>
          </cell>
          <cell r="C61">
            <v>0</v>
          </cell>
          <cell r="I61">
            <v>14015</v>
          </cell>
          <cell r="K61">
            <v>12989</v>
          </cell>
        </row>
        <row r="62">
          <cell r="B62" t="str">
            <v>Octubre</v>
          </cell>
          <cell r="C62">
            <v>0</v>
          </cell>
          <cell r="I62">
            <v>15893</v>
          </cell>
          <cell r="K62">
            <v>17980</v>
          </cell>
        </row>
        <row r="63">
          <cell r="B63" t="str">
            <v>Noviembre</v>
          </cell>
          <cell r="C63">
            <v>0</v>
          </cell>
          <cell r="I63">
            <v>15821</v>
          </cell>
          <cell r="K63">
            <v>14412</v>
          </cell>
        </row>
        <row r="64">
          <cell r="B64" t="str">
            <v>Diciembre</v>
          </cell>
          <cell r="C64">
            <v>0</v>
          </cell>
          <cell r="I64">
            <v>15445</v>
          </cell>
          <cell r="K64">
            <v>14687</v>
          </cell>
        </row>
        <row r="65">
          <cell r="C65">
            <v>0</v>
          </cell>
          <cell r="I65">
            <v>180038</v>
          </cell>
          <cell r="K65">
            <v>183335</v>
          </cell>
          <cell r="M65">
            <v>60556</v>
          </cell>
          <cell r="N65">
            <v>-2.9660134279808403E-2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2747</v>
          </cell>
          <cell r="I75">
            <v>3467</v>
          </cell>
          <cell r="K75">
            <v>3928</v>
          </cell>
          <cell r="M75">
            <v>3922</v>
          </cell>
          <cell r="N75">
            <v>-1.5274949083503575E-3</v>
          </cell>
        </row>
        <row r="76">
          <cell r="B76" t="str">
            <v>Febrero</v>
          </cell>
          <cell r="C76">
            <v>3048</v>
          </cell>
          <cell r="I76">
            <v>3559</v>
          </cell>
          <cell r="K76">
            <v>4412</v>
          </cell>
          <cell r="M76">
            <v>3940</v>
          </cell>
          <cell r="N76">
            <v>-0.10698096101541255</v>
          </cell>
        </row>
        <row r="77">
          <cell r="B77" t="str">
            <v>Marzo</v>
          </cell>
          <cell r="C77">
            <v>958</v>
          </cell>
          <cell r="I77">
            <v>3617</v>
          </cell>
          <cell r="K77">
            <v>4667</v>
          </cell>
          <cell r="M77">
            <v>3907</v>
          </cell>
          <cell r="N77">
            <v>-0.16284551103492606</v>
          </cell>
        </row>
        <row r="78">
          <cell r="B78" t="str">
            <v>Abril</v>
          </cell>
          <cell r="C78">
            <v>0</v>
          </cell>
          <cell r="I78">
            <v>3912</v>
          </cell>
          <cell r="K78">
            <v>3662</v>
          </cell>
          <cell r="M78">
            <v>3700</v>
          </cell>
          <cell r="N78">
            <v>1.0376843255051948E-2</v>
          </cell>
        </row>
        <row r="79">
          <cell r="B79" t="str">
            <v>Mayo</v>
          </cell>
          <cell r="C79">
            <v>0</v>
          </cell>
          <cell r="I79">
            <v>4018</v>
          </cell>
          <cell r="K79">
            <v>4417</v>
          </cell>
        </row>
        <row r="80">
          <cell r="B80" t="str">
            <v>Junio</v>
          </cell>
          <cell r="C80">
            <v>0</v>
          </cell>
          <cell r="I80">
            <v>3974</v>
          </cell>
          <cell r="K80">
            <v>4593</v>
          </cell>
        </row>
        <row r="81">
          <cell r="B81" t="str">
            <v>Julio</v>
          </cell>
          <cell r="C81">
            <v>0</v>
          </cell>
          <cell r="I81">
            <v>4619</v>
          </cell>
          <cell r="K81">
            <v>4840</v>
          </cell>
        </row>
        <row r="82">
          <cell r="B82" t="str">
            <v>Agosto</v>
          </cell>
          <cell r="C82">
            <v>3109</v>
          </cell>
          <cell r="I82">
            <v>4811</v>
          </cell>
          <cell r="K82">
            <v>5272</v>
          </cell>
        </row>
        <row r="83">
          <cell r="B83" t="str">
            <v>Septiembre</v>
          </cell>
          <cell r="C83">
            <v>0</v>
          </cell>
          <cell r="I83">
            <v>4120</v>
          </cell>
          <cell r="K83">
            <v>4265</v>
          </cell>
        </row>
        <row r="84">
          <cell r="B84" t="str">
            <v>Octubre</v>
          </cell>
          <cell r="C84">
            <v>0</v>
          </cell>
          <cell r="I84">
            <v>4629</v>
          </cell>
          <cell r="K84">
            <v>4590</v>
          </cell>
        </row>
        <row r="85">
          <cell r="B85" t="str">
            <v>Noviembre</v>
          </cell>
          <cell r="C85">
            <v>0</v>
          </cell>
          <cell r="I85">
            <v>4198</v>
          </cell>
          <cell r="K85">
            <v>4153</v>
          </cell>
        </row>
        <row r="86">
          <cell r="B86" t="str">
            <v>Diciembre</v>
          </cell>
          <cell r="C86">
            <v>0</v>
          </cell>
          <cell r="I86">
            <v>4084</v>
          </cell>
          <cell r="K86">
            <v>3796</v>
          </cell>
        </row>
        <row r="87">
          <cell r="C87">
            <v>0</v>
          </cell>
          <cell r="I87">
            <v>49008</v>
          </cell>
          <cell r="K87">
            <v>52595</v>
          </cell>
          <cell r="M87">
            <v>15469</v>
          </cell>
          <cell r="N87">
            <v>-7.1989921411002467E-2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5052</v>
          </cell>
          <cell r="I97">
            <v>4088</v>
          </cell>
          <cell r="K97">
            <v>4368</v>
          </cell>
          <cell r="M97">
            <v>4398</v>
          </cell>
          <cell r="N97">
            <v>6.8681318681318437E-3</v>
          </cell>
        </row>
        <row r="98">
          <cell r="B98" t="str">
            <v>Febrero</v>
          </cell>
          <cell r="C98">
            <v>5265</v>
          </cell>
          <cell r="I98">
            <v>4110</v>
          </cell>
          <cell r="K98">
            <v>3773</v>
          </cell>
          <cell r="M98">
            <v>4223</v>
          </cell>
          <cell r="N98">
            <v>0.11926848661542544</v>
          </cell>
        </row>
        <row r="99">
          <cell r="B99" t="str">
            <v>Marzo</v>
          </cell>
          <cell r="C99">
            <v>2695</v>
          </cell>
          <cell r="I99">
            <v>4303</v>
          </cell>
          <cell r="K99">
            <v>5198</v>
          </cell>
          <cell r="M99">
            <v>4453</v>
          </cell>
          <cell r="N99">
            <v>-0.14332435552135436</v>
          </cell>
        </row>
        <row r="100">
          <cell r="B100" t="str">
            <v>Abril</v>
          </cell>
          <cell r="C100">
            <v>0</v>
          </cell>
          <cell r="I100">
            <v>4152</v>
          </cell>
          <cell r="K100">
            <v>3717</v>
          </cell>
          <cell r="M100">
            <v>4271</v>
          </cell>
          <cell r="N100">
            <v>0.14904492870594566</v>
          </cell>
        </row>
        <row r="101">
          <cell r="B101" t="str">
            <v>Mayo</v>
          </cell>
          <cell r="C101">
            <v>0</v>
          </cell>
          <cell r="I101">
            <v>3221</v>
          </cell>
          <cell r="K101">
            <v>3813</v>
          </cell>
        </row>
        <row r="102">
          <cell r="B102" t="str">
            <v>Junio</v>
          </cell>
          <cell r="C102">
            <v>0</v>
          </cell>
          <cell r="I102">
            <v>3282</v>
          </cell>
          <cell r="K102">
            <v>3568</v>
          </cell>
        </row>
        <row r="103">
          <cell r="B103" t="str">
            <v>Julio</v>
          </cell>
          <cell r="C103">
            <v>0</v>
          </cell>
          <cell r="I103">
            <v>4031</v>
          </cell>
          <cell r="K103">
            <v>4365</v>
          </cell>
        </row>
        <row r="104">
          <cell r="B104" t="str">
            <v>Agosto</v>
          </cell>
          <cell r="C104">
            <v>1764</v>
          </cell>
          <cell r="I104">
            <v>5104</v>
          </cell>
          <cell r="K104">
            <v>4774</v>
          </cell>
        </row>
        <row r="105">
          <cell r="B105" t="str">
            <v>Septiembre</v>
          </cell>
          <cell r="C105">
            <v>1176</v>
          </cell>
          <cell r="I105">
            <v>3971</v>
          </cell>
          <cell r="K105">
            <v>3928</v>
          </cell>
        </row>
        <row r="106">
          <cell r="B106" t="str">
            <v>Octubre</v>
          </cell>
          <cell r="C106">
            <v>828</v>
          </cell>
          <cell r="I106">
            <v>4485</v>
          </cell>
          <cell r="K106">
            <v>4771</v>
          </cell>
        </row>
        <row r="107">
          <cell r="B107" t="str">
            <v>Noviembre</v>
          </cell>
          <cell r="C107">
            <v>526</v>
          </cell>
          <cell r="I107">
            <v>4188</v>
          </cell>
          <cell r="K107">
            <v>4798</v>
          </cell>
        </row>
        <row r="108">
          <cell r="B108" t="str">
            <v>Diciembre</v>
          </cell>
          <cell r="C108">
            <v>845</v>
          </cell>
          <cell r="I108">
            <v>4613</v>
          </cell>
          <cell r="K108">
            <v>4807</v>
          </cell>
        </row>
        <row r="109">
          <cell r="C109">
            <v>19586</v>
          </cell>
          <cell r="I109">
            <v>49548</v>
          </cell>
          <cell r="K109">
            <v>51880</v>
          </cell>
          <cell r="M109">
            <v>17345</v>
          </cell>
          <cell r="N109">
            <v>1.6944183864915585E-2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  <cell r="M10">
            <v>168166</v>
          </cell>
          <cell r="N10">
            <v>8.437325721550204E-3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  <cell r="M11">
            <v>166403</v>
          </cell>
          <cell r="N11">
            <v>-5.9179058065245704E-2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  <cell r="M12">
            <v>160144</v>
          </cell>
          <cell r="N12">
            <v>3.5445034979503687E-2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A21" t="str">
            <v>Total</v>
          </cell>
          <cell r="C21">
            <v>610766</v>
          </cell>
          <cell r="I21">
            <v>1886738</v>
          </cell>
          <cell r="K21">
            <v>1988780</v>
          </cell>
          <cell r="M21">
            <v>664657</v>
          </cell>
          <cell r="N21">
            <v>-1.0483862563439916E-2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2810</v>
          </cell>
          <cell r="I31">
            <v>7684</v>
          </cell>
          <cell r="K31">
            <v>4643</v>
          </cell>
          <cell r="M31">
            <v>4190</v>
          </cell>
          <cell r="N31">
            <v>-9.7566228731423621E-2</v>
          </cell>
        </row>
        <row r="32">
          <cell r="B32" t="str">
            <v>Febrero</v>
          </cell>
          <cell r="C32">
            <v>4481</v>
          </cell>
          <cell r="I32">
            <v>4631</v>
          </cell>
          <cell r="K32">
            <v>3359</v>
          </cell>
          <cell r="M32">
            <v>2494</v>
          </cell>
          <cell r="N32">
            <v>-0.2575171181899375</v>
          </cell>
        </row>
        <row r="33">
          <cell r="B33" t="str">
            <v>Marzo</v>
          </cell>
          <cell r="C33">
            <v>1861</v>
          </cell>
          <cell r="I33">
            <v>6445</v>
          </cell>
          <cell r="K33">
            <v>7332</v>
          </cell>
          <cell r="M33">
            <v>3474</v>
          </cell>
          <cell r="N33">
            <v>-0.52618657937806868</v>
          </cell>
        </row>
        <row r="34">
          <cell r="B34" t="str">
            <v>Abril</v>
          </cell>
          <cell r="C34">
            <v>0</v>
          </cell>
          <cell r="I34">
            <v>11356</v>
          </cell>
          <cell r="K34">
            <v>5241</v>
          </cell>
          <cell r="M34">
            <v>8301</v>
          </cell>
          <cell r="N34">
            <v>0.58385804235832861</v>
          </cell>
        </row>
        <row r="35">
          <cell r="B35" t="str">
            <v>Mayo</v>
          </cell>
          <cell r="C35">
            <v>0</v>
          </cell>
          <cell r="I35">
            <v>8116</v>
          </cell>
          <cell r="K35">
            <v>6651</v>
          </cell>
        </row>
        <row r="36">
          <cell r="B36" t="str">
            <v>Junio</v>
          </cell>
          <cell r="C36">
            <v>0</v>
          </cell>
          <cell r="I36">
            <v>11716</v>
          </cell>
          <cell r="K36">
            <v>9313</v>
          </cell>
        </row>
        <row r="37">
          <cell r="B37" t="str">
            <v>Julio</v>
          </cell>
          <cell r="C37">
            <v>0</v>
          </cell>
          <cell r="I37">
            <v>16350</v>
          </cell>
          <cell r="K37">
            <v>15147</v>
          </cell>
        </row>
        <row r="38">
          <cell r="B38" t="str">
            <v>Agosto</v>
          </cell>
          <cell r="C38">
            <v>24732</v>
          </cell>
          <cell r="I38">
            <v>17040</v>
          </cell>
          <cell r="K38">
            <v>17997</v>
          </cell>
        </row>
        <row r="39">
          <cell r="B39" t="str">
            <v>Septiembre</v>
          </cell>
          <cell r="C39">
            <v>10533</v>
          </cell>
          <cell r="I39">
            <v>12268</v>
          </cell>
          <cell r="K39">
            <v>11247</v>
          </cell>
        </row>
        <row r="40">
          <cell r="B40" t="str">
            <v>Octubre</v>
          </cell>
          <cell r="C40">
            <v>9331</v>
          </cell>
          <cell r="I40">
            <v>7638</v>
          </cell>
          <cell r="K40">
            <v>11565</v>
          </cell>
        </row>
        <row r="41">
          <cell r="B41" t="str">
            <v>Noviembre</v>
          </cell>
          <cell r="C41">
            <v>6163</v>
          </cell>
          <cell r="I41">
            <v>4428</v>
          </cell>
          <cell r="K41">
            <v>5701</v>
          </cell>
        </row>
        <row r="42">
          <cell r="B42" t="str">
            <v>Diciembre</v>
          </cell>
          <cell r="C42">
            <v>4505</v>
          </cell>
          <cell r="I42">
            <v>6411</v>
          </cell>
          <cell r="K42">
            <v>5544</v>
          </cell>
        </row>
        <row r="43">
          <cell r="C43">
            <v>77176</v>
          </cell>
          <cell r="I43">
            <v>114083</v>
          </cell>
          <cell r="K43">
            <v>103740</v>
          </cell>
          <cell r="M43">
            <v>18459</v>
          </cell>
          <cell r="N43">
            <v>-0.10284325637910086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1602</v>
          </cell>
          <cell r="I53">
            <v>3641</v>
          </cell>
          <cell r="K53">
            <v>2676</v>
          </cell>
          <cell r="M53">
            <v>3585</v>
          </cell>
          <cell r="N53">
            <v>0.33968609865470856</v>
          </cell>
        </row>
        <row r="54">
          <cell r="B54" t="str">
            <v>Febrero</v>
          </cell>
          <cell r="C54">
            <v>1729</v>
          </cell>
          <cell r="I54">
            <v>2303</v>
          </cell>
          <cell r="K54">
            <v>1677</v>
          </cell>
          <cell r="M54">
            <v>1820</v>
          </cell>
          <cell r="N54">
            <v>8.5271317829457294E-2</v>
          </cell>
        </row>
        <row r="55">
          <cell r="B55" t="str">
            <v>Marzo</v>
          </cell>
          <cell r="C55">
            <v>789</v>
          </cell>
          <cell r="I55">
            <v>3123</v>
          </cell>
          <cell r="K55">
            <v>3345</v>
          </cell>
          <cell r="M55">
            <v>2781</v>
          </cell>
          <cell r="N55">
            <v>-0.16860986547085199</v>
          </cell>
        </row>
        <row r="56">
          <cell r="B56" t="str">
            <v>Abril</v>
          </cell>
          <cell r="C56">
            <v>0</v>
          </cell>
          <cell r="I56">
            <v>3426</v>
          </cell>
          <cell r="K56">
            <v>2702</v>
          </cell>
          <cell r="M56">
            <v>5202</v>
          </cell>
          <cell r="N56">
            <v>0.92524056254626208</v>
          </cell>
        </row>
        <row r="57">
          <cell r="B57" t="str">
            <v>Mayo</v>
          </cell>
          <cell r="C57">
            <v>0</v>
          </cell>
          <cell r="I57">
            <v>3361</v>
          </cell>
          <cell r="K57">
            <v>3660</v>
          </cell>
        </row>
        <row r="58">
          <cell r="B58" t="str">
            <v>Junio</v>
          </cell>
          <cell r="C58">
            <v>0</v>
          </cell>
          <cell r="I58">
            <v>5560</v>
          </cell>
          <cell r="K58">
            <v>4118</v>
          </cell>
        </row>
        <row r="59">
          <cell r="B59" t="str">
            <v>Julio</v>
          </cell>
          <cell r="C59">
            <v>0</v>
          </cell>
          <cell r="I59">
            <v>8165</v>
          </cell>
          <cell r="K59">
            <v>7349</v>
          </cell>
        </row>
        <row r="60">
          <cell r="B60" t="str">
            <v>Agosto</v>
          </cell>
          <cell r="C60">
            <v>8054</v>
          </cell>
          <cell r="I60">
            <v>8609</v>
          </cell>
          <cell r="K60">
            <v>10060</v>
          </cell>
        </row>
        <row r="61">
          <cell r="B61" t="str">
            <v>Septiembre</v>
          </cell>
          <cell r="C61">
            <v>4755</v>
          </cell>
          <cell r="I61">
            <v>5659</v>
          </cell>
          <cell r="K61">
            <v>6716</v>
          </cell>
        </row>
        <row r="62">
          <cell r="B62" t="str">
            <v>Octubre</v>
          </cell>
          <cell r="C62">
            <v>2420</v>
          </cell>
          <cell r="I62">
            <v>3348</v>
          </cell>
          <cell r="K62">
            <v>4738</v>
          </cell>
        </row>
        <row r="63">
          <cell r="B63" t="str">
            <v>Noviembre</v>
          </cell>
          <cell r="C63">
            <v>1179</v>
          </cell>
          <cell r="I63">
            <v>2681</v>
          </cell>
          <cell r="K63">
            <v>4224</v>
          </cell>
        </row>
        <row r="64">
          <cell r="B64" t="str">
            <v>Diciembre</v>
          </cell>
          <cell r="C64">
            <v>1230</v>
          </cell>
          <cell r="I64">
            <v>4117</v>
          </cell>
          <cell r="K64">
            <v>4590</v>
          </cell>
        </row>
        <row r="65">
          <cell r="C65">
            <v>26118</v>
          </cell>
          <cell r="I65">
            <v>53993</v>
          </cell>
          <cell r="K65">
            <v>55855</v>
          </cell>
          <cell r="M65">
            <v>13388</v>
          </cell>
          <cell r="N65">
            <v>0.28730769230769226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1208</v>
          </cell>
          <cell r="I75">
            <v>4043</v>
          </cell>
          <cell r="K75">
            <v>1967</v>
          </cell>
          <cell r="M75">
            <v>605</v>
          </cell>
          <cell r="N75">
            <v>-0.69242501270971024</v>
          </cell>
        </row>
        <row r="76">
          <cell r="B76" t="str">
            <v>Febrero</v>
          </cell>
          <cell r="C76">
            <v>2752</v>
          </cell>
          <cell r="I76">
            <v>2328</v>
          </cell>
          <cell r="K76">
            <v>1682</v>
          </cell>
          <cell r="M76">
            <v>674</v>
          </cell>
          <cell r="N76">
            <v>-0.59928656361474442</v>
          </cell>
        </row>
        <row r="77">
          <cell r="B77" t="str">
            <v>Marzo</v>
          </cell>
          <cell r="C77">
            <v>1072</v>
          </cell>
          <cell r="I77">
            <v>3322</v>
          </cell>
          <cell r="K77">
            <v>3987</v>
          </cell>
          <cell r="M77">
            <v>693</v>
          </cell>
          <cell r="N77">
            <v>-0.82618510158013547</v>
          </cell>
        </row>
        <row r="78">
          <cell r="B78" t="str">
            <v>Abril</v>
          </cell>
          <cell r="C78">
            <v>0</v>
          </cell>
          <cell r="I78">
            <v>7930</v>
          </cell>
          <cell r="K78">
            <v>2539</v>
          </cell>
          <cell r="M78">
            <v>3099</v>
          </cell>
          <cell r="N78">
            <v>0.22055927530523833</v>
          </cell>
        </row>
        <row r="79">
          <cell r="B79" t="str">
            <v>Mayo</v>
          </cell>
          <cell r="C79">
            <v>0</v>
          </cell>
          <cell r="I79">
            <v>4755</v>
          </cell>
          <cell r="K79">
            <v>2991</v>
          </cell>
        </row>
        <row r="80">
          <cell r="B80" t="str">
            <v>Junio</v>
          </cell>
          <cell r="C80">
            <v>0</v>
          </cell>
          <cell r="I80">
            <v>6156</v>
          </cell>
          <cell r="K80">
            <v>5195</v>
          </cell>
        </row>
        <row r="81">
          <cell r="B81" t="str">
            <v>Julio</v>
          </cell>
          <cell r="C81">
            <v>0</v>
          </cell>
          <cell r="I81">
            <v>8185</v>
          </cell>
          <cell r="K81">
            <v>7798</v>
          </cell>
        </row>
        <row r="82">
          <cell r="B82" t="str">
            <v>Agosto</v>
          </cell>
          <cell r="C82">
            <v>16678</v>
          </cell>
          <cell r="I82">
            <v>8431</v>
          </cell>
          <cell r="K82">
            <v>7937</v>
          </cell>
        </row>
        <row r="83">
          <cell r="B83" t="str">
            <v>Septiembre</v>
          </cell>
          <cell r="C83">
            <v>5778</v>
          </cell>
          <cell r="I83">
            <v>6609</v>
          </cell>
          <cell r="K83">
            <v>4531</v>
          </cell>
        </row>
        <row r="84">
          <cell r="B84" t="str">
            <v>Octubre</v>
          </cell>
          <cell r="C84">
            <v>6911</v>
          </cell>
          <cell r="I84">
            <v>4290</v>
          </cell>
          <cell r="K84">
            <v>6827</v>
          </cell>
        </row>
        <row r="85">
          <cell r="B85" t="str">
            <v>Noviembre</v>
          </cell>
          <cell r="C85">
            <v>4984</v>
          </cell>
          <cell r="I85">
            <v>1747</v>
          </cell>
          <cell r="K85">
            <v>1477</v>
          </cell>
        </row>
        <row r="86">
          <cell r="B86" t="str">
            <v>Diciembre</v>
          </cell>
          <cell r="C86">
            <v>3275</v>
          </cell>
          <cell r="I86">
            <v>2294</v>
          </cell>
          <cell r="K86">
            <v>954</v>
          </cell>
        </row>
        <row r="87">
          <cell r="C87">
            <v>51058</v>
          </cell>
          <cell r="I87">
            <v>60090</v>
          </cell>
          <cell r="K87">
            <v>47885</v>
          </cell>
          <cell r="M87">
            <v>5071</v>
          </cell>
          <cell r="N87">
            <v>-0.50162162162162161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154990</v>
          </cell>
          <cell r="I97">
            <v>156236</v>
          </cell>
          <cell r="K97">
            <v>168765</v>
          </cell>
          <cell r="M97">
            <v>165754</v>
          </cell>
          <cell r="N97">
            <v>-1.7841377062779551E-2</v>
          </cell>
        </row>
        <row r="98">
          <cell r="B98" t="str">
            <v>Febrero</v>
          </cell>
          <cell r="C98">
            <v>168403</v>
          </cell>
          <cell r="I98">
            <v>151743</v>
          </cell>
          <cell r="K98">
            <v>163400</v>
          </cell>
          <cell r="M98">
            <v>165672</v>
          </cell>
          <cell r="N98">
            <v>1.3904528763769797E-2</v>
          </cell>
        </row>
        <row r="99">
          <cell r="B99" t="str">
            <v>Marzo</v>
          </cell>
          <cell r="C99">
            <v>80146</v>
          </cell>
          <cell r="I99">
            <v>139689</v>
          </cell>
          <cell r="K99">
            <v>169538</v>
          </cell>
          <cell r="M99">
            <v>162929</v>
          </cell>
          <cell r="N99">
            <v>-3.8982411022897567E-2</v>
          </cell>
        </row>
        <row r="100">
          <cell r="B100" t="str">
            <v>Abril</v>
          </cell>
          <cell r="C100">
            <v>0</v>
          </cell>
          <cell r="I100">
            <v>133479</v>
          </cell>
          <cell r="K100">
            <v>149421</v>
          </cell>
          <cell r="M100">
            <v>151843</v>
          </cell>
          <cell r="N100">
            <v>1.6209234311107545E-2</v>
          </cell>
        </row>
        <row r="101">
          <cell r="B101" t="str">
            <v>Mayo</v>
          </cell>
          <cell r="C101">
            <v>0</v>
          </cell>
          <cell r="I101">
            <v>132335</v>
          </cell>
          <cell r="K101">
            <v>153273</v>
          </cell>
        </row>
        <row r="102">
          <cell r="B102" t="str">
            <v>Junio</v>
          </cell>
          <cell r="C102">
            <v>0</v>
          </cell>
          <cell r="I102">
            <v>130573</v>
          </cell>
          <cell r="K102">
            <v>147800</v>
          </cell>
        </row>
        <row r="103">
          <cell r="B103" t="str">
            <v>Julio</v>
          </cell>
          <cell r="C103">
            <v>0</v>
          </cell>
          <cell r="I103">
            <v>150081</v>
          </cell>
          <cell r="K103">
            <v>158620</v>
          </cell>
        </row>
        <row r="104">
          <cell r="B104" t="str">
            <v>Agosto</v>
          </cell>
          <cell r="C104">
            <v>35781</v>
          </cell>
          <cell r="I104">
            <v>164834</v>
          </cell>
          <cell r="K104">
            <v>161517</v>
          </cell>
        </row>
        <row r="105">
          <cell r="B105" t="str">
            <v>Septiembre</v>
          </cell>
          <cell r="C105">
            <v>12376</v>
          </cell>
          <cell r="I105">
            <v>138541</v>
          </cell>
          <cell r="K105">
            <v>134625</v>
          </cell>
        </row>
        <row r="106">
          <cell r="B106" t="str">
            <v>Octubre</v>
          </cell>
          <cell r="C106">
            <v>15012</v>
          </cell>
          <cell r="I106">
            <v>163070</v>
          </cell>
          <cell r="K106">
            <v>166146</v>
          </cell>
        </row>
        <row r="107">
          <cell r="B107" t="str">
            <v>Noviembre</v>
          </cell>
          <cell r="C107">
            <v>24493</v>
          </cell>
          <cell r="I107">
            <v>159961</v>
          </cell>
          <cell r="K107">
            <v>156940</v>
          </cell>
        </row>
        <row r="108">
          <cell r="B108" t="str">
            <v>Diciembre</v>
          </cell>
          <cell r="C108">
            <v>28687</v>
          </cell>
          <cell r="I108">
            <v>152113</v>
          </cell>
          <cell r="K108">
            <v>154995</v>
          </cell>
        </row>
        <row r="109">
          <cell r="C109">
            <v>533590</v>
          </cell>
          <cell r="I109">
            <v>1772655</v>
          </cell>
          <cell r="K109">
            <v>1885040</v>
          </cell>
          <cell r="M109">
            <v>646198</v>
          </cell>
          <cell r="N109">
            <v>-7.5653792518782792E-3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75091</v>
          </cell>
          <cell r="I119">
            <v>59113</v>
          </cell>
          <cell r="K119">
            <v>66871</v>
          </cell>
          <cell r="M119">
            <v>72901</v>
          </cell>
          <cell r="N119">
            <v>9.0173617861255329E-2</v>
          </cell>
        </row>
        <row r="120">
          <cell r="B120" t="str">
            <v>Febrero</v>
          </cell>
          <cell r="C120">
            <v>81036</v>
          </cell>
          <cell r="I120">
            <v>57709</v>
          </cell>
          <cell r="K120">
            <v>68185</v>
          </cell>
          <cell r="M120">
            <v>72176</v>
          </cell>
          <cell r="N120">
            <v>5.8531935176358463E-2</v>
          </cell>
        </row>
        <row r="121">
          <cell r="B121" t="str">
            <v>Marzo</v>
          </cell>
          <cell r="C121">
            <v>42067</v>
          </cell>
          <cell r="I121">
            <v>46927</v>
          </cell>
          <cell r="K121">
            <v>62209</v>
          </cell>
          <cell r="M121">
            <v>65836</v>
          </cell>
          <cell r="N121">
            <v>5.8303460914015615E-2</v>
          </cell>
        </row>
        <row r="122">
          <cell r="B122" t="str">
            <v>Abril</v>
          </cell>
          <cell r="C122">
            <v>0</v>
          </cell>
          <cell r="I122">
            <v>48951</v>
          </cell>
          <cell r="K122">
            <v>65140</v>
          </cell>
          <cell r="M122">
            <v>70585</v>
          </cell>
          <cell r="N122">
            <v>8.3589192508443322E-2</v>
          </cell>
        </row>
        <row r="123">
          <cell r="B123" t="str">
            <v>Mayo</v>
          </cell>
          <cell r="C123">
            <v>0</v>
          </cell>
          <cell r="I123">
            <v>59272</v>
          </cell>
          <cell r="K123">
            <v>74566</v>
          </cell>
        </row>
        <row r="124">
          <cell r="B124" t="str">
            <v>Junio</v>
          </cell>
          <cell r="C124">
            <v>0</v>
          </cell>
          <cell r="I124">
            <v>59708</v>
          </cell>
          <cell r="K124">
            <v>77243</v>
          </cell>
        </row>
        <row r="125">
          <cell r="B125" t="str">
            <v>Julio</v>
          </cell>
          <cell r="C125">
            <v>0</v>
          </cell>
          <cell r="I125">
            <v>67918</v>
          </cell>
          <cell r="K125">
            <v>76495</v>
          </cell>
        </row>
        <row r="126">
          <cell r="B126" t="str">
            <v>Agosto</v>
          </cell>
          <cell r="C126">
            <v>2044</v>
          </cell>
          <cell r="I126">
            <v>76684</v>
          </cell>
          <cell r="K126">
            <v>82370</v>
          </cell>
        </row>
        <row r="127">
          <cell r="B127" t="str">
            <v>Septiembre</v>
          </cell>
          <cell r="C127">
            <v>1376</v>
          </cell>
          <cell r="I127">
            <v>69941</v>
          </cell>
          <cell r="K127">
            <v>69701</v>
          </cell>
        </row>
        <row r="128">
          <cell r="B128" t="str">
            <v>Octubre</v>
          </cell>
          <cell r="C128">
            <v>2708</v>
          </cell>
          <cell r="I128">
            <v>76376</v>
          </cell>
          <cell r="K128">
            <v>81903</v>
          </cell>
        </row>
        <row r="129">
          <cell r="B129" t="str">
            <v>Noviembre</v>
          </cell>
          <cell r="C129">
            <v>10487</v>
          </cell>
          <cell r="I129">
            <v>64734</v>
          </cell>
          <cell r="K129">
            <v>69290</v>
          </cell>
        </row>
        <row r="130">
          <cell r="B130" t="str">
            <v>Diciembre</v>
          </cell>
          <cell r="C130">
            <v>8843</v>
          </cell>
          <cell r="I130">
            <v>58399</v>
          </cell>
          <cell r="K130">
            <v>63488</v>
          </cell>
        </row>
        <row r="131">
          <cell r="C131">
            <v>226701</v>
          </cell>
          <cell r="I131">
            <v>745732</v>
          </cell>
          <cell r="K131">
            <v>857461</v>
          </cell>
          <cell r="M131">
            <v>281498</v>
          </cell>
          <cell r="N131">
            <v>7.2761570854213975E-2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10425</v>
          </cell>
          <cell r="I141">
            <v>13510</v>
          </cell>
          <cell r="K141">
            <v>15426</v>
          </cell>
          <cell r="M141">
            <v>14398</v>
          </cell>
          <cell r="N141">
            <v>-6.6640736419032787E-2</v>
          </cell>
        </row>
        <row r="142">
          <cell r="B142" t="str">
            <v>Febrero</v>
          </cell>
          <cell r="C142">
            <v>8886</v>
          </cell>
          <cell r="I142">
            <v>15201</v>
          </cell>
          <cell r="K142">
            <v>18617</v>
          </cell>
          <cell r="M142">
            <v>15634</v>
          </cell>
          <cell r="N142">
            <v>-0.16022989740559701</v>
          </cell>
        </row>
        <row r="143">
          <cell r="B143" t="str">
            <v>Marzo</v>
          </cell>
          <cell r="C143">
            <v>6218</v>
          </cell>
          <cell r="I143">
            <v>17535</v>
          </cell>
          <cell r="K143">
            <v>27146</v>
          </cell>
          <cell r="M143">
            <v>19555</v>
          </cell>
          <cell r="N143">
            <v>-0.27963604214248872</v>
          </cell>
        </row>
        <row r="144">
          <cell r="B144" t="str">
            <v>Abril</v>
          </cell>
          <cell r="C144">
            <v>0</v>
          </cell>
          <cell r="I144">
            <v>12234</v>
          </cell>
          <cell r="K144">
            <v>15780</v>
          </cell>
          <cell r="M144">
            <v>16806</v>
          </cell>
          <cell r="N144">
            <v>6.5019011406844074E-2</v>
          </cell>
        </row>
        <row r="145">
          <cell r="B145" t="str">
            <v>Mayo</v>
          </cell>
          <cell r="C145">
            <v>0</v>
          </cell>
          <cell r="I145">
            <v>12664</v>
          </cell>
          <cell r="K145">
            <v>15299</v>
          </cell>
        </row>
        <row r="146">
          <cell r="B146" t="str">
            <v>Junio</v>
          </cell>
          <cell r="C146">
            <v>0</v>
          </cell>
          <cell r="I146">
            <v>14038</v>
          </cell>
          <cell r="K146">
            <v>12045</v>
          </cell>
        </row>
        <row r="147">
          <cell r="B147" t="str">
            <v>Julio</v>
          </cell>
          <cell r="C147">
            <v>0</v>
          </cell>
          <cell r="I147">
            <v>13679</v>
          </cell>
          <cell r="K147">
            <v>11369</v>
          </cell>
        </row>
        <row r="148">
          <cell r="B148" t="str">
            <v>Agosto</v>
          </cell>
          <cell r="C148">
            <v>6670</v>
          </cell>
          <cell r="I148">
            <v>15009</v>
          </cell>
          <cell r="K148">
            <v>11599</v>
          </cell>
        </row>
        <row r="149">
          <cell r="B149" t="str">
            <v>Septiembre</v>
          </cell>
          <cell r="C149">
            <v>1355</v>
          </cell>
          <cell r="I149">
            <v>12732</v>
          </cell>
          <cell r="K149">
            <v>10309</v>
          </cell>
        </row>
        <row r="150">
          <cell r="B150" t="str">
            <v>Octubre</v>
          </cell>
          <cell r="C150">
            <v>926</v>
          </cell>
          <cell r="I150">
            <v>18958</v>
          </cell>
          <cell r="K150">
            <v>17259</v>
          </cell>
        </row>
        <row r="151">
          <cell r="B151" t="str">
            <v>Noviembre</v>
          </cell>
          <cell r="C151">
            <v>4663</v>
          </cell>
          <cell r="I151">
            <v>19377</v>
          </cell>
          <cell r="K151">
            <v>20409</v>
          </cell>
        </row>
        <row r="152">
          <cell r="B152" t="str">
            <v>Diciembre</v>
          </cell>
          <cell r="C152">
            <v>3478</v>
          </cell>
          <cell r="I152">
            <v>16292</v>
          </cell>
          <cell r="K152">
            <v>15069</v>
          </cell>
        </row>
        <row r="153">
          <cell r="C153">
            <v>45672</v>
          </cell>
          <cell r="I153">
            <v>181229</v>
          </cell>
          <cell r="K153">
            <v>190327</v>
          </cell>
          <cell r="M153">
            <v>66393</v>
          </cell>
          <cell r="N153">
            <v>-0.13740596863672383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7789</v>
          </cell>
          <cell r="I163">
            <v>11164</v>
          </cell>
          <cell r="K163">
            <v>11995</v>
          </cell>
          <cell r="M163">
            <v>11295</v>
          </cell>
          <cell r="N163">
            <v>-5.8357649020425173E-2</v>
          </cell>
        </row>
        <row r="164">
          <cell r="B164" t="str">
            <v>Febrero</v>
          </cell>
          <cell r="C164">
            <v>9927</v>
          </cell>
          <cell r="I164">
            <v>13725</v>
          </cell>
          <cell r="K164">
            <v>12570</v>
          </cell>
          <cell r="M164">
            <v>14802</v>
          </cell>
          <cell r="N164">
            <v>0.17756563245823398</v>
          </cell>
        </row>
        <row r="165">
          <cell r="B165" t="str">
            <v>Marzo</v>
          </cell>
          <cell r="C165">
            <v>5151</v>
          </cell>
          <cell r="I165">
            <v>12285</v>
          </cell>
          <cell r="K165">
            <v>17270</v>
          </cell>
          <cell r="M165">
            <v>13070</v>
          </cell>
          <cell r="N165">
            <v>-0.24319629415170818</v>
          </cell>
        </row>
        <row r="166">
          <cell r="B166" t="str">
            <v>Abril</v>
          </cell>
          <cell r="C166">
            <v>0</v>
          </cell>
          <cell r="I166">
            <v>17559</v>
          </cell>
          <cell r="K166">
            <v>18946</v>
          </cell>
          <cell r="M166">
            <v>13583</v>
          </cell>
          <cell r="N166">
            <v>-0.28306766599809985</v>
          </cell>
        </row>
        <row r="167">
          <cell r="B167" t="str">
            <v>Mayo</v>
          </cell>
          <cell r="C167">
            <v>0</v>
          </cell>
          <cell r="I167">
            <v>15901</v>
          </cell>
          <cell r="K167">
            <v>17473</v>
          </cell>
        </row>
        <row r="168">
          <cell r="B168" t="str">
            <v>Junio</v>
          </cell>
          <cell r="C168">
            <v>0</v>
          </cell>
          <cell r="I168">
            <v>11816</v>
          </cell>
          <cell r="K168">
            <v>11749</v>
          </cell>
        </row>
        <row r="169">
          <cell r="B169" t="str">
            <v>Julio</v>
          </cell>
          <cell r="C169">
            <v>0</v>
          </cell>
          <cell r="I169">
            <v>13315</v>
          </cell>
          <cell r="K169">
            <v>14161</v>
          </cell>
        </row>
        <row r="170">
          <cell r="B170" t="str">
            <v>Agosto</v>
          </cell>
          <cell r="C170">
            <v>6745</v>
          </cell>
          <cell r="I170">
            <v>16431</v>
          </cell>
          <cell r="K170">
            <v>16901</v>
          </cell>
        </row>
        <row r="171">
          <cell r="B171" t="str">
            <v>Septiembre</v>
          </cell>
          <cell r="C171">
            <v>2045</v>
          </cell>
          <cell r="I171">
            <v>13438</v>
          </cell>
          <cell r="K171">
            <v>10957</v>
          </cell>
        </row>
        <row r="172">
          <cell r="B172" t="str">
            <v>Octubre</v>
          </cell>
          <cell r="C172">
            <v>5235</v>
          </cell>
          <cell r="I172">
            <v>15664</v>
          </cell>
          <cell r="K172">
            <v>17244</v>
          </cell>
        </row>
        <row r="173">
          <cell r="B173" t="str">
            <v>Noviembre</v>
          </cell>
          <cell r="C173">
            <v>480</v>
          </cell>
          <cell r="I173">
            <v>10572</v>
          </cell>
          <cell r="K173">
            <v>7982</v>
          </cell>
        </row>
        <row r="174">
          <cell r="B174" t="str">
            <v>Diciembre</v>
          </cell>
          <cell r="C174">
            <v>3888</v>
          </cell>
          <cell r="I174">
            <v>10446</v>
          </cell>
          <cell r="K174">
            <v>9423</v>
          </cell>
        </row>
        <row r="175">
          <cell r="C175">
            <v>42455</v>
          </cell>
          <cell r="I175">
            <v>162316</v>
          </cell>
          <cell r="K175">
            <v>166671</v>
          </cell>
          <cell r="M175">
            <v>52750</v>
          </cell>
          <cell r="N175">
            <v>-0.13213010644773859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2917</v>
          </cell>
          <cell r="I185">
            <v>3157</v>
          </cell>
          <cell r="K185">
            <v>3301</v>
          </cell>
          <cell r="M185">
            <v>2559</v>
          </cell>
          <cell r="N185">
            <v>-0.22478036958497427</v>
          </cell>
        </row>
        <row r="186">
          <cell r="B186" t="str">
            <v>Febrero</v>
          </cell>
          <cell r="C186">
            <v>2019</v>
          </cell>
          <cell r="I186">
            <v>3342</v>
          </cell>
          <cell r="K186">
            <v>3536</v>
          </cell>
          <cell r="M186">
            <v>2201</v>
          </cell>
          <cell r="N186">
            <v>-0.37754524886877827</v>
          </cell>
        </row>
        <row r="187">
          <cell r="B187" t="str">
            <v>Marzo</v>
          </cell>
          <cell r="C187">
            <v>1630</v>
          </cell>
          <cell r="I187">
            <v>2951</v>
          </cell>
          <cell r="K187">
            <v>4561</v>
          </cell>
          <cell r="M187">
            <v>2940</v>
          </cell>
          <cell r="N187">
            <v>-0.35540451655338745</v>
          </cell>
        </row>
        <row r="188">
          <cell r="B188" t="str">
            <v>Abril</v>
          </cell>
          <cell r="C188">
            <v>0</v>
          </cell>
          <cell r="I188">
            <v>2782</v>
          </cell>
          <cell r="K188">
            <v>3507</v>
          </cell>
          <cell r="M188">
            <v>3393</v>
          </cell>
          <cell r="N188">
            <v>-3.2506415739948724E-2</v>
          </cell>
        </row>
        <row r="189">
          <cell r="B189" t="str">
            <v>Mayo</v>
          </cell>
          <cell r="C189">
            <v>0</v>
          </cell>
          <cell r="I189">
            <v>3918</v>
          </cell>
          <cell r="K189">
            <v>4860</v>
          </cell>
        </row>
        <row r="190">
          <cell r="B190" t="str">
            <v>junio</v>
          </cell>
          <cell r="C190">
            <v>0</v>
          </cell>
          <cell r="I190">
            <v>2826</v>
          </cell>
          <cell r="K190">
            <v>4328</v>
          </cell>
        </row>
        <row r="191">
          <cell r="B191" t="str">
            <v>Julio</v>
          </cell>
          <cell r="C191">
            <v>0</v>
          </cell>
          <cell r="I191">
            <v>4579</v>
          </cell>
          <cell r="K191">
            <v>4658</v>
          </cell>
        </row>
        <row r="192">
          <cell r="B192" t="str">
            <v>Agosto</v>
          </cell>
          <cell r="C192">
            <v>2699</v>
          </cell>
          <cell r="I192">
            <v>3754</v>
          </cell>
          <cell r="K192">
            <v>3150</v>
          </cell>
        </row>
        <row r="193">
          <cell r="B193" t="str">
            <v>Septiembre</v>
          </cell>
          <cell r="C193">
            <v>1017</v>
          </cell>
          <cell r="I193">
            <v>2600</v>
          </cell>
          <cell r="K193">
            <v>1713</v>
          </cell>
        </row>
        <row r="194">
          <cell r="B194" t="str">
            <v>Octubre</v>
          </cell>
          <cell r="C194">
            <v>641</v>
          </cell>
          <cell r="I194">
            <v>3994</v>
          </cell>
          <cell r="K194">
            <v>2226</v>
          </cell>
        </row>
        <row r="195">
          <cell r="B195" t="str">
            <v>Noviembre</v>
          </cell>
          <cell r="C195">
            <v>395</v>
          </cell>
          <cell r="I195">
            <v>3416</v>
          </cell>
          <cell r="K195">
            <v>2752</v>
          </cell>
        </row>
        <row r="196">
          <cell r="B196" t="str">
            <v>Diciembre</v>
          </cell>
          <cell r="C196">
            <v>659</v>
          </cell>
          <cell r="I196">
            <v>3610</v>
          </cell>
          <cell r="K196">
            <v>3325</v>
          </cell>
        </row>
        <row r="197">
          <cell r="C197">
            <v>12571</v>
          </cell>
          <cell r="I197">
            <v>40929</v>
          </cell>
          <cell r="K197">
            <v>41917</v>
          </cell>
          <cell r="M197">
            <v>11093</v>
          </cell>
          <cell r="N197">
            <v>-0.2557531029855753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2259</v>
          </cell>
          <cell r="I207">
            <v>5017</v>
          </cell>
          <cell r="K207">
            <v>5560</v>
          </cell>
          <cell r="M207">
            <v>4517</v>
          </cell>
          <cell r="N207">
            <v>-0.18758992805755392</v>
          </cell>
        </row>
        <row r="208">
          <cell r="B208" t="str">
            <v>Febrero</v>
          </cell>
          <cell r="C208">
            <v>1854</v>
          </cell>
          <cell r="I208">
            <v>4633</v>
          </cell>
          <cell r="K208">
            <v>6436</v>
          </cell>
          <cell r="M208">
            <v>4373</v>
          </cell>
          <cell r="N208">
            <v>-0.32054070851460537</v>
          </cell>
        </row>
        <row r="209">
          <cell r="B209" t="str">
            <v>Marzo</v>
          </cell>
          <cell r="C209">
            <v>1287</v>
          </cell>
          <cell r="I209">
            <v>4750</v>
          </cell>
          <cell r="K209">
            <v>4950</v>
          </cell>
          <cell r="M209">
            <v>4108</v>
          </cell>
          <cell r="N209">
            <v>-0.17010101010101009</v>
          </cell>
        </row>
        <row r="210">
          <cell r="B210" t="str">
            <v>Abril</v>
          </cell>
          <cell r="C210">
            <v>0</v>
          </cell>
          <cell r="I210">
            <v>7114</v>
          </cell>
          <cell r="K210">
            <v>4758</v>
          </cell>
          <cell r="M210">
            <v>4247</v>
          </cell>
          <cell r="N210">
            <v>-0.10739806641445981</v>
          </cell>
        </row>
        <row r="211">
          <cell r="B211" t="str">
            <v>Mayo</v>
          </cell>
          <cell r="C211">
            <v>0</v>
          </cell>
          <cell r="I211">
            <v>5786</v>
          </cell>
          <cell r="K211">
            <v>5717</v>
          </cell>
        </row>
        <row r="212">
          <cell r="B212" t="str">
            <v>Junio</v>
          </cell>
          <cell r="C212">
            <v>0</v>
          </cell>
          <cell r="I212">
            <v>5430</v>
          </cell>
          <cell r="K212">
            <v>5221</v>
          </cell>
        </row>
        <row r="213">
          <cell r="B213" t="str">
            <v>Julio</v>
          </cell>
          <cell r="C213">
            <v>0</v>
          </cell>
          <cell r="I213">
            <v>8333</v>
          </cell>
          <cell r="K213">
            <v>5284</v>
          </cell>
        </row>
        <row r="214">
          <cell r="B214" t="str">
            <v>Agosto</v>
          </cell>
          <cell r="C214">
            <v>1357</v>
          </cell>
          <cell r="I214">
            <v>11019</v>
          </cell>
          <cell r="K214">
            <v>4873</v>
          </cell>
        </row>
        <row r="215">
          <cell r="B215" t="str">
            <v>Septiembre</v>
          </cell>
          <cell r="C215">
            <v>57</v>
          </cell>
          <cell r="I215">
            <v>7531</v>
          </cell>
          <cell r="K215">
            <v>3763</v>
          </cell>
        </row>
        <row r="216">
          <cell r="B216" t="str">
            <v>Octubre</v>
          </cell>
          <cell r="C216">
            <v>87</v>
          </cell>
          <cell r="I216">
            <v>7404</v>
          </cell>
          <cell r="K216">
            <v>5114</v>
          </cell>
        </row>
        <row r="217">
          <cell r="B217" t="str">
            <v>Noviembre</v>
          </cell>
          <cell r="C217">
            <v>659</v>
          </cell>
          <cell r="I217">
            <v>5727</v>
          </cell>
          <cell r="K217">
            <v>3398</v>
          </cell>
        </row>
        <row r="218">
          <cell r="B218" t="str">
            <v>Diciembre</v>
          </cell>
          <cell r="C218">
            <v>515</v>
          </cell>
          <cell r="I218">
            <v>5808</v>
          </cell>
          <cell r="K218">
            <v>3856</v>
          </cell>
        </row>
        <row r="219">
          <cell r="C219">
            <v>8958</v>
          </cell>
          <cell r="I219">
            <v>78552</v>
          </cell>
          <cell r="K219">
            <v>58930</v>
          </cell>
          <cell r="M219">
            <v>17245</v>
          </cell>
          <cell r="N219">
            <v>-0.20544600073719133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4664</v>
          </cell>
          <cell r="I229">
            <v>6826</v>
          </cell>
          <cell r="K229">
            <v>5393</v>
          </cell>
          <cell r="M229">
            <v>5194</v>
          </cell>
          <cell r="N229">
            <v>-3.6899684776562247E-2</v>
          </cell>
        </row>
        <row r="230">
          <cell r="B230" t="str">
            <v>Febrero</v>
          </cell>
          <cell r="C230">
            <v>7381</v>
          </cell>
          <cell r="I230">
            <v>5937</v>
          </cell>
          <cell r="K230">
            <v>5083</v>
          </cell>
          <cell r="M230">
            <v>4547</v>
          </cell>
          <cell r="N230">
            <v>-0.10544953767460163</v>
          </cell>
        </row>
        <row r="231">
          <cell r="B231" t="str">
            <v>Marzo</v>
          </cell>
          <cell r="C231">
            <v>3235</v>
          </cell>
          <cell r="I231">
            <v>3783</v>
          </cell>
          <cell r="K231">
            <v>4024</v>
          </cell>
          <cell r="M231">
            <v>5135</v>
          </cell>
          <cell r="N231">
            <v>0.27609343936381703</v>
          </cell>
        </row>
        <row r="232">
          <cell r="B232" t="str">
            <v>Abril</v>
          </cell>
          <cell r="C232">
            <v>0</v>
          </cell>
          <cell r="I232">
            <v>1857</v>
          </cell>
          <cell r="K232">
            <v>1498</v>
          </cell>
          <cell r="M232">
            <v>2670</v>
          </cell>
          <cell r="N232">
            <v>0.78237650200267028</v>
          </cell>
        </row>
        <row r="233">
          <cell r="B233" t="str">
            <v>Mayo</v>
          </cell>
          <cell r="C233">
            <v>0</v>
          </cell>
          <cell r="I233">
            <v>46</v>
          </cell>
          <cell r="K233">
            <v>193</v>
          </cell>
        </row>
        <row r="234">
          <cell r="B234" t="str">
            <v>Junio</v>
          </cell>
          <cell r="C234">
            <v>0</v>
          </cell>
          <cell r="I234">
            <v>6</v>
          </cell>
          <cell r="K234">
            <v>28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144</v>
          </cell>
        </row>
        <row r="236">
          <cell r="B236" t="str">
            <v>Agosto</v>
          </cell>
          <cell r="C236">
            <v>9</v>
          </cell>
          <cell r="I236">
            <v>110</v>
          </cell>
          <cell r="K236">
            <v>161</v>
          </cell>
        </row>
        <row r="237">
          <cell r="B237" t="str">
            <v>Septiembre</v>
          </cell>
          <cell r="C237">
            <v>6</v>
          </cell>
          <cell r="I237">
            <v>46</v>
          </cell>
          <cell r="K237">
            <v>94</v>
          </cell>
        </row>
        <row r="238">
          <cell r="B238" t="str">
            <v>Octubre</v>
          </cell>
          <cell r="C238">
            <v>3</v>
          </cell>
          <cell r="I238">
            <v>545</v>
          </cell>
          <cell r="K238">
            <v>1114</v>
          </cell>
        </row>
        <row r="239">
          <cell r="B239" t="str">
            <v>Noviembre</v>
          </cell>
          <cell r="C239">
            <v>11</v>
          </cell>
          <cell r="I239">
            <v>4889</v>
          </cell>
          <cell r="K239">
            <v>3947</v>
          </cell>
        </row>
        <row r="240">
          <cell r="B240" t="str">
            <v>Diciembre</v>
          </cell>
          <cell r="C240">
            <v>51</v>
          </cell>
          <cell r="I240">
            <v>4075</v>
          </cell>
          <cell r="K240">
            <v>4912</v>
          </cell>
        </row>
        <row r="241">
          <cell r="C241">
            <v>15372</v>
          </cell>
          <cell r="I241">
            <v>28155</v>
          </cell>
          <cell r="K241">
            <v>26591</v>
          </cell>
          <cell r="M241">
            <v>17546</v>
          </cell>
          <cell r="N241">
            <v>9.676209526190771E-2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9860</v>
          </cell>
          <cell r="I255">
            <v>4002</v>
          </cell>
          <cell r="K255">
            <v>3362</v>
          </cell>
          <cell r="M255">
            <v>2656</v>
          </cell>
          <cell r="N255">
            <v>-0.20999405116002379</v>
          </cell>
        </row>
        <row r="256">
          <cell r="B256" t="str">
            <v>Febrero</v>
          </cell>
          <cell r="C256">
            <v>14874</v>
          </cell>
          <cell r="I256">
            <v>3629</v>
          </cell>
          <cell r="K256">
            <v>3238</v>
          </cell>
          <cell r="M256">
            <v>2572</v>
          </cell>
          <cell r="N256">
            <v>-0.2056825200741198</v>
          </cell>
        </row>
        <row r="257">
          <cell r="B257" t="str">
            <v>Marzo</v>
          </cell>
          <cell r="C257">
            <v>4046</v>
          </cell>
          <cell r="I257">
            <v>2337</v>
          </cell>
          <cell r="K257">
            <v>2853</v>
          </cell>
          <cell r="M257">
            <v>2401</v>
          </cell>
          <cell r="N257">
            <v>-0.15842972309849279</v>
          </cell>
        </row>
        <row r="258">
          <cell r="B258" t="str">
            <v>Abril</v>
          </cell>
          <cell r="C258">
            <v>0</v>
          </cell>
          <cell r="I258">
            <v>2417</v>
          </cell>
          <cell r="K258">
            <v>920</v>
          </cell>
          <cell r="M258">
            <v>897</v>
          </cell>
          <cell r="N258">
            <v>-2.5000000000000022E-2</v>
          </cell>
        </row>
        <row r="259">
          <cell r="B259" t="str">
            <v>Mayo</v>
          </cell>
          <cell r="C259">
            <v>0</v>
          </cell>
          <cell r="I259">
            <v>133</v>
          </cell>
          <cell r="K259">
            <v>71</v>
          </cell>
        </row>
        <row r="260">
          <cell r="B260" t="str">
            <v>Junio</v>
          </cell>
          <cell r="C260">
            <v>0</v>
          </cell>
          <cell r="I260">
            <v>42</v>
          </cell>
          <cell r="K260">
            <v>24</v>
          </cell>
        </row>
        <row r="261">
          <cell r="B261" t="str">
            <v>Julio</v>
          </cell>
          <cell r="C261">
            <v>0</v>
          </cell>
          <cell r="I261">
            <v>112</v>
          </cell>
          <cell r="K261">
            <v>146</v>
          </cell>
        </row>
        <row r="262">
          <cell r="B262" t="str">
            <v>Agosto</v>
          </cell>
          <cell r="C262">
            <v>17</v>
          </cell>
          <cell r="I262">
            <v>188</v>
          </cell>
          <cell r="K262">
            <v>3</v>
          </cell>
        </row>
        <row r="263">
          <cell r="B263" t="str">
            <v>Septiembre</v>
          </cell>
          <cell r="C263">
            <v>0</v>
          </cell>
          <cell r="I263">
            <v>53</v>
          </cell>
          <cell r="K263">
            <v>102</v>
          </cell>
        </row>
        <row r="264">
          <cell r="B264" t="str">
            <v>Octubre</v>
          </cell>
          <cell r="C264">
            <v>331</v>
          </cell>
          <cell r="I264">
            <v>560</v>
          </cell>
          <cell r="K264">
            <v>1129</v>
          </cell>
        </row>
        <row r="265">
          <cell r="B265" t="str">
            <v>Noviembre</v>
          </cell>
          <cell r="C265">
            <v>300</v>
          </cell>
          <cell r="I265">
            <v>3991</v>
          </cell>
          <cell r="K265">
            <v>3568</v>
          </cell>
        </row>
        <row r="266">
          <cell r="B266" t="str">
            <v>Diciembre</v>
          </cell>
          <cell r="C266">
            <v>55</v>
          </cell>
          <cell r="I266">
            <v>3911</v>
          </cell>
          <cell r="K266">
            <v>3681</v>
          </cell>
        </row>
        <row r="267">
          <cell r="C267">
            <v>29519</v>
          </cell>
          <cell r="I267">
            <v>21375</v>
          </cell>
          <cell r="K267">
            <v>19097</v>
          </cell>
          <cell r="M267">
            <v>8526</v>
          </cell>
          <cell r="N267">
            <v>-0.17805842090041457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  <cell r="M10">
            <v>168166</v>
          </cell>
          <cell r="N10">
            <v>8.437325721550204E-3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  <cell r="M11">
            <v>166403</v>
          </cell>
          <cell r="N11">
            <v>-5.9179058065245704E-2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  <cell r="M12">
            <v>160144</v>
          </cell>
          <cell r="N12">
            <v>3.5445034979503687E-2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C21">
            <v>610766</v>
          </cell>
          <cell r="I21">
            <v>1886738</v>
          </cell>
          <cell r="K21">
            <v>1988780</v>
          </cell>
          <cell r="M21">
            <v>664657</v>
          </cell>
          <cell r="N21">
            <v>-1.0483862563439916E-2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114606</v>
          </cell>
          <cell r="I31">
            <v>134558</v>
          </cell>
          <cell r="K31">
            <v>142289</v>
          </cell>
          <cell r="M31">
            <v>138341</v>
          </cell>
          <cell r="N31">
            <v>-2.7746347222905476E-2</v>
          </cell>
        </row>
        <row r="32">
          <cell r="B32" t="str">
            <v>Febrero</v>
          </cell>
          <cell r="C32">
            <v>133643</v>
          </cell>
          <cell r="I32">
            <v>128079</v>
          </cell>
          <cell r="K32">
            <v>141936</v>
          </cell>
          <cell r="M32">
            <v>137229</v>
          </cell>
          <cell r="N32">
            <v>-3.3162833953331083E-2</v>
          </cell>
        </row>
        <row r="33">
          <cell r="B33" t="str">
            <v>Marzo</v>
          </cell>
          <cell r="C33">
            <v>58888</v>
          </cell>
          <cell r="I33">
            <v>117104</v>
          </cell>
          <cell r="K33">
            <v>145867</v>
          </cell>
          <cell r="M33">
            <v>134131</v>
          </cell>
          <cell r="N33">
            <v>-8.0456854531868016E-2</v>
          </cell>
        </row>
        <row r="34">
          <cell r="B34" t="str">
            <v>Abril</v>
          </cell>
          <cell r="C34">
            <v>0</v>
          </cell>
          <cell r="I34">
            <v>120355</v>
          </cell>
          <cell r="K34">
            <v>131033</v>
          </cell>
          <cell r="M34">
            <v>131324</v>
          </cell>
          <cell r="N34">
            <v>2.2208146039546239E-3</v>
          </cell>
        </row>
        <row r="35">
          <cell r="B35" t="str">
            <v>Mayo</v>
          </cell>
          <cell r="C35">
            <v>0</v>
          </cell>
          <cell r="I35">
            <v>122105</v>
          </cell>
          <cell r="K35">
            <v>138860</v>
          </cell>
        </row>
        <row r="36">
          <cell r="B36" t="str">
            <v>Junio</v>
          </cell>
          <cell r="C36">
            <v>0</v>
          </cell>
          <cell r="I36">
            <v>123362</v>
          </cell>
          <cell r="K36">
            <v>137217</v>
          </cell>
        </row>
        <row r="37">
          <cell r="B37" t="str">
            <v>Julio</v>
          </cell>
          <cell r="C37">
            <v>0</v>
          </cell>
          <cell r="I37">
            <v>139919</v>
          </cell>
          <cell r="K37">
            <v>146858</v>
          </cell>
        </row>
        <row r="38">
          <cell r="B38" t="str">
            <v>Agosto</v>
          </cell>
          <cell r="C38">
            <v>52066</v>
          </cell>
          <cell r="I38">
            <v>150474</v>
          </cell>
          <cell r="K38">
            <v>148337</v>
          </cell>
        </row>
        <row r="39">
          <cell r="B39" t="str">
            <v>Septiembre</v>
          </cell>
          <cell r="C39">
            <v>18190</v>
          </cell>
          <cell r="I39">
            <v>126900</v>
          </cell>
          <cell r="K39">
            <v>122477</v>
          </cell>
        </row>
        <row r="40">
          <cell r="B40" t="str">
            <v>Octubre</v>
          </cell>
          <cell r="C40">
            <v>20865</v>
          </cell>
          <cell r="I40">
            <v>143241</v>
          </cell>
          <cell r="K40">
            <v>149661</v>
          </cell>
        </row>
        <row r="41">
          <cell r="B41" t="str">
            <v>Noviembre</v>
          </cell>
          <cell r="C41">
            <v>26883</v>
          </cell>
          <cell r="I41">
            <v>135531</v>
          </cell>
          <cell r="K41">
            <v>131764</v>
          </cell>
        </row>
        <row r="42">
          <cell r="B42" t="str">
            <v>Diciembre</v>
          </cell>
          <cell r="C42">
            <v>28481</v>
          </cell>
          <cell r="I42">
            <v>128235</v>
          </cell>
          <cell r="K42">
            <v>130081</v>
          </cell>
        </row>
        <row r="43">
          <cell r="C43">
            <v>473644</v>
          </cell>
          <cell r="I43">
            <v>1569863</v>
          </cell>
          <cell r="K43">
            <v>1666380</v>
          </cell>
          <cell r="M43">
            <v>541025</v>
          </cell>
          <cell r="N43">
            <v>-3.5820895522388096E-2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88467</v>
          </cell>
          <cell r="I53">
            <v>113052</v>
          </cell>
          <cell r="K53">
            <v>113741</v>
          </cell>
          <cell r="M53">
            <v>109525</v>
          </cell>
          <cell r="N53">
            <v>-3.7066669011174502E-2</v>
          </cell>
        </row>
        <row r="54">
          <cell r="B54" t="str">
            <v>Febrero</v>
          </cell>
          <cell r="C54">
            <v>107490</v>
          </cell>
          <cell r="I54">
            <v>109569</v>
          </cell>
          <cell r="K54">
            <v>113810</v>
          </cell>
          <cell r="M54">
            <v>111410</v>
          </cell>
          <cell r="N54">
            <v>-2.1087777875406388E-2</v>
          </cell>
        </row>
        <row r="55">
          <cell r="B55" t="str">
            <v>Marzo</v>
          </cell>
          <cell r="C55">
            <v>46120</v>
          </cell>
          <cell r="I55">
            <v>96770</v>
          </cell>
          <cell r="K55">
            <v>116605</v>
          </cell>
          <cell r="M55">
            <v>110011</v>
          </cell>
          <cell r="N55">
            <v>-5.6549890656489854E-2</v>
          </cell>
        </row>
        <row r="56">
          <cell r="B56" t="str">
            <v>Abril</v>
          </cell>
          <cell r="C56">
            <v>0</v>
          </cell>
          <cell r="I56">
            <v>98829</v>
          </cell>
          <cell r="K56">
            <v>107032</v>
          </cell>
          <cell r="M56">
            <v>107149</v>
          </cell>
          <cell r="N56">
            <v>1.0931310262352056E-3</v>
          </cell>
        </row>
        <row r="57">
          <cell r="B57" t="str">
            <v>Mayo</v>
          </cell>
          <cell r="C57">
            <v>0</v>
          </cell>
          <cell r="I57">
            <v>95544</v>
          </cell>
          <cell r="K57">
            <v>108036</v>
          </cell>
        </row>
        <row r="58">
          <cell r="B58" t="str">
            <v>Junio</v>
          </cell>
          <cell r="C58">
            <v>0</v>
          </cell>
          <cell r="I58">
            <v>98589</v>
          </cell>
          <cell r="K58">
            <v>106021</v>
          </cell>
        </row>
        <row r="59">
          <cell r="B59" t="str">
            <v>Julio</v>
          </cell>
          <cell r="C59">
            <v>0</v>
          </cell>
          <cell r="I59">
            <v>111016</v>
          </cell>
          <cell r="K59">
            <v>115402</v>
          </cell>
        </row>
        <row r="60">
          <cell r="B60" t="str">
            <v>Agosto</v>
          </cell>
          <cell r="C60">
            <v>39936</v>
          </cell>
          <cell r="I60">
            <v>120661</v>
          </cell>
          <cell r="K60">
            <v>117130</v>
          </cell>
        </row>
        <row r="61">
          <cell r="B61" t="str">
            <v>Septiembre</v>
          </cell>
          <cell r="C61">
            <v>0</v>
          </cell>
          <cell r="I61">
            <v>98874</v>
          </cell>
          <cell r="K61">
            <v>96825</v>
          </cell>
        </row>
        <row r="62">
          <cell r="B62" t="str">
            <v>Octubre</v>
          </cell>
          <cell r="C62">
            <v>0</v>
          </cell>
          <cell r="I62">
            <v>116543</v>
          </cell>
          <cell r="K62">
            <v>123226</v>
          </cell>
        </row>
        <row r="63">
          <cell r="B63" t="str">
            <v>Noviembre</v>
          </cell>
          <cell r="C63">
            <v>0</v>
          </cell>
          <cell r="I63">
            <v>110808</v>
          </cell>
          <cell r="K63">
            <v>105403</v>
          </cell>
        </row>
        <row r="64">
          <cell r="B64" t="str">
            <v>Diciembre</v>
          </cell>
          <cell r="C64">
            <v>0</v>
          </cell>
          <cell r="I64">
            <v>103266</v>
          </cell>
          <cell r="K64">
            <v>105060</v>
          </cell>
        </row>
        <row r="65">
          <cell r="C65">
            <v>0</v>
          </cell>
          <cell r="I65">
            <v>1273521</v>
          </cell>
          <cell r="K65">
            <v>1328291</v>
          </cell>
          <cell r="M65">
            <v>438095</v>
          </cell>
          <cell r="N65">
            <v>-2.9018945539331709E-2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26139</v>
          </cell>
          <cell r="I75">
            <v>21506</v>
          </cell>
          <cell r="K75">
            <v>28548</v>
          </cell>
          <cell r="M75">
            <v>28816</v>
          </cell>
          <cell r="N75">
            <v>9.3876979122879955E-3</v>
          </cell>
        </row>
        <row r="76">
          <cell r="B76" t="str">
            <v>Febrero</v>
          </cell>
          <cell r="C76">
            <v>26153</v>
          </cell>
          <cell r="I76">
            <v>18510</v>
          </cell>
          <cell r="K76">
            <v>28126</v>
          </cell>
          <cell r="M76">
            <v>25819</v>
          </cell>
          <cell r="N76">
            <v>-8.2023750266657203E-2</v>
          </cell>
        </row>
        <row r="77">
          <cell r="B77" t="str">
            <v>Marzo</v>
          </cell>
          <cell r="C77">
            <v>12768</v>
          </cell>
          <cell r="I77">
            <v>20334</v>
          </cell>
          <cell r="K77">
            <v>29262</v>
          </cell>
          <cell r="M77">
            <v>24120</v>
          </cell>
          <cell r="N77">
            <v>-0.17572278039778555</v>
          </cell>
        </row>
        <row r="78">
          <cell r="B78" t="str">
            <v>Abril</v>
          </cell>
          <cell r="C78">
            <v>0</v>
          </cell>
          <cell r="I78">
            <v>21526</v>
          </cell>
          <cell r="K78">
            <v>24001</v>
          </cell>
          <cell r="M78">
            <v>24175</v>
          </cell>
          <cell r="N78">
            <v>7.2496979292528962E-3</v>
          </cell>
        </row>
        <row r="79">
          <cell r="B79" t="str">
            <v>Mayo</v>
          </cell>
          <cell r="C79">
            <v>0</v>
          </cell>
          <cell r="I79">
            <v>26561</v>
          </cell>
          <cell r="K79">
            <v>30824</v>
          </cell>
        </row>
        <row r="80">
          <cell r="B80" t="str">
            <v>Junio</v>
          </cell>
          <cell r="C80">
            <v>0</v>
          </cell>
          <cell r="I80">
            <v>24773</v>
          </cell>
          <cell r="K80">
            <v>31196</v>
          </cell>
        </row>
        <row r="81">
          <cell r="B81" t="str">
            <v>Julio</v>
          </cell>
          <cell r="C81">
            <v>0</v>
          </cell>
          <cell r="I81">
            <v>28903</v>
          </cell>
          <cell r="K81">
            <v>31456</v>
          </cell>
        </row>
        <row r="82">
          <cell r="B82" t="str">
            <v>Agosto</v>
          </cell>
          <cell r="C82">
            <v>12130</v>
          </cell>
          <cell r="I82">
            <v>29813</v>
          </cell>
          <cell r="K82">
            <v>31207</v>
          </cell>
        </row>
        <row r="83">
          <cell r="B83" t="str">
            <v>Septiembre</v>
          </cell>
          <cell r="C83">
            <v>0</v>
          </cell>
          <cell r="I83">
            <v>28026</v>
          </cell>
          <cell r="K83">
            <v>25652</v>
          </cell>
        </row>
        <row r="84">
          <cell r="B84" t="str">
            <v>Octubre</v>
          </cell>
          <cell r="C84">
            <v>0</v>
          </cell>
          <cell r="I84">
            <v>26698</v>
          </cell>
          <cell r="K84">
            <v>26435</v>
          </cell>
        </row>
        <row r="85">
          <cell r="B85" t="str">
            <v>Noviembre</v>
          </cell>
          <cell r="C85">
            <v>0</v>
          </cell>
          <cell r="I85">
            <v>24723</v>
          </cell>
          <cell r="K85">
            <v>26361</v>
          </cell>
        </row>
        <row r="86">
          <cell r="B86" t="str">
            <v>Diciembre</v>
          </cell>
          <cell r="C86">
            <v>0</v>
          </cell>
          <cell r="I86">
            <v>24969</v>
          </cell>
          <cell r="K86">
            <v>25021</v>
          </cell>
        </row>
        <row r="87">
          <cell r="C87">
            <v>0</v>
          </cell>
          <cell r="I87">
            <v>296342</v>
          </cell>
          <cell r="K87">
            <v>338089</v>
          </cell>
          <cell r="M87">
            <v>102930</v>
          </cell>
          <cell r="N87">
            <v>-6.3736503633899377E-2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43194</v>
          </cell>
          <cell r="I97">
            <v>29362</v>
          </cell>
          <cell r="K97">
            <v>31119</v>
          </cell>
          <cell r="M97">
            <v>31603</v>
          </cell>
          <cell r="N97">
            <v>1.5553199010250873E-2</v>
          </cell>
        </row>
        <row r="98">
          <cell r="B98" t="str">
            <v>Febrero</v>
          </cell>
          <cell r="C98">
            <v>39241</v>
          </cell>
          <cell r="I98">
            <v>28295</v>
          </cell>
          <cell r="K98">
            <v>24823</v>
          </cell>
          <cell r="M98">
            <v>30937</v>
          </cell>
          <cell r="N98">
            <v>0.24630383112436038</v>
          </cell>
        </row>
        <row r="99">
          <cell r="B99" t="str">
            <v>Marzo</v>
          </cell>
          <cell r="C99">
            <v>23119</v>
          </cell>
          <cell r="I99">
            <v>29030</v>
          </cell>
          <cell r="K99">
            <v>31003</v>
          </cell>
          <cell r="M99">
            <v>32272</v>
          </cell>
          <cell r="N99">
            <v>4.0931522755862426E-2</v>
          </cell>
        </row>
        <row r="100">
          <cell r="B100" t="str">
            <v>Abril</v>
          </cell>
          <cell r="C100">
            <v>0</v>
          </cell>
          <cell r="I100">
            <v>24480</v>
          </cell>
          <cell r="K100">
            <v>23629</v>
          </cell>
          <cell r="M100">
            <v>28820</v>
          </cell>
          <cell r="N100">
            <v>0.21968767192856231</v>
          </cell>
        </row>
        <row r="101">
          <cell r="B101" t="str">
            <v>Mayo</v>
          </cell>
          <cell r="C101">
            <v>0</v>
          </cell>
          <cell r="I101">
            <v>18346</v>
          </cell>
          <cell r="K101">
            <v>21064</v>
          </cell>
        </row>
        <row r="102">
          <cell r="B102" t="str">
            <v>Junio</v>
          </cell>
          <cell r="C102">
            <v>0</v>
          </cell>
          <cell r="I102">
            <v>18927</v>
          </cell>
          <cell r="K102">
            <v>19896</v>
          </cell>
        </row>
        <row r="103">
          <cell r="B103" t="str">
            <v>Julio</v>
          </cell>
          <cell r="C103">
            <v>0</v>
          </cell>
          <cell r="I103">
            <v>26512</v>
          </cell>
          <cell r="K103">
            <v>26909</v>
          </cell>
        </row>
        <row r="104">
          <cell r="B104" t="str">
            <v>Agosto</v>
          </cell>
          <cell r="C104">
            <v>8447</v>
          </cell>
          <cell r="I104">
            <v>31400</v>
          </cell>
          <cell r="K104">
            <v>31177</v>
          </cell>
        </row>
        <row r="105">
          <cell r="B105" t="str">
            <v>Septiembre</v>
          </cell>
          <cell r="C105">
            <v>4719</v>
          </cell>
          <cell r="I105">
            <v>23909</v>
          </cell>
          <cell r="K105">
            <v>23395</v>
          </cell>
        </row>
        <row r="106">
          <cell r="B106" t="str">
            <v>Octubre</v>
          </cell>
          <cell r="C106">
            <v>3478</v>
          </cell>
          <cell r="I106">
            <v>27467</v>
          </cell>
          <cell r="K106">
            <v>28050</v>
          </cell>
        </row>
        <row r="107">
          <cell r="B107" t="str">
            <v>Noviembre</v>
          </cell>
          <cell r="C107">
            <v>3773</v>
          </cell>
          <cell r="I107">
            <v>28858</v>
          </cell>
          <cell r="K107">
            <v>30877</v>
          </cell>
        </row>
        <row r="108">
          <cell r="B108" t="str">
            <v>Diciembre</v>
          </cell>
          <cell r="C108">
            <v>4711</v>
          </cell>
          <cell r="I108">
            <v>30289</v>
          </cell>
          <cell r="K108">
            <v>30458</v>
          </cell>
        </row>
        <row r="109">
          <cell r="C109">
            <v>137122</v>
          </cell>
          <cell r="I109">
            <v>316875</v>
          </cell>
          <cell r="K109">
            <v>322400</v>
          </cell>
          <cell r="M109">
            <v>123632</v>
          </cell>
          <cell r="N109">
            <v>0.11809286088953996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061A-0096-4240-9D64-80384EE20CE7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54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42D87900-FA4D-4412-9E23-27BBCE7811F7}"/>
    <hyperlink ref="B19" location="'Viajeros entr evol mensu TF'!A1" tooltip="Evolución mensual de viajeros entrentrados en Tenerife según lugar de residencia" display="Evolución mensual de viajeros entrados en Tenerife según lugar de residencia" xr:uid="{8BDD7DAC-E670-4AFA-9B5B-ADFF2892900D}"/>
    <hyperlink ref="B14" location="'Establecim aloj islas cat y tip'!A1" tooltip="Establecimientos alojativos Canarias e islas" display="Establecimientos alojativos Canarias e islas" xr:uid="{ECC23164-13A1-443B-B4C5-5FEBE959B1D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B5A8743-B7A3-4A6E-BB98-3854C721C8D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A4A7D87-A250-48FF-BCDA-CA73F5519D01}"/>
    <hyperlink ref="B37" location="'Pernoctaciones lugar reside'!A1" tooltip="Pernoctaciones registradas en establecimientos alojativos de Canarias e islas según tipología y categoría" display="'Pernoctaciones lugar reside'!A1" xr:uid="{0D8FA4E5-28D1-49D2-9908-67608940E783}"/>
    <hyperlink ref="B8" location="'Resumen indicadores (aloj)'!A1" tooltip="Resumen indicadores Tenerife" display="'Resumen indicadores (aloj)'!A1" xr:uid="{A02FBBFF-97BA-4F67-AB1E-BAB6F63DC933}"/>
    <hyperlink ref="B9" location="'Resumen indicadores municipios '!A1" tooltip="Resumen indicadores municipios Tenerife" display="Resumen indicadores municipios Tenerife" xr:uid="{D7B495A6-CEFE-480F-80DD-1C288483A094}"/>
    <hyperlink ref="B20" location="'Viajeros entr evol mensu TF cat'!A1" tooltip="Evolución mensual de viajeros entrentrados en Tenerife según lugar de residencia" display="'Viajeros entr evol mensu TF cat'!A1" xr:uid="{C1BF71AC-0854-40A8-B5AC-B42EA784586F}"/>
    <hyperlink ref="B21" location="'Viajeros entr evol anual TF cat'!A1" tooltip="Evolución mensual de viajeros entrentrados en Tenerife según lugar de residencia" display="'Viajeros entr evol anual TF cat'!A1" xr:uid="{AFEF071A-209E-4E9A-9F84-A494C903DE7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2375203-7CCD-4F02-BED6-930E901D59DB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E4C5211-50FC-4E6B-B4C8-2C8CDC507A2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E6C307A-55F3-45AB-B8E4-8095405070C4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E6C046A-6F11-4C81-BB3E-EB0D379E43F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F757583F-F9A9-4F03-A692-E01C4EA720F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38366FF-A95B-4771-BB4F-A188AD44D5E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29C3389-9F84-4CDE-8D22-0CA2F4DED25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03D29F4-6A49-4021-8ACD-6973A14F68B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9809BBA-73DD-4119-BF4E-A0AFB1256B81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70F5F00-D840-4B5E-942D-5B7C1F6151A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09600D3-A381-4EE2-A11D-415356B96E70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D3AB26A-6A99-4260-ABEC-BD04AC8A7B09}"/>
    <hyperlink ref="B35" location="'Pernoctaciones evol mensu TF'!A1" tooltip="Evolución mensual de pernoctaciones en Tenerife según lugar de residencia" display="'Pernoctaciones evol mensu TF'!A1" xr:uid="{3CEBED69-67C8-44AF-AF7D-1D0101E2CD1E}"/>
    <hyperlink ref="B36" location="'Pernocta evol mensu TF cat'!A1" tooltip="Evolución mensual de pernoctaciones en Tenerife según lugar de residencia" display="'Pernocta evol mensu TF cat'!A1" xr:uid="{0D2A7883-4FAA-4F5C-8829-4881778B84D9}"/>
    <hyperlink ref="B38" location="'Pernoctaciones lugar residen ac'!A1" tooltip="Pernoctaciones registradas en establecimientos alojativos de Canarias e islas según tipología y categoría" display="'Pernoctaciones lugar residen ac'!A1" xr:uid="{FBD6C543-87F0-448C-8EA9-1FD2312F95CA}"/>
    <hyperlink ref="B39" location="'Pernoctaciones lugar reside año'!A1" tooltip="Pernoctaciones registradas en establecimientos alojativos de Canarias e islas según tipología y categoría" display="'Pernoctaciones lugar reside año'!A1" xr:uid="{FD6DD15C-6279-4189-85EA-FF6E39BE787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05FDA43-23EC-44E1-8BCD-2F978E9993FA}"/>
    <hyperlink ref="B41" location="'EM evol menusual lugar resd'!A1" tooltip="Evolución mensual de estancia media en Tenerife según lugar de residencia" display="'EM evol menusual lugar resd'!A1" xr:uid="{E7C58167-77C2-4E03-ABCB-CE1588292B03}"/>
    <hyperlink ref="B42" location="'EM evol mensu TF cat '!A1" tooltip="Evolución mensual de estancia media en Tenerife según lugar de residencia" display="'EM evol mensu TF cat '!A1" xr:uid="{FDCAF6B3-C6CE-4FE1-B9BC-C9F2430BAA75}"/>
    <hyperlink ref="B44" location="'tasa de ocupación evol mens'!A1" tooltip="Evolución mensual de estancia media en Tenerife según lugar de residencia" display="'tasa de ocupación evol mens'!A1" xr:uid="{4C7F90B0-EE62-430F-A448-6D8C9DDF6FFD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8BB8911-8906-4F97-9C8D-E5B49D4EBB6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12C3C71-1797-4C60-BF2D-19DB0B78F7F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6B07E96-71C1-48C0-B5ED-A1C37593DBF9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22483E0-4623-40D3-8060-B7B2C219291D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2D7D4012-4E19-4DC5-949E-F4DBA956FFD9}"/>
    <hyperlink ref="B47" location="'ADR municipios'!A1" display="Tarifa media diaria (ADR) Tenerife y municipios" xr:uid="{035FD942-59B5-4C4D-8C1D-1BAE7D02C304}"/>
    <hyperlink ref="B48" location="'RevPAR  municipios'!A1" display="Ingresos medios por habitación (RevPar) Tenerife y municipios" xr:uid="{F04FF06E-E8B2-47DB-A0DD-E2159380726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3B6E-57DD-4E22-AB6D-F3A8726D9364}">
  <sheetPr>
    <tabColor theme="7" tint="0.79998168889431442"/>
  </sheetPr>
  <dimension ref="A4:O114"/>
  <sheetViews>
    <sheetView showGridLines="0" zoomScaleNormal="100" workbookViewId="0">
      <selection activeCell="F25" sqref="F2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251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21031</v>
      </c>
      <c r="D9" s="120">
        <v>6.5400202634245286E-2</v>
      </c>
      <c r="E9" s="119">
        <v>6223</v>
      </c>
      <c r="F9" s="120">
        <f t="shared" ref="F9:L21" si="3">IFERROR(E9/C9-1,"-")</f>
        <v>-0.70410346631163523</v>
      </c>
      <c r="G9" s="119">
        <v>15598</v>
      </c>
      <c r="H9" s="120">
        <f t="shared" si="3"/>
        <v>1.5065081150570463</v>
      </c>
      <c r="I9" s="119">
        <v>22490</v>
      </c>
      <c r="J9" s="120">
        <f t="shared" si="3"/>
        <v>0.44185151942556744</v>
      </c>
      <c r="K9" s="119">
        <v>22650</v>
      </c>
      <c r="L9" s="120">
        <f t="shared" si="3"/>
        <v>7.1142730102267127E-3</v>
      </c>
      <c r="M9" s="119">
        <v>22528</v>
      </c>
      <c r="N9" s="120">
        <f t="shared" ref="N9" si="4">IFERROR(M9/K9-1,"-")</f>
        <v>-5.3863134657836653E-3</v>
      </c>
    </row>
    <row r="10" spans="1:15" x14ac:dyDescent="0.25">
      <c r="A10" s="1" t="s">
        <v>74</v>
      </c>
      <c r="B10" s="118" t="s">
        <v>75</v>
      </c>
      <c r="C10" s="119">
        <v>22403</v>
      </c>
      <c r="D10" s="120">
        <v>0.16542683244030587</v>
      </c>
      <c r="E10" s="119">
        <v>5135</v>
      </c>
      <c r="F10" s="120">
        <f t="shared" si="3"/>
        <v>-0.7707896263893228</v>
      </c>
      <c r="G10" s="119">
        <v>21666</v>
      </c>
      <c r="H10" s="120">
        <f t="shared" si="3"/>
        <v>3.2192794547224928</v>
      </c>
      <c r="I10" s="119">
        <v>23086</v>
      </c>
      <c r="J10" s="120">
        <f t="shared" si="3"/>
        <v>6.5540478168559124E-2</v>
      </c>
      <c r="K10" s="119">
        <v>23921</v>
      </c>
      <c r="L10" s="120">
        <f t="shared" si="3"/>
        <v>3.6169106817985019E-2</v>
      </c>
      <c r="M10" s="119">
        <v>23285</v>
      </c>
      <c r="N10" s="120">
        <f>IFERROR(M10/K10-1,"-")</f>
        <v>-2.6587517244262338E-2</v>
      </c>
    </row>
    <row r="11" spans="1:15" x14ac:dyDescent="0.25">
      <c r="A11" s="1" t="s">
        <v>76</v>
      </c>
      <c r="B11" s="118" t="s">
        <v>77</v>
      </c>
      <c r="C11" s="119">
        <v>8865</v>
      </c>
      <c r="D11" s="120">
        <v>-0.59655031174623407</v>
      </c>
      <c r="E11" s="119">
        <v>5413</v>
      </c>
      <c r="F11" s="120">
        <f t="shared" si="3"/>
        <v>-0.38939650310208684</v>
      </c>
      <c r="G11" s="119">
        <v>22231</v>
      </c>
      <c r="H11" s="120">
        <f t="shared" si="3"/>
        <v>3.1069647145760211</v>
      </c>
      <c r="I11" s="119">
        <v>21689</v>
      </c>
      <c r="J11" s="120">
        <f t="shared" si="3"/>
        <v>-2.4380369753947195E-2</v>
      </c>
      <c r="K11" s="119">
        <v>27356</v>
      </c>
      <c r="L11" s="120">
        <f t="shared" si="3"/>
        <v>0.26128452210798092</v>
      </c>
      <c r="M11" s="119">
        <v>24054</v>
      </c>
      <c r="N11" s="120">
        <f>IFERROR(M11/K11-1,"-")</f>
        <v>-0.12070478140078955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6463</v>
      </c>
      <c r="F12" s="120" t="str">
        <f t="shared" si="3"/>
        <v>-</v>
      </c>
      <c r="G12" s="119">
        <v>23894</v>
      </c>
      <c r="H12" s="120">
        <f t="shared" si="3"/>
        <v>2.6970447160761255</v>
      </c>
      <c r="I12" s="119">
        <v>23484</v>
      </c>
      <c r="J12" s="120">
        <f t="shared" si="3"/>
        <v>-1.715911944421189E-2</v>
      </c>
      <c r="K12" s="119">
        <v>22205</v>
      </c>
      <c r="L12" s="120">
        <f t="shared" si="3"/>
        <v>-5.4462612842786529E-2</v>
      </c>
      <c r="M12" s="119">
        <v>23503</v>
      </c>
      <c r="N12" s="120">
        <f>IFERROR(M12/K12-1,"-")</f>
        <v>5.845530285971634E-2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6823</v>
      </c>
      <c r="F13" s="120" t="str">
        <f t="shared" si="3"/>
        <v>-</v>
      </c>
      <c r="G13" s="119">
        <v>20251</v>
      </c>
      <c r="H13" s="120">
        <f t="shared" si="3"/>
        <v>1.9680492452000586</v>
      </c>
      <c r="I13" s="119">
        <v>21547</v>
      </c>
      <c r="J13" s="120">
        <f t="shared" si="3"/>
        <v>6.3996839662238791E-2</v>
      </c>
      <c r="K13" s="119">
        <v>23449</v>
      </c>
      <c r="L13" s="120">
        <f t="shared" si="3"/>
        <v>8.8272149255116616E-2</v>
      </c>
      <c r="M13" s="119">
        <v>19536</v>
      </c>
      <c r="N13" s="120">
        <f>IFERROR(M13/K13-1,"-")</f>
        <v>-0.16687278775214298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3802</v>
      </c>
      <c r="F14" s="120" t="str">
        <f t="shared" si="3"/>
        <v>-</v>
      </c>
      <c r="G14" s="119">
        <v>18886</v>
      </c>
      <c r="H14" s="120">
        <f t="shared" si="3"/>
        <v>3.9673855865334033</v>
      </c>
      <c r="I14" s="119">
        <v>21065</v>
      </c>
      <c r="J14" s="120">
        <f t="shared" si="3"/>
        <v>0.11537646934237</v>
      </c>
      <c r="K14" s="119">
        <v>22841</v>
      </c>
      <c r="L14" s="120">
        <f t="shared" si="3"/>
        <v>8.4310467600284822E-2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10219</v>
      </c>
      <c r="F15" s="120" t="str">
        <f t="shared" si="3"/>
        <v>-</v>
      </c>
      <c r="G15" s="119">
        <v>23111</v>
      </c>
      <c r="H15" s="120">
        <f t="shared" si="3"/>
        <v>1.2615715823466092</v>
      </c>
      <c r="I15" s="119">
        <v>24276</v>
      </c>
      <c r="J15" s="120">
        <f t="shared" si="3"/>
        <v>5.040889619661626E-2</v>
      </c>
      <c r="K15" s="119">
        <v>24893</v>
      </c>
      <c r="L15" s="120">
        <f t="shared" si="3"/>
        <v>2.5416048772450184E-2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13295</v>
      </c>
      <c r="D16" s="120">
        <v>-0.46193694605204583</v>
      </c>
      <c r="E16" s="119">
        <v>18239</v>
      </c>
      <c r="F16" s="120">
        <f t="shared" si="3"/>
        <v>0.37186912373072589</v>
      </c>
      <c r="G16" s="119">
        <v>24659</v>
      </c>
      <c r="H16" s="120">
        <f t="shared" si="3"/>
        <v>0.35199298207138541</v>
      </c>
      <c r="I16" s="119">
        <v>25495</v>
      </c>
      <c r="J16" s="120">
        <f t="shared" si="3"/>
        <v>3.3902429133379375E-2</v>
      </c>
      <c r="K16" s="119">
        <v>25319</v>
      </c>
      <c r="L16" s="120">
        <f t="shared" si="3"/>
        <v>-6.9033143753677306E-3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5725</v>
      </c>
      <c r="D17" s="120">
        <v>-0.74152331933721616</v>
      </c>
      <c r="E17" s="119">
        <v>15267</v>
      </c>
      <c r="F17" s="120">
        <f t="shared" si="3"/>
        <v>1.6667248908296943</v>
      </c>
      <c r="G17" s="119">
        <v>20130</v>
      </c>
      <c r="H17" s="120">
        <f t="shared" si="3"/>
        <v>0.31853016309687554</v>
      </c>
      <c r="I17" s="119">
        <v>22106</v>
      </c>
      <c r="J17" s="120">
        <f t="shared" si="3"/>
        <v>9.8161947342275235E-2</v>
      </c>
      <c r="K17" s="119">
        <v>21182</v>
      </c>
      <c r="L17" s="120">
        <f t="shared" si="3"/>
        <v>-4.1798606713109532E-2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6665</v>
      </c>
      <c r="D18" s="120">
        <v>-0.70771389729421563</v>
      </c>
      <c r="E18" s="119">
        <v>23140</v>
      </c>
      <c r="F18" s="120">
        <f t="shared" si="3"/>
        <v>2.471867966991748</v>
      </c>
      <c r="G18" s="119">
        <v>22327</v>
      </c>
      <c r="H18" s="120">
        <f t="shared" si="3"/>
        <v>-3.5133967156439017E-2</v>
      </c>
      <c r="I18" s="119">
        <v>25007</v>
      </c>
      <c r="J18" s="120">
        <f t="shared" si="3"/>
        <v>0.12003403950373981</v>
      </c>
      <c r="K18" s="119">
        <v>27341</v>
      </c>
      <c r="L18" s="120">
        <f t="shared" si="3"/>
        <v>9.3333866517375075E-2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4928</v>
      </c>
      <c r="D19" s="120">
        <v>-0.74807013956341706</v>
      </c>
      <c r="E19" s="119">
        <v>19838</v>
      </c>
      <c r="F19" s="120">
        <f t="shared" si="3"/>
        <v>3.0255681818181817</v>
      </c>
      <c r="G19" s="119">
        <v>21079</v>
      </c>
      <c r="H19" s="120">
        <f t="shared" si="3"/>
        <v>6.2556709345700234E-2</v>
      </c>
      <c r="I19" s="119">
        <v>24207</v>
      </c>
      <c r="J19" s="120">
        <f t="shared" si="3"/>
        <v>0.14839413634422893</v>
      </c>
      <c r="K19" s="119">
        <v>23363</v>
      </c>
      <c r="L19" s="120">
        <f t="shared" si="3"/>
        <v>-3.4865947866319691E-2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6261</v>
      </c>
      <c r="D20" s="120">
        <v>-0.70148755602174118</v>
      </c>
      <c r="E20" s="119">
        <v>19784</v>
      </c>
      <c r="F20" s="120">
        <f t="shared" si="3"/>
        <v>2.1598786136399934</v>
      </c>
      <c r="G20" s="119">
        <v>23285</v>
      </c>
      <c r="H20" s="120">
        <f t="shared" si="3"/>
        <v>0.17696118075212297</v>
      </c>
      <c r="I20" s="119">
        <v>24142</v>
      </c>
      <c r="J20" s="120">
        <f t="shared" si="3"/>
        <v>3.6804809963495888E-2</v>
      </c>
      <c r="K20" s="119">
        <v>23290</v>
      </c>
      <c r="L20" s="120">
        <f t="shared" si="3"/>
        <v>-3.5291193770193074E-2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96681</v>
      </c>
      <c r="D21" s="123">
        <v>-0.61362219451371569</v>
      </c>
      <c r="E21" s="122">
        <v>140346</v>
      </c>
      <c r="F21" s="123">
        <f t="shared" si="3"/>
        <v>0.45163992925186958</v>
      </c>
      <c r="G21" s="122">
        <v>257117</v>
      </c>
      <c r="H21" s="123">
        <f t="shared" si="3"/>
        <v>0.83202228777450027</v>
      </c>
      <c r="I21" s="122">
        <v>278594</v>
      </c>
      <c r="J21" s="123">
        <f t="shared" si="3"/>
        <v>8.3530066078866927E-2</v>
      </c>
      <c r="K21" s="122">
        <v>287810</v>
      </c>
      <c r="L21" s="123">
        <f t="shared" si="3"/>
        <v>3.3080396562739978E-2</v>
      </c>
      <c r="M21" s="122">
        <v>112906</v>
      </c>
      <c r="N21" s="123">
        <v>-5.5819904499878725E-2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252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15979</v>
      </c>
      <c r="D31" s="120">
        <v>0.11398494143892912</v>
      </c>
      <c r="E31" s="119">
        <v>15979</v>
      </c>
      <c r="F31" s="120">
        <f t="shared" ref="F31:L43" si="5">IFERROR(E31/C31-1,"-")</f>
        <v>0</v>
      </c>
      <c r="G31" s="119">
        <v>12209</v>
      </c>
      <c r="H31" s="120">
        <f t="shared" si="5"/>
        <v>-0.23593466424682397</v>
      </c>
      <c r="I31" s="119">
        <v>18402</v>
      </c>
      <c r="J31" s="120">
        <f t="shared" si="5"/>
        <v>0.50724875092145139</v>
      </c>
      <c r="K31" s="119">
        <v>18282</v>
      </c>
      <c r="L31" s="120">
        <f t="shared" si="5"/>
        <v>-6.5210303227910549E-3</v>
      </c>
      <c r="M31" s="119">
        <v>18130</v>
      </c>
      <c r="N31" s="120">
        <f t="shared" ref="N31:N35" si="6">IFERROR(M31/K31-1,"-")</f>
        <v>-8.3141888196039959E-3</v>
      </c>
    </row>
    <row r="32" spans="1:15" x14ac:dyDescent="0.25">
      <c r="B32" s="118" t="s">
        <v>75</v>
      </c>
      <c r="C32" s="119">
        <v>17138</v>
      </c>
      <c r="D32" s="120">
        <v>0.26779109335700557</v>
      </c>
      <c r="E32" s="119">
        <v>17138</v>
      </c>
      <c r="F32" s="120">
        <f t="shared" si="5"/>
        <v>0</v>
      </c>
      <c r="G32" s="119">
        <v>17700</v>
      </c>
      <c r="H32" s="120">
        <f t="shared" si="5"/>
        <v>3.2792624576963414E-2</v>
      </c>
      <c r="I32" s="119">
        <v>18976</v>
      </c>
      <c r="J32" s="120">
        <f t="shared" si="5"/>
        <v>7.2090395480225888E-2</v>
      </c>
      <c r="K32" s="119">
        <v>20148</v>
      </c>
      <c r="L32" s="120">
        <f t="shared" si="5"/>
        <v>6.1762225969645979E-2</v>
      </c>
      <c r="M32" s="119">
        <v>19062</v>
      </c>
      <c r="N32" s="120">
        <f t="shared" si="6"/>
        <v>-5.390113162596788E-2</v>
      </c>
    </row>
    <row r="33" spans="2:15" x14ac:dyDescent="0.25">
      <c r="B33" s="118" t="s">
        <v>77</v>
      </c>
      <c r="C33" s="119">
        <v>6170</v>
      </c>
      <c r="D33" s="120">
        <v>-0.600595546349042</v>
      </c>
      <c r="E33" s="119">
        <v>6170</v>
      </c>
      <c r="F33" s="120">
        <f t="shared" si="5"/>
        <v>0</v>
      </c>
      <c r="G33" s="119">
        <v>17761</v>
      </c>
      <c r="H33" s="120">
        <f t="shared" si="5"/>
        <v>1.8786061588330631</v>
      </c>
      <c r="I33" s="119">
        <v>17386</v>
      </c>
      <c r="J33" s="120">
        <f t="shared" si="5"/>
        <v>-2.1113676031754958E-2</v>
      </c>
      <c r="K33" s="119">
        <v>22158</v>
      </c>
      <c r="L33" s="120">
        <f t="shared" si="5"/>
        <v>0.27447371448291724</v>
      </c>
      <c r="M33" s="119">
        <v>19601</v>
      </c>
      <c r="N33" s="120">
        <f t="shared" si="6"/>
        <v>-0.11539850166982579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19923</v>
      </c>
      <c r="H34" s="120" t="str">
        <f t="shared" si="5"/>
        <v>-</v>
      </c>
      <c r="I34" s="119">
        <v>19332</v>
      </c>
      <c r="J34" s="120">
        <f t="shared" si="5"/>
        <v>-2.9664207197711234E-2</v>
      </c>
      <c r="K34" s="119">
        <v>18488</v>
      </c>
      <c r="L34" s="120">
        <f t="shared" si="5"/>
        <v>-4.3658183322987765E-2</v>
      </c>
      <c r="M34" s="119">
        <v>19232</v>
      </c>
      <c r="N34" s="120">
        <f t="shared" si="6"/>
        <v>4.0242319342276067E-2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17673</v>
      </c>
      <c r="H35" s="120" t="str">
        <f t="shared" si="5"/>
        <v>-</v>
      </c>
      <c r="I35" s="119">
        <v>18326</v>
      </c>
      <c r="J35" s="120">
        <f t="shared" si="5"/>
        <v>3.6949018276466905E-2</v>
      </c>
      <c r="K35" s="119">
        <v>19636</v>
      </c>
      <c r="L35" s="120">
        <f t="shared" si="5"/>
        <v>7.1483138710029426E-2</v>
      </c>
      <c r="M35" s="119">
        <v>15443</v>
      </c>
      <c r="N35" s="120">
        <f t="shared" si="6"/>
        <v>-0.21353636178447744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15881</v>
      </c>
      <c r="H36" s="120" t="str">
        <f t="shared" si="5"/>
        <v>-</v>
      </c>
      <c r="I36" s="119">
        <v>17783</v>
      </c>
      <c r="J36" s="120">
        <f t="shared" si="5"/>
        <v>0.11976575782381471</v>
      </c>
      <c r="K36" s="119">
        <v>19273</v>
      </c>
      <c r="L36" s="120">
        <f t="shared" si="5"/>
        <v>8.378788730810327E-2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18743</v>
      </c>
      <c r="H37" s="120" t="str">
        <f t="shared" si="5"/>
        <v>-</v>
      </c>
      <c r="I37" s="119">
        <v>20245</v>
      </c>
      <c r="J37" s="120">
        <f t="shared" si="5"/>
        <v>8.0136584324814519E-2</v>
      </c>
      <c r="K37" s="119">
        <v>20528</v>
      </c>
      <c r="L37" s="120">
        <f t="shared" si="5"/>
        <v>1.3978760187700612E-2</v>
      </c>
      <c r="M37" s="119"/>
      <c r="N37" s="120"/>
    </row>
    <row r="38" spans="2:15" x14ac:dyDescent="0.25">
      <c r="B38" s="118" t="s">
        <v>87</v>
      </c>
      <c r="C38" s="119">
        <v>11531</v>
      </c>
      <c r="D38" s="120">
        <v>-0.36854498658342916</v>
      </c>
      <c r="E38" s="119">
        <v>11531</v>
      </c>
      <c r="F38" s="120">
        <f t="shared" si="5"/>
        <v>0</v>
      </c>
      <c r="G38" s="119">
        <v>20467</v>
      </c>
      <c r="H38" s="120">
        <f t="shared" si="5"/>
        <v>0.77495447055762723</v>
      </c>
      <c r="I38" s="119">
        <v>20391</v>
      </c>
      <c r="J38" s="120">
        <f t="shared" si="5"/>
        <v>-3.7132945717496257E-3</v>
      </c>
      <c r="K38" s="119">
        <v>20545</v>
      </c>
      <c r="L38" s="120">
        <f t="shared" si="5"/>
        <v>7.5523515276347819E-3</v>
      </c>
      <c r="M38" s="119"/>
      <c r="N38" s="120"/>
    </row>
    <row r="39" spans="2:15" x14ac:dyDescent="0.25">
      <c r="B39" s="118" t="s">
        <v>89</v>
      </c>
      <c r="C39" s="119">
        <v>4549</v>
      </c>
      <c r="D39" s="120">
        <v>-0.73217544892552255</v>
      </c>
      <c r="E39" s="119">
        <v>4549</v>
      </c>
      <c r="F39" s="120">
        <f t="shared" si="5"/>
        <v>0</v>
      </c>
      <c r="G39" s="119">
        <v>16918</v>
      </c>
      <c r="H39" s="120">
        <f t="shared" si="5"/>
        <v>2.719059133875577</v>
      </c>
      <c r="I39" s="119">
        <v>18135</v>
      </c>
      <c r="J39" s="120">
        <f t="shared" si="5"/>
        <v>7.1935216928715073E-2</v>
      </c>
      <c r="K39" s="119">
        <v>17254</v>
      </c>
      <c r="L39" s="120">
        <f t="shared" si="5"/>
        <v>-4.8580093741384056E-2</v>
      </c>
      <c r="M39" s="119"/>
      <c r="N39" s="120"/>
    </row>
    <row r="40" spans="2:15" x14ac:dyDescent="0.25">
      <c r="B40" s="118" t="s">
        <v>91</v>
      </c>
      <c r="C40" s="119">
        <v>5837</v>
      </c>
      <c r="D40" s="120">
        <v>-0.66283502772643255</v>
      </c>
      <c r="E40" s="119">
        <v>5837</v>
      </c>
      <c r="F40" s="120">
        <f t="shared" si="5"/>
        <v>0</v>
      </c>
      <c r="G40" s="119">
        <v>18718</v>
      </c>
      <c r="H40" s="120">
        <f t="shared" si="5"/>
        <v>2.2067843070070241</v>
      </c>
      <c r="I40" s="119">
        <v>20522</v>
      </c>
      <c r="J40" s="120">
        <f t="shared" si="5"/>
        <v>9.6377818142963978E-2</v>
      </c>
      <c r="K40" s="119">
        <v>22570</v>
      </c>
      <c r="L40" s="120">
        <f t="shared" si="5"/>
        <v>9.9795341584640873E-2</v>
      </c>
      <c r="M40" s="119"/>
      <c r="N40" s="120"/>
    </row>
    <row r="41" spans="2:15" x14ac:dyDescent="0.25">
      <c r="B41" s="118" t="s">
        <v>93</v>
      </c>
      <c r="C41" s="119">
        <v>4402</v>
      </c>
      <c r="D41" s="120">
        <v>-0.68262436914203317</v>
      </c>
      <c r="E41" s="119">
        <v>4402</v>
      </c>
      <c r="F41" s="120">
        <f t="shared" si="5"/>
        <v>0</v>
      </c>
      <c r="G41" s="119">
        <v>16558</v>
      </c>
      <c r="H41" s="120">
        <f t="shared" si="5"/>
        <v>2.761472058155384</v>
      </c>
      <c r="I41" s="119">
        <v>20019</v>
      </c>
      <c r="J41" s="120">
        <f t="shared" si="5"/>
        <v>0.2090228288440632</v>
      </c>
      <c r="K41" s="119">
        <v>18565</v>
      </c>
      <c r="L41" s="120">
        <f t="shared" si="5"/>
        <v>-7.263100054947802E-2</v>
      </c>
      <c r="M41" s="119"/>
      <c r="N41" s="120"/>
    </row>
    <row r="42" spans="2:15" x14ac:dyDescent="0.25">
      <c r="B42" s="118" t="s">
        <v>95</v>
      </c>
      <c r="C42" s="119">
        <v>5416</v>
      </c>
      <c r="D42" s="120">
        <v>-0.63651006711409397</v>
      </c>
      <c r="E42" s="119">
        <v>5416</v>
      </c>
      <c r="F42" s="120">
        <f t="shared" si="5"/>
        <v>0</v>
      </c>
      <c r="G42" s="119">
        <v>18747</v>
      </c>
      <c r="H42" s="120">
        <f t="shared" si="5"/>
        <v>2.4614106351550959</v>
      </c>
      <c r="I42" s="119">
        <v>19529</v>
      </c>
      <c r="J42" s="120">
        <f t="shared" si="5"/>
        <v>4.1713340801194931E-2</v>
      </c>
      <c r="K42" s="119">
        <v>18483</v>
      </c>
      <c r="L42" s="120">
        <f t="shared" si="5"/>
        <v>-5.356137026985508E-2</v>
      </c>
      <c r="M42" s="119"/>
      <c r="N42" s="120"/>
    </row>
    <row r="43" spans="2:15" ht="15.75" x14ac:dyDescent="0.25">
      <c r="B43" s="121" t="s">
        <v>32</v>
      </c>
      <c r="C43" s="122">
        <v>77095</v>
      </c>
      <c r="D43" s="123">
        <v>-0.57073336414305365</v>
      </c>
      <c r="E43" s="122">
        <v>77095</v>
      </c>
      <c r="F43" s="123">
        <f t="shared" si="5"/>
        <v>0</v>
      </c>
      <c r="G43" s="122">
        <v>211298</v>
      </c>
      <c r="H43" s="123">
        <f t="shared" si="5"/>
        <v>1.7407484272650624</v>
      </c>
      <c r="I43" s="122">
        <v>229046</v>
      </c>
      <c r="J43" s="123">
        <f t="shared" si="5"/>
        <v>8.3995115902658846E-2</v>
      </c>
      <c r="K43" s="122">
        <v>235930</v>
      </c>
      <c r="L43" s="123">
        <f t="shared" si="5"/>
        <v>3.0055098102564459E-2</v>
      </c>
      <c r="M43" s="122">
        <v>91468</v>
      </c>
      <c r="N43" s="123">
        <v>-7.3385201393954103E-2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E51-1</f>
        <v>2020</v>
      </c>
      <c r="D51" s="307"/>
      <c r="E51" s="308">
        <f t="shared" ref="E51" si="7">G51-1</f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13232</v>
      </c>
      <c r="D53" s="120">
        <v>5.1243346309684634E-2</v>
      </c>
      <c r="E53" s="119">
        <v>0</v>
      </c>
      <c r="F53" s="120">
        <f t="shared" ref="F53:L65" si="8">IFERROR(E53/C53-1,"-")</f>
        <v>-1</v>
      </c>
      <c r="G53" s="119">
        <v>9227</v>
      </c>
      <c r="H53" s="120" t="str">
        <f t="shared" si="8"/>
        <v>-</v>
      </c>
      <c r="I53" s="119">
        <v>14935</v>
      </c>
      <c r="J53" s="120">
        <f t="shared" si="8"/>
        <v>0.61861926953506008</v>
      </c>
      <c r="K53" s="119">
        <v>14354</v>
      </c>
      <c r="L53" s="120">
        <f t="shared" si="8"/>
        <v>-3.8901908269166396E-2</v>
      </c>
      <c r="M53" s="119">
        <v>14208</v>
      </c>
      <c r="N53" s="120">
        <f t="shared" ref="N53:N57" si="9">IFERROR(M53/K53-1,"-")</f>
        <v>-1.0171380799777086E-2</v>
      </c>
    </row>
    <row r="54" spans="1:15" x14ac:dyDescent="0.25">
      <c r="A54" s="1">
        <v>2</v>
      </c>
      <c r="B54" s="118" t="s">
        <v>75</v>
      </c>
      <c r="C54" s="119">
        <v>14090</v>
      </c>
      <c r="D54" s="120">
        <v>0.21790993171406337</v>
      </c>
      <c r="E54" s="119">
        <v>0</v>
      </c>
      <c r="F54" s="120">
        <f t="shared" si="8"/>
        <v>-1</v>
      </c>
      <c r="G54" s="119">
        <v>13725</v>
      </c>
      <c r="H54" s="120" t="str">
        <f t="shared" si="8"/>
        <v>-</v>
      </c>
      <c r="I54" s="119">
        <v>15417</v>
      </c>
      <c r="J54" s="120">
        <f t="shared" si="8"/>
        <v>0.12327868852459023</v>
      </c>
      <c r="K54" s="119">
        <v>15736</v>
      </c>
      <c r="L54" s="120">
        <f t="shared" si="8"/>
        <v>2.0691444509307821E-2</v>
      </c>
      <c r="M54" s="119">
        <v>15122</v>
      </c>
      <c r="N54" s="120">
        <f t="shared" si="9"/>
        <v>-3.9018810371123536E-2</v>
      </c>
    </row>
    <row r="55" spans="1:15" x14ac:dyDescent="0.25">
      <c r="A55" s="1">
        <v>3</v>
      </c>
      <c r="B55" s="118" t="s">
        <v>77</v>
      </c>
      <c r="C55" s="119">
        <v>5212</v>
      </c>
      <c r="D55" s="120">
        <v>-0.60198549064528439</v>
      </c>
      <c r="E55" s="119">
        <v>0</v>
      </c>
      <c r="F55" s="120">
        <f t="shared" si="8"/>
        <v>-1</v>
      </c>
      <c r="G55" s="119">
        <v>13764</v>
      </c>
      <c r="H55" s="120" t="str">
        <f t="shared" si="8"/>
        <v>-</v>
      </c>
      <c r="I55" s="119">
        <v>13769</v>
      </c>
      <c r="J55" s="120">
        <f t="shared" si="8"/>
        <v>3.6326649229878605E-4</v>
      </c>
      <c r="K55" s="119">
        <v>17491</v>
      </c>
      <c r="L55" s="120">
        <f t="shared" si="8"/>
        <v>0.27031737962088753</v>
      </c>
      <c r="M55" s="119">
        <v>15694</v>
      </c>
      <c r="N55" s="120">
        <f t="shared" si="9"/>
        <v>-0.10273855125493114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8"/>
        <v>-</v>
      </c>
      <c r="G56" s="119">
        <v>16004</v>
      </c>
      <c r="H56" s="120" t="str">
        <f t="shared" si="8"/>
        <v>-</v>
      </c>
      <c r="I56" s="119">
        <v>15420</v>
      </c>
      <c r="J56" s="120">
        <f t="shared" si="8"/>
        <v>-3.649087728067979E-2</v>
      </c>
      <c r="K56" s="119">
        <v>14826</v>
      </c>
      <c r="L56" s="120">
        <f t="shared" si="8"/>
        <v>-3.8521400778210091E-2</v>
      </c>
      <c r="M56" s="119">
        <v>15532</v>
      </c>
      <c r="N56" s="120">
        <f t="shared" si="9"/>
        <v>4.7619047619047672E-2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8"/>
        <v>-</v>
      </c>
      <c r="G57" s="119">
        <v>13304</v>
      </c>
      <c r="H57" s="120" t="str">
        <f t="shared" si="8"/>
        <v>-</v>
      </c>
      <c r="I57" s="119">
        <v>14308</v>
      </c>
      <c r="J57" s="120">
        <f t="shared" si="8"/>
        <v>7.5466025255562341E-2</v>
      </c>
      <c r="K57" s="119">
        <v>15219</v>
      </c>
      <c r="L57" s="120">
        <f t="shared" si="8"/>
        <v>6.3670673748951634E-2</v>
      </c>
      <c r="M57" s="119">
        <v>10784</v>
      </c>
      <c r="N57" s="120">
        <f t="shared" si="9"/>
        <v>-0.29141205072606613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8"/>
        <v>-</v>
      </c>
      <c r="G58" s="119">
        <v>11604</v>
      </c>
      <c r="H58" s="120" t="str">
        <f t="shared" si="8"/>
        <v>-</v>
      </c>
      <c r="I58" s="119">
        <v>13809</v>
      </c>
      <c r="J58" s="120">
        <f t="shared" si="8"/>
        <v>0.19002068252326776</v>
      </c>
      <c r="K58" s="119">
        <v>14680</v>
      </c>
      <c r="L58" s="120">
        <f t="shared" si="8"/>
        <v>6.3074806285755569E-2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5496</v>
      </c>
      <c r="F59" s="120" t="str">
        <f t="shared" si="8"/>
        <v>-</v>
      </c>
      <c r="G59" s="119">
        <v>13798</v>
      </c>
      <c r="H59" s="120">
        <f t="shared" si="8"/>
        <v>1.5105531295487626</v>
      </c>
      <c r="I59" s="119">
        <v>15626</v>
      </c>
      <c r="J59" s="120">
        <f t="shared" si="8"/>
        <v>0.13248296854616615</v>
      </c>
      <c r="K59" s="119">
        <v>15688</v>
      </c>
      <c r="L59" s="120">
        <f t="shared" si="8"/>
        <v>3.9677460642519868E-3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8422</v>
      </c>
      <c r="D60" s="120">
        <v>-0.44723024415857182</v>
      </c>
      <c r="E60" s="119">
        <v>9978</v>
      </c>
      <c r="F60" s="120">
        <f t="shared" si="8"/>
        <v>0.18475421515079549</v>
      </c>
      <c r="G60" s="119">
        <v>15896</v>
      </c>
      <c r="H60" s="120">
        <f t="shared" si="8"/>
        <v>0.59310483062738029</v>
      </c>
      <c r="I60" s="119">
        <v>15580</v>
      </c>
      <c r="J60" s="120">
        <f t="shared" si="8"/>
        <v>-1.9879214896829422E-2</v>
      </c>
      <c r="K60" s="119">
        <v>15273</v>
      </c>
      <c r="L60" s="120">
        <f t="shared" si="8"/>
        <v>-1.9704749679075761E-2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9556</v>
      </c>
      <c r="F61" s="120" t="str">
        <f t="shared" si="8"/>
        <v>-</v>
      </c>
      <c r="G61" s="119">
        <v>12977</v>
      </c>
      <c r="H61" s="120">
        <f t="shared" si="8"/>
        <v>0.35799497697781502</v>
      </c>
      <c r="I61" s="119">
        <v>14015</v>
      </c>
      <c r="J61" s="120">
        <f t="shared" si="8"/>
        <v>7.9987670493950835E-2</v>
      </c>
      <c r="K61" s="119">
        <v>12989</v>
      </c>
      <c r="L61" s="120">
        <f t="shared" si="8"/>
        <v>-7.3207277916518043E-2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14899</v>
      </c>
      <c r="F62" s="120" t="str">
        <f t="shared" si="8"/>
        <v>-</v>
      </c>
      <c r="G62" s="119">
        <v>14897</v>
      </c>
      <c r="H62" s="120">
        <f t="shared" si="8"/>
        <v>-1.3423719712735149E-4</v>
      </c>
      <c r="I62" s="119">
        <v>15893</v>
      </c>
      <c r="J62" s="120">
        <f t="shared" si="8"/>
        <v>6.6859099147479339E-2</v>
      </c>
      <c r="K62" s="119">
        <v>17980</v>
      </c>
      <c r="L62" s="120">
        <f t="shared" si="8"/>
        <v>0.13131567356697915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12140</v>
      </c>
      <c r="F63" s="120" t="str">
        <f t="shared" si="8"/>
        <v>-</v>
      </c>
      <c r="G63" s="119">
        <v>13391</v>
      </c>
      <c r="H63" s="120">
        <f t="shared" si="8"/>
        <v>0.10304777594728165</v>
      </c>
      <c r="I63" s="119">
        <v>15821</v>
      </c>
      <c r="J63" s="120">
        <f t="shared" si="8"/>
        <v>0.18146516316929273</v>
      </c>
      <c r="K63" s="119">
        <v>14412</v>
      </c>
      <c r="L63" s="120">
        <f t="shared" si="8"/>
        <v>-8.9058845837810541E-2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12078</v>
      </c>
      <c r="F64" s="120" t="str">
        <f t="shared" si="8"/>
        <v>-</v>
      </c>
      <c r="G64" s="119">
        <v>15326</v>
      </c>
      <c r="H64" s="120">
        <f t="shared" si="8"/>
        <v>0.26891869514820343</v>
      </c>
      <c r="I64" s="119">
        <v>15445</v>
      </c>
      <c r="J64" s="120">
        <f t="shared" si="8"/>
        <v>7.7645830614641032E-3</v>
      </c>
      <c r="K64" s="119">
        <v>14687</v>
      </c>
      <c r="L64" s="120">
        <f t="shared" si="8"/>
        <v>-4.90773713175785E-2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87353</v>
      </c>
      <c r="F65" s="123" t="str">
        <f t="shared" si="8"/>
        <v>-</v>
      </c>
      <c r="G65" s="122">
        <v>163913</v>
      </c>
      <c r="H65" s="123">
        <f t="shared" si="8"/>
        <v>0.8764438542465629</v>
      </c>
      <c r="I65" s="122">
        <v>180038</v>
      </c>
      <c r="J65" s="123">
        <f t="shared" si="8"/>
        <v>9.8375357659246099E-2</v>
      </c>
      <c r="K65" s="122">
        <v>183335</v>
      </c>
      <c r="L65" s="123">
        <f t="shared" si="8"/>
        <v>1.8312800630977843E-2</v>
      </c>
      <c r="M65" s="122">
        <v>71340</v>
      </c>
      <c r="N65" s="123">
        <v>-8.0978022827403184E-2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E73-1</f>
        <v>2020</v>
      </c>
      <c r="D73" s="307"/>
      <c r="E73" s="308">
        <f t="shared" ref="E73" si="10">G73-1</f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2747</v>
      </c>
      <c r="D75" s="120">
        <v>0.56346044393853156</v>
      </c>
      <c r="E75" s="119">
        <v>0</v>
      </c>
      <c r="F75" s="120">
        <f t="shared" ref="F75:L87" si="11">IFERROR(E75/C75-1,"-")</f>
        <v>-1</v>
      </c>
      <c r="G75" s="119">
        <v>2982</v>
      </c>
      <c r="H75" s="120" t="str">
        <f t="shared" si="11"/>
        <v>-</v>
      </c>
      <c r="I75" s="119">
        <v>3467</v>
      </c>
      <c r="J75" s="120">
        <f t="shared" si="11"/>
        <v>0.16264252179745142</v>
      </c>
      <c r="K75" s="119">
        <v>3928</v>
      </c>
      <c r="L75" s="120">
        <f t="shared" si="11"/>
        <v>0.13296798384770692</v>
      </c>
      <c r="M75" s="119">
        <v>3922</v>
      </c>
      <c r="N75" s="120">
        <f t="shared" ref="N75:N79" si="12">IFERROR(M75/K75-1,"-")</f>
        <v>-1.5274949083503575E-3</v>
      </c>
    </row>
    <row r="76" spans="1:15" x14ac:dyDescent="0.25">
      <c r="A76" s="1">
        <v>2</v>
      </c>
      <c r="B76" s="118" t="s">
        <v>75</v>
      </c>
      <c r="C76" s="119">
        <v>3048</v>
      </c>
      <c r="D76" s="120">
        <v>0.56387891226269882</v>
      </c>
      <c r="E76" s="119">
        <v>0</v>
      </c>
      <c r="F76" s="120">
        <f t="shared" si="11"/>
        <v>-1</v>
      </c>
      <c r="G76" s="119">
        <v>3975</v>
      </c>
      <c r="H76" s="120" t="str">
        <f t="shared" si="11"/>
        <v>-</v>
      </c>
      <c r="I76" s="119">
        <v>3559</v>
      </c>
      <c r="J76" s="120">
        <f t="shared" si="11"/>
        <v>-0.10465408805031451</v>
      </c>
      <c r="K76" s="119">
        <v>4412</v>
      </c>
      <c r="L76" s="120">
        <f t="shared" si="11"/>
        <v>0.2396740657488059</v>
      </c>
      <c r="M76" s="119">
        <v>3940</v>
      </c>
      <c r="N76" s="120">
        <f t="shared" si="12"/>
        <v>-0.10698096101541255</v>
      </c>
    </row>
    <row r="77" spans="1:15" x14ac:dyDescent="0.25">
      <c r="A77" s="1">
        <v>3</v>
      </c>
      <c r="B77" s="118" t="s">
        <v>77</v>
      </c>
      <c r="C77" s="119">
        <v>958</v>
      </c>
      <c r="D77" s="120">
        <v>-0.59286017849553763</v>
      </c>
      <c r="E77" s="119">
        <v>0</v>
      </c>
      <c r="F77" s="120">
        <f t="shared" si="11"/>
        <v>-1</v>
      </c>
      <c r="G77" s="119">
        <v>3997</v>
      </c>
      <c r="H77" s="120" t="str">
        <f t="shared" si="11"/>
        <v>-</v>
      </c>
      <c r="I77" s="119">
        <v>3617</v>
      </c>
      <c r="J77" s="120">
        <f t="shared" si="11"/>
        <v>-9.5071303477608171E-2</v>
      </c>
      <c r="K77" s="119">
        <v>4667</v>
      </c>
      <c r="L77" s="120">
        <f t="shared" si="11"/>
        <v>0.29029582526956044</v>
      </c>
      <c r="M77" s="119">
        <v>3907</v>
      </c>
      <c r="N77" s="120">
        <f t="shared" si="12"/>
        <v>-0.16284551103492606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11"/>
        <v>-</v>
      </c>
      <c r="G78" s="119">
        <v>3919</v>
      </c>
      <c r="H78" s="120" t="str">
        <f t="shared" si="11"/>
        <v>-</v>
      </c>
      <c r="I78" s="119">
        <v>3912</v>
      </c>
      <c r="J78" s="120">
        <f t="shared" si="11"/>
        <v>-1.7861699413115328E-3</v>
      </c>
      <c r="K78" s="119">
        <v>3662</v>
      </c>
      <c r="L78" s="120">
        <f t="shared" si="11"/>
        <v>-6.3905930470347649E-2</v>
      </c>
      <c r="M78" s="119">
        <v>3700</v>
      </c>
      <c r="N78" s="120">
        <f t="shared" si="12"/>
        <v>1.0376843255051948E-2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11"/>
        <v>-</v>
      </c>
      <c r="G79" s="119">
        <v>4369</v>
      </c>
      <c r="H79" s="120" t="str">
        <f t="shared" si="11"/>
        <v>-</v>
      </c>
      <c r="I79" s="119">
        <v>4018</v>
      </c>
      <c r="J79" s="120">
        <f t="shared" si="11"/>
        <v>-8.0338750286106708E-2</v>
      </c>
      <c r="K79" s="119">
        <v>4417</v>
      </c>
      <c r="L79" s="120">
        <f t="shared" si="11"/>
        <v>9.9303135888501703E-2</v>
      </c>
      <c r="M79" s="119">
        <v>4659</v>
      </c>
      <c r="N79" s="120">
        <f t="shared" si="12"/>
        <v>5.4788317862802804E-2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11"/>
        <v>-</v>
      </c>
      <c r="G80" s="119">
        <v>4277</v>
      </c>
      <c r="H80" s="120" t="str">
        <f t="shared" si="11"/>
        <v>-</v>
      </c>
      <c r="I80" s="119">
        <v>3974</v>
      </c>
      <c r="J80" s="120">
        <f t="shared" si="11"/>
        <v>-7.0844049567453826E-2</v>
      </c>
      <c r="K80" s="119">
        <v>4593</v>
      </c>
      <c r="L80" s="120">
        <f t="shared" si="11"/>
        <v>0.15576245596376448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2790</v>
      </c>
      <c r="F81" s="120" t="str">
        <f t="shared" si="11"/>
        <v>-</v>
      </c>
      <c r="G81" s="119">
        <v>4945</v>
      </c>
      <c r="H81" s="120">
        <f t="shared" si="11"/>
        <v>0.77240143369175618</v>
      </c>
      <c r="I81" s="119">
        <v>4619</v>
      </c>
      <c r="J81" s="120">
        <f t="shared" si="11"/>
        <v>-6.5925176946410535E-2</v>
      </c>
      <c r="K81" s="119">
        <v>4840</v>
      </c>
      <c r="L81" s="120">
        <f t="shared" si="11"/>
        <v>4.7845854080969863E-2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3109</v>
      </c>
      <c r="D82" s="120">
        <v>2.776859504132223E-2</v>
      </c>
      <c r="E82" s="119">
        <v>5862</v>
      </c>
      <c r="F82" s="120">
        <f t="shared" si="11"/>
        <v>0.88549372788678027</v>
      </c>
      <c r="G82" s="119">
        <v>4571</v>
      </c>
      <c r="H82" s="120">
        <f t="shared" si="11"/>
        <v>-0.22023200272944388</v>
      </c>
      <c r="I82" s="119">
        <v>4811</v>
      </c>
      <c r="J82" s="120">
        <f t="shared" si="11"/>
        <v>5.2504922336469084E-2</v>
      </c>
      <c r="K82" s="119">
        <v>5272</v>
      </c>
      <c r="L82" s="120">
        <f t="shared" si="11"/>
        <v>9.5822074412803993E-2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3535</v>
      </c>
      <c r="F83" s="120" t="str">
        <f t="shared" si="11"/>
        <v>-</v>
      </c>
      <c r="G83" s="119">
        <v>3941</v>
      </c>
      <c r="H83" s="120">
        <f t="shared" si="11"/>
        <v>0.11485148514851495</v>
      </c>
      <c r="I83" s="119">
        <v>4120</v>
      </c>
      <c r="J83" s="120">
        <f t="shared" si="11"/>
        <v>4.5419944176604998E-2</v>
      </c>
      <c r="K83" s="119">
        <v>4265</v>
      </c>
      <c r="L83" s="120">
        <f t="shared" si="11"/>
        <v>3.5194174757281482E-2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4725</v>
      </c>
      <c r="F84" s="120" t="str">
        <f t="shared" si="11"/>
        <v>-</v>
      </c>
      <c r="G84" s="119">
        <v>3821</v>
      </c>
      <c r="H84" s="120">
        <f t="shared" si="11"/>
        <v>-0.19132275132275134</v>
      </c>
      <c r="I84" s="119">
        <v>4629</v>
      </c>
      <c r="J84" s="120">
        <f t="shared" si="11"/>
        <v>0.21146296780947393</v>
      </c>
      <c r="K84" s="119">
        <v>4590</v>
      </c>
      <c r="L84" s="120">
        <f t="shared" si="11"/>
        <v>-8.4251458198314477E-3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4318</v>
      </c>
      <c r="F85" s="120" t="str">
        <f t="shared" si="11"/>
        <v>-</v>
      </c>
      <c r="G85" s="119">
        <v>3167</v>
      </c>
      <c r="H85" s="120">
        <f t="shared" si="11"/>
        <v>-0.2665585919407133</v>
      </c>
      <c r="I85" s="119">
        <v>4198</v>
      </c>
      <c r="J85" s="120">
        <f t="shared" si="11"/>
        <v>0.32554467950742016</v>
      </c>
      <c r="K85" s="119">
        <v>4153</v>
      </c>
      <c r="L85" s="120">
        <f t="shared" si="11"/>
        <v>-1.0719390185802813E-2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3617</v>
      </c>
      <c r="F86" s="120" t="str">
        <f t="shared" si="11"/>
        <v>-</v>
      </c>
      <c r="G86" s="119">
        <v>3421</v>
      </c>
      <c r="H86" s="120">
        <f t="shared" si="11"/>
        <v>-5.4188554050317972E-2</v>
      </c>
      <c r="I86" s="119">
        <v>4084</v>
      </c>
      <c r="J86" s="120">
        <f t="shared" si="11"/>
        <v>0.19380298158433207</v>
      </c>
      <c r="K86" s="119">
        <v>3796</v>
      </c>
      <c r="L86" s="120">
        <f t="shared" si="11"/>
        <v>-7.0519098922624868E-2</v>
      </c>
      <c r="M86" s="119"/>
      <c r="N86" s="120"/>
    </row>
    <row r="87" spans="1:15" ht="15.75" x14ac:dyDescent="0.25">
      <c r="B87" s="121" t="s">
        <v>32</v>
      </c>
      <c r="C87" s="122">
        <v>0</v>
      </c>
      <c r="D87" s="123">
        <v>-1</v>
      </c>
      <c r="E87" s="122">
        <v>29237</v>
      </c>
      <c r="F87" s="123" t="str">
        <f t="shared" si="11"/>
        <v>-</v>
      </c>
      <c r="G87" s="122">
        <v>47385</v>
      </c>
      <c r="H87" s="123">
        <f t="shared" si="11"/>
        <v>0.62072032014228551</v>
      </c>
      <c r="I87" s="122">
        <v>49008</v>
      </c>
      <c r="J87" s="123">
        <f t="shared" si="11"/>
        <v>3.4251345362456442E-2</v>
      </c>
      <c r="K87" s="122">
        <v>52595</v>
      </c>
      <c r="L87" s="123">
        <f t="shared" si="11"/>
        <v>7.3192131896833157E-2</v>
      </c>
      <c r="M87" s="122">
        <v>20128</v>
      </c>
      <c r="N87" s="123">
        <v>-4.5432988712890032E-2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255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E95-1</f>
        <v>2020</v>
      </c>
      <c r="D95" s="307"/>
      <c r="E95" s="308">
        <f t="shared" ref="E95" si="13">G95-1</f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5052</v>
      </c>
      <c r="D97" s="120">
        <v>-6.3750926612305414E-2</v>
      </c>
      <c r="E97" s="119">
        <v>372</v>
      </c>
      <c r="F97" s="120">
        <f t="shared" ref="F97:L109" si="14">IFERROR(E97/C97-1,"-")</f>
        <v>-0.92636579572446553</v>
      </c>
      <c r="G97" s="119">
        <v>3389</v>
      </c>
      <c r="H97" s="120">
        <f t="shared" si="14"/>
        <v>8.1102150537634401</v>
      </c>
      <c r="I97" s="119">
        <v>4088</v>
      </c>
      <c r="J97" s="120">
        <f t="shared" si="14"/>
        <v>0.20625553260548823</v>
      </c>
      <c r="K97" s="119">
        <v>4368</v>
      </c>
      <c r="L97" s="120">
        <f t="shared" si="14"/>
        <v>6.8493150684931559E-2</v>
      </c>
      <c r="M97" s="119">
        <v>4398</v>
      </c>
      <c r="N97" s="120">
        <f t="shared" ref="N97:N101" si="15">IFERROR(M97/K97-1,"-")</f>
        <v>6.8681318681318437E-3</v>
      </c>
    </row>
    <row r="98" spans="2:14" x14ac:dyDescent="0.25">
      <c r="B98" s="118" t="s">
        <v>75</v>
      </c>
      <c r="C98" s="119">
        <v>5265</v>
      </c>
      <c r="D98" s="120">
        <v>-7.7125328659070957E-2</v>
      </c>
      <c r="E98" s="119">
        <v>632</v>
      </c>
      <c r="F98" s="120">
        <f t="shared" si="14"/>
        <v>-0.87996201329534662</v>
      </c>
      <c r="G98" s="119">
        <v>3966</v>
      </c>
      <c r="H98" s="120">
        <f t="shared" si="14"/>
        <v>5.2753164556962027</v>
      </c>
      <c r="I98" s="119">
        <v>4110</v>
      </c>
      <c r="J98" s="120">
        <f t="shared" si="14"/>
        <v>3.6308623298033194E-2</v>
      </c>
      <c r="K98" s="119">
        <v>3773</v>
      </c>
      <c r="L98" s="120">
        <f t="shared" si="14"/>
        <v>-8.1995133819951382E-2</v>
      </c>
      <c r="M98" s="119">
        <v>4223</v>
      </c>
      <c r="N98" s="120">
        <f t="shared" si="15"/>
        <v>0.11926848661542544</v>
      </c>
    </row>
    <row r="99" spans="2:14" x14ac:dyDescent="0.25">
      <c r="B99" s="118" t="s">
        <v>77</v>
      </c>
      <c r="C99" s="119">
        <v>2695</v>
      </c>
      <c r="D99" s="120">
        <v>-0.58697318007662835</v>
      </c>
      <c r="E99" s="119">
        <v>975</v>
      </c>
      <c r="F99" s="120">
        <f t="shared" si="14"/>
        <v>-0.63821892393320967</v>
      </c>
      <c r="G99" s="119">
        <v>4470</v>
      </c>
      <c r="H99" s="120">
        <f t="shared" si="14"/>
        <v>3.5846153846153843</v>
      </c>
      <c r="I99" s="119">
        <v>4303</v>
      </c>
      <c r="J99" s="120">
        <f t="shared" si="14"/>
        <v>-3.7360178970917257E-2</v>
      </c>
      <c r="K99" s="119">
        <v>5198</v>
      </c>
      <c r="L99" s="120">
        <f t="shared" si="14"/>
        <v>0.20799442249593314</v>
      </c>
      <c r="M99" s="119">
        <v>4453</v>
      </c>
      <c r="N99" s="120">
        <f t="shared" si="15"/>
        <v>-0.14332435552135436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1312</v>
      </c>
      <c r="F100" s="120" t="str">
        <f t="shared" si="14"/>
        <v>-</v>
      </c>
      <c r="G100" s="119">
        <v>3971</v>
      </c>
      <c r="H100" s="120">
        <f t="shared" si="14"/>
        <v>2.0266768292682928</v>
      </c>
      <c r="I100" s="119">
        <v>4152</v>
      </c>
      <c r="J100" s="120">
        <f t="shared" si="14"/>
        <v>4.5580458322840522E-2</v>
      </c>
      <c r="K100" s="119">
        <v>3717</v>
      </c>
      <c r="L100" s="120">
        <f t="shared" si="14"/>
        <v>-0.10476878612716767</v>
      </c>
      <c r="M100" s="119">
        <v>4271</v>
      </c>
      <c r="N100" s="120">
        <f t="shared" si="15"/>
        <v>0.14904492870594566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1540</v>
      </c>
      <c r="F101" s="120" t="str">
        <f t="shared" si="14"/>
        <v>-</v>
      </c>
      <c r="G101" s="119">
        <v>2578</v>
      </c>
      <c r="H101" s="120">
        <f t="shared" si="14"/>
        <v>0.67402597402597397</v>
      </c>
      <c r="I101" s="119">
        <v>3221</v>
      </c>
      <c r="J101" s="120">
        <f t="shared" si="14"/>
        <v>0.24941815360744757</v>
      </c>
      <c r="K101" s="119">
        <v>3813</v>
      </c>
      <c r="L101" s="120">
        <f t="shared" si="14"/>
        <v>0.1837938528407328</v>
      </c>
      <c r="M101" s="119">
        <v>4093</v>
      </c>
      <c r="N101" s="120">
        <f t="shared" si="15"/>
        <v>7.3432992394440122E-2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1432</v>
      </c>
      <c r="F102" s="120" t="str">
        <f t="shared" si="14"/>
        <v>-</v>
      </c>
      <c r="G102" s="119">
        <v>3005</v>
      </c>
      <c r="H102" s="120">
        <f t="shared" si="14"/>
        <v>1.0984636871508382</v>
      </c>
      <c r="I102" s="119">
        <v>3282</v>
      </c>
      <c r="J102" s="120">
        <f t="shared" si="14"/>
        <v>9.2179700499168016E-2</v>
      </c>
      <c r="K102" s="119">
        <v>3568</v>
      </c>
      <c r="L102" s="120">
        <f t="shared" si="14"/>
        <v>8.7141986593540555E-2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1933</v>
      </c>
      <c r="F103" s="120" t="str">
        <f t="shared" si="14"/>
        <v>-</v>
      </c>
      <c r="G103" s="119">
        <v>4368</v>
      </c>
      <c r="H103" s="120">
        <f t="shared" si="14"/>
        <v>1.2596999482669426</v>
      </c>
      <c r="I103" s="119">
        <v>4031</v>
      </c>
      <c r="J103" s="120">
        <f t="shared" si="14"/>
        <v>-7.71520146520146E-2</v>
      </c>
      <c r="K103" s="119">
        <v>4365</v>
      </c>
      <c r="L103" s="120">
        <f t="shared" si="14"/>
        <v>8.2857851649714709E-2</v>
      </c>
      <c r="M103" s="119"/>
      <c r="N103" s="120"/>
    </row>
    <row r="104" spans="2:14" x14ac:dyDescent="0.25">
      <c r="B104" s="118" t="s">
        <v>87</v>
      </c>
      <c r="C104" s="119">
        <v>1764</v>
      </c>
      <c r="D104" s="120">
        <v>-0.72642679900744422</v>
      </c>
      <c r="E104" s="119">
        <v>2399</v>
      </c>
      <c r="F104" s="120">
        <f t="shared" si="14"/>
        <v>0.35997732426303863</v>
      </c>
      <c r="G104" s="119">
        <v>4192</v>
      </c>
      <c r="H104" s="120">
        <f t="shared" si="14"/>
        <v>0.7473947478115881</v>
      </c>
      <c r="I104" s="119">
        <v>5104</v>
      </c>
      <c r="J104" s="120">
        <f t="shared" si="14"/>
        <v>0.21755725190839703</v>
      </c>
      <c r="K104" s="119">
        <v>4774</v>
      </c>
      <c r="L104" s="120">
        <f t="shared" si="14"/>
        <v>-6.4655172413793149E-2</v>
      </c>
      <c r="M104" s="119"/>
      <c r="N104" s="120"/>
    </row>
    <row r="105" spans="2:14" x14ac:dyDescent="0.25">
      <c r="B105" s="118" t="s">
        <v>89</v>
      </c>
      <c r="C105" s="119">
        <v>1176</v>
      </c>
      <c r="D105" s="120">
        <v>-0.77226955848179712</v>
      </c>
      <c r="E105" s="119">
        <v>2176</v>
      </c>
      <c r="F105" s="120">
        <f t="shared" si="14"/>
        <v>0.85034013605442182</v>
      </c>
      <c r="G105" s="119">
        <v>3212</v>
      </c>
      <c r="H105" s="120">
        <f t="shared" si="14"/>
        <v>0.47610294117647056</v>
      </c>
      <c r="I105" s="119">
        <v>3971</v>
      </c>
      <c r="J105" s="120">
        <f t="shared" si="14"/>
        <v>0.23630136986301364</v>
      </c>
      <c r="K105" s="119">
        <v>3928</v>
      </c>
      <c r="L105" s="120">
        <f t="shared" si="14"/>
        <v>-1.0828506673381977E-2</v>
      </c>
      <c r="M105" s="119"/>
      <c r="N105" s="120"/>
    </row>
    <row r="106" spans="2:14" x14ac:dyDescent="0.25">
      <c r="B106" s="118" t="s">
        <v>91</v>
      </c>
      <c r="C106" s="119">
        <v>828</v>
      </c>
      <c r="D106" s="120">
        <v>-0.84920779457293749</v>
      </c>
      <c r="E106" s="119">
        <v>3516</v>
      </c>
      <c r="F106" s="120">
        <f t="shared" si="14"/>
        <v>3.2463768115942031</v>
      </c>
      <c r="G106" s="119">
        <v>3609</v>
      </c>
      <c r="H106" s="120">
        <f t="shared" si="14"/>
        <v>2.6450511945392385E-2</v>
      </c>
      <c r="I106" s="119">
        <v>4485</v>
      </c>
      <c r="J106" s="120">
        <f t="shared" si="14"/>
        <v>0.24272651704073156</v>
      </c>
      <c r="K106" s="119">
        <v>4771</v>
      </c>
      <c r="L106" s="120">
        <f t="shared" si="14"/>
        <v>6.3768115942028913E-2</v>
      </c>
      <c r="M106" s="119"/>
      <c r="N106" s="120"/>
    </row>
    <row r="107" spans="2:14" x14ac:dyDescent="0.25">
      <c r="B107" s="118" t="s">
        <v>93</v>
      </c>
      <c r="C107" s="119">
        <v>526</v>
      </c>
      <c r="D107" s="120">
        <v>-0.90757336144790024</v>
      </c>
      <c r="E107" s="119">
        <v>3380</v>
      </c>
      <c r="F107" s="120">
        <f t="shared" si="14"/>
        <v>5.4258555133079849</v>
      </c>
      <c r="G107" s="119">
        <v>4521</v>
      </c>
      <c r="H107" s="120">
        <f t="shared" si="14"/>
        <v>0.33757396449704147</v>
      </c>
      <c r="I107" s="119">
        <v>4188</v>
      </c>
      <c r="J107" s="120">
        <f t="shared" si="14"/>
        <v>-7.3656270736562668E-2</v>
      </c>
      <c r="K107" s="119">
        <v>4798</v>
      </c>
      <c r="L107" s="120">
        <f t="shared" si="14"/>
        <v>0.14565425023877743</v>
      </c>
      <c r="M107" s="119"/>
      <c r="N107" s="120"/>
    </row>
    <row r="108" spans="2:14" x14ac:dyDescent="0.25">
      <c r="B108" s="118" t="s">
        <v>95</v>
      </c>
      <c r="C108" s="119">
        <v>845</v>
      </c>
      <c r="D108" s="120">
        <v>-0.86088244978597306</v>
      </c>
      <c r="E108" s="119">
        <v>4089</v>
      </c>
      <c r="F108" s="120">
        <f t="shared" si="14"/>
        <v>3.8390532544378697</v>
      </c>
      <c r="G108" s="119">
        <v>4538</v>
      </c>
      <c r="H108" s="120">
        <f t="shared" si="14"/>
        <v>0.10980679872829535</v>
      </c>
      <c r="I108" s="119">
        <v>4613</v>
      </c>
      <c r="J108" s="120">
        <f t="shared" si="14"/>
        <v>1.6527104451300234E-2</v>
      </c>
      <c r="K108" s="119">
        <v>4807</v>
      </c>
      <c r="L108" s="120">
        <f t="shared" si="14"/>
        <v>4.2055061781920644E-2</v>
      </c>
      <c r="M108" s="119"/>
      <c r="N108" s="120"/>
    </row>
    <row r="109" spans="2:14" ht="15.75" x14ac:dyDescent="0.25">
      <c r="B109" s="121" t="s">
        <v>32</v>
      </c>
      <c r="C109" s="122">
        <v>19586</v>
      </c>
      <c r="D109" s="123">
        <v>-0.72268395939230046</v>
      </c>
      <c r="E109" s="122">
        <v>23756</v>
      </c>
      <c r="F109" s="123">
        <f t="shared" si="14"/>
        <v>0.21290717859695696</v>
      </c>
      <c r="G109" s="122">
        <v>45819</v>
      </c>
      <c r="H109" s="123">
        <f t="shared" si="14"/>
        <v>0.92873379356794072</v>
      </c>
      <c r="I109" s="122">
        <v>49548</v>
      </c>
      <c r="J109" s="123">
        <f t="shared" si="14"/>
        <v>8.1385451450271651E-2</v>
      </c>
      <c r="K109" s="122">
        <v>51880</v>
      </c>
      <c r="L109" s="123">
        <f t="shared" si="14"/>
        <v>4.7065471865665565E-2</v>
      </c>
      <c r="M109" s="122">
        <v>21438</v>
      </c>
      <c r="N109" s="123">
        <v>2.7265321769131212E-2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BC755-6FB5-487F-98C3-55DD2EFD9ED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287810</v>
      </c>
      <c r="D8" s="120">
        <f t="shared" ref="D8:D10" si="0">C8/C9-1</f>
        <v>3.3080396562739978E-2</v>
      </c>
    </row>
    <row r="9" spans="1:5" x14ac:dyDescent="0.25">
      <c r="A9" s="1"/>
      <c r="B9" s="118">
        <v>2023</v>
      </c>
      <c r="C9" s="119">
        <v>278594</v>
      </c>
      <c r="D9" s="120">
        <f t="shared" si="0"/>
        <v>8.3530066078866927E-2</v>
      </c>
    </row>
    <row r="10" spans="1:5" x14ac:dyDescent="0.25">
      <c r="A10" s="1"/>
      <c r="B10" s="118">
        <v>2022</v>
      </c>
      <c r="C10" s="119">
        <v>257117</v>
      </c>
      <c r="D10" s="120">
        <f t="shared" si="0"/>
        <v>0.83202228777450027</v>
      </c>
    </row>
    <row r="11" spans="1:5" x14ac:dyDescent="0.25">
      <c r="A11" s="1"/>
      <c r="B11" s="118">
        <v>2021</v>
      </c>
      <c r="C11" s="119">
        <v>140346</v>
      </c>
      <c r="D11" s="120">
        <f>C11/C12-1</f>
        <v>0.45163992925186958</v>
      </c>
    </row>
    <row r="12" spans="1:5" x14ac:dyDescent="0.25">
      <c r="A12" s="1" t="s">
        <v>74</v>
      </c>
      <c r="B12" s="118">
        <v>2020</v>
      </c>
      <c r="C12" s="119">
        <v>96681</v>
      </c>
      <c r="D12" s="120">
        <f t="shared" ref="D12:D21" si="1">C12/C13-1</f>
        <v>-0.61362219451371569</v>
      </c>
    </row>
    <row r="13" spans="1:5" x14ac:dyDescent="0.25">
      <c r="A13" s="1" t="s">
        <v>76</v>
      </c>
      <c r="B13" s="118">
        <v>2019</v>
      </c>
      <c r="C13" s="119">
        <v>250224</v>
      </c>
      <c r="D13" s="120">
        <f t="shared" si="1"/>
        <v>-8.1504103836609998E-2</v>
      </c>
    </row>
    <row r="14" spans="1:5" x14ac:dyDescent="0.25">
      <c r="A14" s="1" t="s">
        <v>78</v>
      </c>
      <c r="B14" s="118">
        <v>2018</v>
      </c>
      <c r="C14" s="119">
        <v>272428</v>
      </c>
      <c r="D14" s="120">
        <f t="shared" si="1"/>
        <v>2.9455887965597727E-2</v>
      </c>
    </row>
    <row r="15" spans="1:5" x14ac:dyDescent="0.25">
      <c r="A15" s="1" t="s">
        <v>80</v>
      </c>
      <c r="B15" s="118">
        <v>2017</v>
      </c>
      <c r="C15" s="119">
        <v>264633</v>
      </c>
      <c r="D15" s="120">
        <f>C15/C16-1</f>
        <v>4.9452140083993346E-2</v>
      </c>
    </row>
    <row r="16" spans="1:5" x14ac:dyDescent="0.25">
      <c r="A16" s="1" t="s">
        <v>82</v>
      </c>
      <c r="B16" s="118">
        <v>2016</v>
      </c>
      <c r="C16" s="119">
        <v>252163</v>
      </c>
      <c r="D16" s="120">
        <f>C16/C17-1</f>
        <v>7.3198447421732649E-2</v>
      </c>
    </row>
    <row r="17" spans="1:5" x14ac:dyDescent="0.25">
      <c r="A17" s="1" t="s">
        <v>84</v>
      </c>
      <c r="B17" s="118">
        <v>2015</v>
      </c>
      <c r="C17" s="119">
        <v>234964</v>
      </c>
      <c r="D17" s="120">
        <f t="shared" si="1"/>
        <v>3.4199846826940883E-2</v>
      </c>
    </row>
    <row r="18" spans="1:5" x14ac:dyDescent="0.25">
      <c r="A18" s="1" t="s">
        <v>86</v>
      </c>
      <c r="B18" s="118">
        <v>2014</v>
      </c>
      <c r="C18" s="119">
        <v>227194</v>
      </c>
      <c r="D18" s="120">
        <f t="shared" si="1"/>
        <v>1.3806336456938961E-2</v>
      </c>
    </row>
    <row r="19" spans="1:5" x14ac:dyDescent="0.25">
      <c r="A19" s="1" t="s">
        <v>88</v>
      </c>
      <c r="B19" s="118">
        <v>2013</v>
      </c>
      <c r="C19" s="119">
        <v>224100</v>
      </c>
      <c r="D19" s="120">
        <f t="shared" si="1"/>
        <v>-3.5627143588706334E-2</v>
      </c>
    </row>
    <row r="20" spans="1:5" x14ac:dyDescent="0.25">
      <c r="A20" s="1" t="s">
        <v>90</v>
      </c>
      <c r="B20" s="118">
        <v>2012</v>
      </c>
      <c r="C20" s="119">
        <v>232379</v>
      </c>
      <c r="D20" s="120">
        <f>C20/C21-1</f>
        <v>-1.2686678138210894E-2</v>
      </c>
    </row>
    <row r="21" spans="1:5" x14ac:dyDescent="0.25">
      <c r="A21" s="1" t="s">
        <v>92</v>
      </c>
      <c r="B21" s="118">
        <v>2011</v>
      </c>
      <c r="C21" s="119">
        <v>235365</v>
      </c>
      <c r="D21" s="120">
        <f t="shared" si="1"/>
        <v>0.22836729155358859</v>
      </c>
    </row>
    <row r="22" spans="1:5" x14ac:dyDescent="0.25">
      <c r="A22" s="1" t="s">
        <v>94</v>
      </c>
      <c r="B22" s="118">
        <v>2010</v>
      </c>
      <c r="C22" s="119">
        <v>191608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257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4" t="s">
        <v>139</v>
      </c>
      <c r="D29" s="305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235930</v>
      </c>
      <c r="D31" s="120">
        <f t="shared" ref="D31:D44" si="2">C31/C32-1</f>
        <v>3.0055098102564459E-2</v>
      </c>
    </row>
    <row r="32" spans="1:5" x14ac:dyDescent="0.25">
      <c r="B32" s="118">
        <v>2023</v>
      </c>
      <c r="C32" s="119">
        <v>229046</v>
      </c>
      <c r="D32" s="120">
        <f t="shared" si="2"/>
        <v>8.3995115902658846E-2</v>
      </c>
    </row>
    <row r="33" spans="2:4" x14ac:dyDescent="0.25">
      <c r="B33" s="118">
        <v>2022</v>
      </c>
      <c r="C33" s="119">
        <v>211298</v>
      </c>
      <c r="D33" s="120">
        <f t="shared" si="2"/>
        <v>0.81231666523715584</v>
      </c>
    </row>
    <row r="34" spans="2:4" x14ac:dyDescent="0.25">
      <c r="B34" s="118">
        <v>2021</v>
      </c>
      <c r="C34" s="119">
        <v>116590</v>
      </c>
      <c r="D34" s="120">
        <f t="shared" si="2"/>
        <v>0.51229003177897403</v>
      </c>
    </row>
    <row r="35" spans="2:4" x14ac:dyDescent="0.25">
      <c r="B35" s="118">
        <v>2020</v>
      </c>
      <c r="C35" s="119">
        <v>77095</v>
      </c>
      <c r="D35" s="120">
        <f t="shared" si="2"/>
        <v>-0.57073336414305365</v>
      </c>
    </row>
    <row r="36" spans="2:4" x14ac:dyDescent="0.25">
      <c r="B36" s="118">
        <v>2019</v>
      </c>
      <c r="C36" s="119">
        <v>179597</v>
      </c>
      <c r="D36" s="120">
        <f t="shared" si="2"/>
        <v>2.7295867295867193E-2</v>
      </c>
    </row>
    <row r="37" spans="2:4" x14ac:dyDescent="0.25">
      <c r="B37" s="118">
        <v>2018</v>
      </c>
      <c r="C37" s="119">
        <v>174825</v>
      </c>
      <c r="D37" s="120">
        <f t="shared" si="2"/>
        <v>2.4933752315737578E-2</v>
      </c>
    </row>
    <row r="38" spans="2:4" x14ac:dyDescent="0.25">
      <c r="B38" s="118">
        <v>2017</v>
      </c>
      <c r="C38" s="119">
        <v>170572</v>
      </c>
      <c r="D38" s="120">
        <f>C38/C39-1</f>
        <v>8.4186629460589746E-3</v>
      </c>
    </row>
    <row r="39" spans="2:4" x14ac:dyDescent="0.25">
      <c r="B39" s="118">
        <v>2016</v>
      </c>
      <c r="C39" s="119">
        <v>169148</v>
      </c>
      <c r="D39" s="120">
        <f>C39/C40-1</f>
        <v>4.1078976112456367E-3</v>
      </c>
    </row>
    <row r="40" spans="2:4" x14ac:dyDescent="0.25">
      <c r="B40" s="118">
        <v>2015</v>
      </c>
      <c r="C40" s="119">
        <v>168456</v>
      </c>
      <c r="D40" s="120">
        <f t="shared" si="2"/>
        <v>9.6496170120949909E-3</v>
      </c>
    </row>
    <row r="41" spans="2:4" x14ac:dyDescent="0.25">
      <c r="B41" s="118">
        <v>2014</v>
      </c>
      <c r="C41" s="119">
        <v>166846</v>
      </c>
      <c r="D41" s="120">
        <f t="shared" si="2"/>
        <v>2.8611941678739816E-2</v>
      </c>
    </row>
    <row r="42" spans="2:4" x14ac:dyDescent="0.25">
      <c r="B42" s="118">
        <v>2013</v>
      </c>
      <c r="C42" s="119">
        <v>162205</v>
      </c>
      <c r="D42" s="120">
        <f t="shared" si="2"/>
        <v>1.1356552545658261E-3</v>
      </c>
    </row>
    <row r="43" spans="2:4" x14ac:dyDescent="0.25">
      <c r="B43" s="118">
        <v>2012</v>
      </c>
      <c r="C43" s="119">
        <v>162021</v>
      </c>
      <c r="D43" s="120">
        <f>C43/C44-1</f>
        <v>5.1292532897298182E-2</v>
      </c>
    </row>
    <row r="44" spans="2:4" x14ac:dyDescent="0.25">
      <c r="B44" s="118">
        <v>2011</v>
      </c>
      <c r="C44" s="119">
        <v>154116</v>
      </c>
      <c r="D44" s="120">
        <f t="shared" si="2"/>
        <v>0.176655621554765</v>
      </c>
    </row>
    <row r="45" spans="2:4" x14ac:dyDescent="0.25">
      <c r="B45" s="118">
        <v>2010</v>
      </c>
      <c r="C45" s="119">
        <v>130978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258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183335</v>
      </c>
      <c r="D54" s="120">
        <f t="shared" ref="D54:D56" si="3">C54/C55-1</f>
        <v>1.8312800630977843E-2</v>
      </c>
    </row>
    <row r="55" spans="1:5" x14ac:dyDescent="0.25">
      <c r="A55" s="1"/>
      <c r="B55" s="118">
        <v>2023</v>
      </c>
      <c r="C55" s="119">
        <v>180038</v>
      </c>
      <c r="D55" s="120">
        <f t="shared" si="3"/>
        <v>9.8375357659246099E-2</v>
      </c>
    </row>
    <row r="56" spans="1:5" x14ac:dyDescent="0.25">
      <c r="A56" s="1"/>
      <c r="B56" s="118">
        <v>2022</v>
      </c>
      <c r="C56" s="119">
        <v>163913</v>
      </c>
      <c r="D56" s="120">
        <f t="shared" si="3"/>
        <v>0.8764438542465629</v>
      </c>
    </row>
    <row r="57" spans="1:5" x14ac:dyDescent="0.25">
      <c r="A57" s="1"/>
      <c r="B57" s="118">
        <v>2021</v>
      </c>
      <c r="C57" s="119">
        <v>87353</v>
      </c>
      <c r="D57" s="120" t="e">
        <f>C57/C58-1</f>
        <v>#DIV/0!</v>
      </c>
    </row>
    <row r="58" spans="1:5" x14ac:dyDescent="0.25">
      <c r="A58" s="1">
        <v>2</v>
      </c>
      <c r="B58" s="118">
        <v>2020</v>
      </c>
      <c r="C58" s="119">
        <v>0</v>
      </c>
      <c r="D58" s="120">
        <f t="shared" ref="D58:D67" si="4">C58/C59-1</f>
        <v>-1</v>
      </c>
    </row>
    <row r="59" spans="1:5" x14ac:dyDescent="0.25">
      <c r="A59" s="1">
        <v>3</v>
      </c>
      <c r="B59" s="118">
        <v>2019</v>
      </c>
      <c r="C59" s="119">
        <v>149743</v>
      </c>
      <c r="D59" s="120" t="e">
        <f t="shared" si="4"/>
        <v>#DIV/0!</v>
      </c>
    </row>
    <row r="60" spans="1:5" x14ac:dyDescent="0.25">
      <c r="A60" s="1">
        <v>4</v>
      </c>
      <c r="B60" s="118">
        <v>2018</v>
      </c>
      <c r="C60" s="119">
        <v>0</v>
      </c>
      <c r="D60" s="120" t="e">
        <f t="shared" si="4"/>
        <v>#DIV/0!</v>
      </c>
    </row>
    <row r="61" spans="1:5" x14ac:dyDescent="0.25">
      <c r="A61" s="1">
        <v>5</v>
      </c>
      <c r="B61" s="118">
        <v>2017</v>
      </c>
      <c r="C61" s="119">
        <v>0</v>
      </c>
      <c r="D61" s="120" t="e">
        <f>C61/C62-1</f>
        <v>#DIV/0!</v>
      </c>
    </row>
    <row r="62" spans="1:5" x14ac:dyDescent="0.25">
      <c r="A62" s="1">
        <v>6</v>
      </c>
      <c r="B62" s="118">
        <v>2016</v>
      </c>
      <c r="C62" s="119">
        <v>0</v>
      </c>
      <c r="D62" s="120" t="e">
        <f>C62/C63-1</f>
        <v>#DIV/0!</v>
      </c>
    </row>
    <row r="63" spans="1:5" x14ac:dyDescent="0.25">
      <c r="A63" s="1">
        <v>7</v>
      </c>
      <c r="B63" s="118">
        <v>2015</v>
      </c>
      <c r="C63" s="119">
        <v>0</v>
      </c>
      <c r="D63" s="120" t="e">
        <f t="shared" si="4"/>
        <v>#DIV/0!</v>
      </c>
    </row>
    <row r="64" spans="1:5" x14ac:dyDescent="0.25">
      <c r="A64" s="1">
        <v>8</v>
      </c>
      <c r="B64" s="118">
        <v>2014</v>
      </c>
      <c r="C64" s="119">
        <v>0</v>
      </c>
      <c r="D64" s="120" t="e">
        <f t="shared" si="4"/>
        <v>#DIV/0!</v>
      </c>
    </row>
    <row r="65" spans="1:5" x14ac:dyDescent="0.25">
      <c r="A65" s="1">
        <v>9</v>
      </c>
      <c r="B65" s="118">
        <v>2013</v>
      </c>
      <c r="C65" s="119">
        <v>0</v>
      </c>
      <c r="D65" s="120" t="e">
        <f t="shared" si="4"/>
        <v>#DIV/0!</v>
      </c>
    </row>
    <row r="66" spans="1:5" x14ac:dyDescent="0.25">
      <c r="A66" s="1">
        <v>10</v>
      </c>
      <c r="B66" s="118">
        <v>2012</v>
      </c>
      <c r="C66" s="119">
        <v>0</v>
      </c>
      <c r="D66" s="120" t="e">
        <f>C66/C67-1</f>
        <v>#DIV/0!</v>
      </c>
    </row>
    <row r="67" spans="1:5" x14ac:dyDescent="0.25">
      <c r="A67" s="1">
        <v>11</v>
      </c>
      <c r="B67" s="118">
        <v>2011</v>
      </c>
      <c r="C67" s="119">
        <v>0</v>
      </c>
      <c r="D67" s="120" t="e">
        <f t="shared" si="4"/>
        <v>#DIV/0!</v>
      </c>
    </row>
    <row r="68" spans="1:5" x14ac:dyDescent="0.25">
      <c r="A68" s="1">
        <v>12</v>
      </c>
      <c r="B68" s="118">
        <v>2010</v>
      </c>
      <c r="C68" s="119">
        <v>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52595</v>
      </c>
      <c r="D77" s="120">
        <f t="shared" ref="D77:D83" si="5">C77/C78-1</f>
        <v>7.3192131896833157E-2</v>
      </c>
    </row>
    <row r="78" spans="1:5" x14ac:dyDescent="0.25">
      <c r="A78" s="1"/>
      <c r="B78" s="118">
        <v>2023</v>
      </c>
      <c r="C78" s="119">
        <v>49008</v>
      </c>
      <c r="D78" s="120">
        <f t="shared" si="5"/>
        <v>3.4251345362456442E-2</v>
      </c>
    </row>
    <row r="79" spans="1:5" x14ac:dyDescent="0.25">
      <c r="A79" s="1"/>
      <c r="B79" s="118">
        <v>2022</v>
      </c>
      <c r="C79" s="119">
        <v>47385</v>
      </c>
      <c r="D79" s="120">
        <f t="shared" si="5"/>
        <v>0.62072032014228551</v>
      </c>
    </row>
    <row r="80" spans="1:5" x14ac:dyDescent="0.25">
      <c r="A80" s="1"/>
      <c r="B80" s="118">
        <v>2021</v>
      </c>
      <c r="C80" s="119">
        <v>29237</v>
      </c>
      <c r="D80" s="120" t="e">
        <f t="shared" si="5"/>
        <v>#DIV/0!</v>
      </c>
    </row>
    <row r="81" spans="1:5" x14ac:dyDescent="0.25">
      <c r="A81" s="1">
        <v>2</v>
      </c>
      <c r="B81" s="118">
        <v>2020</v>
      </c>
      <c r="C81" s="119">
        <v>0</v>
      </c>
      <c r="D81" s="120">
        <f t="shared" si="5"/>
        <v>-1</v>
      </c>
    </row>
    <row r="82" spans="1:5" x14ac:dyDescent="0.25">
      <c r="A82" s="1">
        <v>3</v>
      </c>
      <c r="B82" s="118">
        <v>2019</v>
      </c>
      <c r="C82" s="119">
        <v>29854</v>
      </c>
      <c r="D82" s="120" t="e">
        <f t="shared" si="5"/>
        <v>#DIV/0!</v>
      </c>
    </row>
    <row r="83" spans="1:5" x14ac:dyDescent="0.25">
      <c r="A83" s="1">
        <v>4</v>
      </c>
      <c r="B83" s="118">
        <v>2018</v>
      </c>
      <c r="C83" s="119">
        <v>0</v>
      </c>
      <c r="D83" s="120" t="e">
        <f t="shared" si="5"/>
        <v>#DIV/0!</v>
      </c>
    </row>
    <row r="84" spans="1:5" x14ac:dyDescent="0.25">
      <c r="A84" s="1">
        <v>5</v>
      </c>
      <c r="B84" s="118">
        <v>2017</v>
      </c>
      <c r="C84" s="119">
        <v>0</v>
      </c>
      <c r="D84" s="120" t="e">
        <f>C84/C85-1</f>
        <v>#DIV/0!</v>
      </c>
    </row>
    <row r="85" spans="1:5" x14ac:dyDescent="0.25">
      <c r="A85" s="1">
        <v>6</v>
      </c>
      <c r="B85" s="118">
        <v>2016</v>
      </c>
      <c r="C85" s="119">
        <v>0</v>
      </c>
      <c r="D85" s="120" t="e">
        <f>C85/C86-1</f>
        <v>#DIV/0!</v>
      </c>
    </row>
    <row r="86" spans="1:5" x14ac:dyDescent="0.25">
      <c r="A86" s="1">
        <v>7</v>
      </c>
      <c r="B86" s="118">
        <v>2015</v>
      </c>
      <c r="C86" s="119">
        <v>0</v>
      </c>
      <c r="D86" s="120" t="e">
        <f t="shared" ref="D86:D88" si="6">C86/C87-1</f>
        <v>#DIV/0!</v>
      </c>
    </row>
    <row r="87" spans="1:5" x14ac:dyDescent="0.25">
      <c r="A87" s="1">
        <v>8</v>
      </c>
      <c r="B87" s="118">
        <v>2014</v>
      </c>
      <c r="C87" s="119">
        <v>0</v>
      </c>
      <c r="D87" s="120" t="e">
        <f t="shared" si="6"/>
        <v>#DIV/0!</v>
      </c>
    </row>
    <row r="88" spans="1:5" x14ac:dyDescent="0.25">
      <c r="A88" s="1">
        <v>9</v>
      </c>
      <c r="B88" s="118">
        <v>2013</v>
      </c>
      <c r="C88" s="119">
        <v>0</v>
      </c>
      <c r="D88" s="120" t="e">
        <f t="shared" si="6"/>
        <v>#DIV/0!</v>
      </c>
    </row>
    <row r="89" spans="1:5" x14ac:dyDescent="0.25">
      <c r="A89" s="1">
        <v>10</v>
      </c>
      <c r="B89" s="118">
        <v>2012</v>
      </c>
      <c r="C89" s="119">
        <v>0</v>
      </c>
      <c r="D89" s="120" t="e">
        <f>C89/C90-1</f>
        <v>#DIV/0!</v>
      </c>
    </row>
    <row r="90" spans="1:5" x14ac:dyDescent="0.25">
      <c r="A90" s="1">
        <v>11</v>
      </c>
      <c r="B90" s="118">
        <v>2011</v>
      </c>
      <c r="C90" s="119">
        <v>0</v>
      </c>
      <c r="D90" s="120" t="e">
        <f t="shared" ref="D90" si="7">C90/C91-1</f>
        <v>#DIV/0!</v>
      </c>
    </row>
    <row r="91" spans="1:5" x14ac:dyDescent="0.25">
      <c r="A91" s="1">
        <v>12</v>
      </c>
      <c r="B91" s="118">
        <v>2010</v>
      </c>
      <c r="C91" s="119">
        <v>0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259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4" t="s">
        <v>34</v>
      </c>
      <c r="D98" s="305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>
        <v>51880</v>
      </c>
      <c r="D100" s="120">
        <f t="shared" ref="D100:D113" si="8">C100/C101-1</f>
        <v>4.7065471865665565E-2</v>
      </c>
    </row>
    <row r="101" spans="2:5" x14ac:dyDescent="0.25">
      <c r="B101" s="118">
        <v>2023</v>
      </c>
      <c r="C101" s="119">
        <v>49548</v>
      </c>
      <c r="D101" s="120">
        <f t="shared" si="8"/>
        <v>8.1385451450271651E-2</v>
      </c>
    </row>
    <row r="102" spans="2:5" x14ac:dyDescent="0.25">
      <c r="B102" s="118">
        <v>2022</v>
      </c>
      <c r="C102" s="119">
        <v>45819</v>
      </c>
      <c r="D102" s="120">
        <f t="shared" si="8"/>
        <v>0.92873379356794072</v>
      </c>
    </row>
    <row r="103" spans="2:5" x14ac:dyDescent="0.25">
      <c r="B103" s="118">
        <v>2021</v>
      </c>
      <c r="C103" s="119">
        <v>23756</v>
      </c>
      <c r="D103" s="120">
        <f t="shared" si="8"/>
        <v>0.21290717859695696</v>
      </c>
    </row>
    <row r="104" spans="2:5" x14ac:dyDescent="0.25">
      <c r="B104" s="118">
        <v>2020</v>
      </c>
      <c r="C104" s="119">
        <v>19586</v>
      </c>
      <c r="D104" s="120">
        <f t="shared" si="8"/>
        <v>-0.72268395939230046</v>
      </c>
    </row>
    <row r="105" spans="2:5" x14ac:dyDescent="0.25">
      <c r="B105" s="118">
        <v>2019</v>
      </c>
      <c r="C105" s="119">
        <v>70627</v>
      </c>
      <c r="D105" s="120">
        <f t="shared" si="8"/>
        <v>-0.27638494718400053</v>
      </c>
    </row>
    <row r="106" spans="2:5" x14ac:dyDescent="0.25">
      <c r="B106" s="118">
        <v>2018</v>
      </c>
      <c r="C106" s="119">
        <v>97603</v>
      </c>
      <c r="D106" s="120">
        <f t="shared" si="8"/>
        <v>3.7656414454449783E-2</v>
      </c>
    </row>
    <row r="107" spans="2:5" x14ac:dyDescent="0.25">
      <c r="B107" s="118">
        <v>2017</v>
      </c>
      <c r="C107" s="119">
        <v>94061</v>
      </c>
      <c r="D107" s="120">
        <f t="shared" si="8"/>
        <v>0.13306029030898037</v>
      </c>
    </row>
    <row r="108" spans="2:5" x14ac:dyDescent="0.25">
      <c r="B108" s="118">
        <v>2016</v>
      </c>
      <c r="C108" s="119">
        <v>83015</v>
      </c>
      <c r="D108" s="120">
        <f t="shared" si="8"/>
        <v>0.24819570577975592</v>
      </c>
    </row>
    <row r="109" spans="2:5" x14ac:dyDescent="0.25">
      <c r="B109" s="118">
        <v>2015</v>
      </c>
      <c r="C109" s="119">
        <v>66508</v>
      </c>
      <c r="D109" s="120">
        <f t="shared" si="8"/>
        <v>0.10207463379068082</v>
      </c>
    </row>
    <row r="110" spans="2:5" x14ac:dyDescent="0.25">
      <c r="B110" s="118">
        <v>2014</v>
      </c>
      <c r="C110" s="119">
        <v>60348</v>
      </c>
      <c r="D110" s="120">
        <f t="shared" si="8"/>
        <v>-2.4993941352290161E-2</v>
      </c>
    </row>
    <row r="111" spans="2:5" x14ac:dyDescent="0.25">
      <c r="B111" s="118">
        <v>2013</v>
      </c>
      <c r="C111" s="119">
        <v>61895</v>
      </c>
      <c r="D111" s="120">
        <f t="shared" si="8"/>
        <v>-0.12028482901731141</v>
      </c>
    </row>
    <row r="112" spans="2:5" x14ac:dyDescent="0.25">
      <c r="B112" s="118">
        <v>2012</v>
      </c>
      <c r="C112" s="119">
        <v>70358</v>
      </c>
      <c r="D112" s="120">
        <f t="shared" si="8"/>
        <v>-0.13404472670432865</v>
      </c>
    </row>
    <row r="113" spans="2:4" x14ac:dyDescent="0.25">
      <c r="B113" s="118">
        <v>2011</v>
      </c>
      <c r="C113" s="119">
        <v>81249</v>
      </c>
      <c r="D113" s="120">
        <f t="shared" si="8"/>
        <v>0.3400791687283522</v>
      </c>
    </row>
    <row r="114" spans="2:4" x14ac:dyDescent="0.25">
      <c r="B114" s="118">
        <v>2010</v>
      </c>
      <c r="C114" s="119">
        <v>60630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B941D-9CC2-4421-9160-4D4107E1FB3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260</v>
      </c>
      <c r="D5" s="130" t="s">
        <v>231</v>
      </c>
      <c r="E5" s="130" t="s">
        <v>232</v>
      </c>
      <c r="F5" s="130" t="s">
        <v>233</v>
      </c>
      <c r="G5" s="130" t="s">
        <v>234</v>
      </c>
      <c r="H5" s="130" t="s">
        <v>235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mayo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948382</v>
      </c>
      <c r="D6" s="134">
        <v>378303</v>
      </c>
      <c r="E6" s="134">
        <v>1821530</v>
      </c>
      <c r="F6" s="134">
        <v>2092095</v>
      </c>
      <c r="G6" s="134">
        <v>2239198</v>
      </c>
      <c r="H6" s="134">
        <v>2228887</v>
      </c>
      <c r="I6" s="135">
        <f>IFERROR(H6/G6-1,"-")</f>
        <v>-4.6047736734312616E-3</v>
      </c>
      <c r="J6" s="134">
        <f>IFERROR(H6-G6,"-")</f>
        <v>-10311</v>
      </c>
      <c r="K6" s="135">
        <f t="shared" ref="K6:K57" si="0">IFERROR(H6/$H$6,"-")</f>
        <v>1</v>
      </c>
      <c r="L6" s="136">
        <f>H6/H6</f>
        <v>1</v>
      </c>
      <c r="M6" s="134">
        <v>1066</v>
      </c>
      <c r="N6" s="134">
        <v>114793</v>
      </c>
      <c r="O6" s="134">
        <v>379380</v>
      </c>
      <c r="P6" s="134">
        <v>391272</v>
      </c>
      <c r="Q6" s="134">
        <v>451281</v>
      </c>
      <c r="R6" s="134">
        <v>445383</v>
      </c>
      <c r="S6" s="135">
        <f>IFERROR(R6/Q6-1,"-")</f>
        <v>-1.3069462264088227E-2</v>
      </c>
      <c r="T6" s="134">
        <f t="shared" ref="T6:T57" si="1">R6-Q6</f>
        <v>-5898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288839</v>
      </c>
      <c r="E7" s="138">
        <v>1449676</v>
      </c>
      <c r="F7" s="138">
        <v>1654424</v>
      </c>
      <c r="G7" s="138">
        <v>1752365</v>
      </c>
      <c r="H7" s="138">
        <v>1724148</v>
      </c>
      <c r="I7" s="139">
        <f t="shared" ref="I7:I57" si="2">IFERROR(H7/G7-1,"-")</f>
        <v>-1.6102238974186278E-2</v>
      </c>
      <c r="J7" s="138">
        <f t="shared" ref="J7:J57" si="3">IFERROR(H7-G7,"-")</f>
        <v>-28217</v>
      </c>
      <c r="K7" s="139">
        <f t="shared" si="0"/>
        <v>0.77354661766164012</v>
      </c>
      <c r="L7" s="139">
        <f>H7/H6</f>
        <v>0.77354661766164012</v>
      </c>
      <c r="M7" s="138">
        <v>0</v>
      </c>
      <c r="N7" s="138">
        <v>88479</v>
      </c>
      <c r="O7" s="138">
        <v>305518</v>
      </c>
      <c r="P7" s="138">
        <v>311677</v>
      </c>
      <c r="Q7" s="138">
        <v>354643</v>
      </c>
      <c r="R7" s="138">
        <v>342559</v>
      </c>
      <c r="S7" s="139">
        <f t="shared" ref="S7:S57" si="4">IFERROR(R7/Q7-1,"-")</f>
        <v>-3.4073702286524732E-2</v>
      </c>
      <c r="T7" s="138">
        <f t="shared" si="1"/>
        <v>-12084</v>
      </c>
      <c r="U7" s="139">
        <f t="shared" ref="U7:U57" si="5">IFERROR(P7/$P$6,"-")</f>
        <v>0.79657373898464501</v>
      </c>
      <c r="V7" s="139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0" t="s">
        <v>65</v>
      </c>
      <c r="C10" s="141">
        <v>222725</v>
      </c>
      <c r="D10" s="141">
        <v>89464</v>
      </c>
      <c r="E10" s="141">
        <v>371854</v>
      </c>
      <c r="F10" s="141">
        <v>437671</v>
      </c>
      <c r="G10" s="141">
        <v>486833</v>
      </c>
      <c r="H10" s="141">
        <v>504739</v>
      </c>
      <c r="I10" s="142">
        <f t="shared" si="2"/>
        <v>3.6780579788140866E-2</v>
      </c>
      <c r="J10" s="141">
        <f t="shared" si="3"/>
        <v>17906</v>
      </c>
      <c r="K10" s="142">
        <f t="shared" si="0"/>
        <v>0.2264533823383599</v>
      </c>
      <c r="L10" s="142">
        <f>H10/H6</f>
        <v>0.2264533823383599</v>
      </c>
      <c r="M10" s="141">
        <v>0</v>
      </c>
      <c r="N10" s="141">
        <v>26314</v>
      </c>
      <c r="O10" s="141">
        <v>73862</v>
      </c>
      <c r="P10" s="141">
        <v>79595</v>
      </c>
      <c r="Q10" s="141">
        <v>96638</v>
      </c>
      <c r="R10" s="141">
        <v>102824</v>
      </c>
      <c r="S10" s="142">
        <f t="shared" si="4"/>
        <v>6.4012086342846608E-2</v>
      </c>
      <c r="T10" s="141">
        <f t="shared" si="1"/>
        <v>6186</v>
      </c>
      <c r="U10" s="142">
        <f t="shared" si="5"/>
        <v>0.20342626101535505</v>
      </c>
      <c r="V10" s="142">
        <f>IFERROR(R10/R6,"-")</f>
        <v>0.2308664677367569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134314</v>
      </c>
      <c r="E11" s="134">
        <v>683221</v>
      </c>
      <c r="F11" s="134">
        <v>758695</v>
      </c>
      <c r="G11" s="134">
        <v>801852</v>
      </c>
      <c r="H11" s="134">
        <v>771372</v>
      </c>
      <c r="I11" s="135">
        <f t="shared" si="2"/>
        <v>-3.8012002214872553E-2</v>
      </c>
      <c r="J11" s="134">
        <f t="shared" si="3"/>
        <v>-30480</v>
      </c>
      <c r="K11" s="135">
        <f t="shared" si="0"/>
        <v>0.34607945580013699</v>
      </c>
      <c r="L11" s="136">
        <f>H11/H11</f>
        <v>1</v>
      </c>
      <c r="M11" s="134">
        <v>0</v>
      </c>
      <c r="N11" s="134">
        <v>42014</v>
      </c>
      <c r="O11" s="134">
        <v>145846</v>
      </c>
      <c r="P11" s="134">
        <v>150325</v>
      </c>
      <c r="Q11" s="134">
        <v>161561</v>
      </c>
      <c r="R11" s="134">
        <v>153212</v>
      </c>
      <c r="S11" s="135">
        <f t="shared" si="4"/>
        <v>-5.167707553184242E-2</v>
      </c>
      <c r="T11" s="134">
        <f t="shared" si="1"/>
        <v>-8349</v>
      </c>
      <c r="U11" s="135">
        <f t="shared" si="5"/>
        <v>0.38419564906254472</v>
      </c>
      <c r="V11" s="136">
        <f>IFERROR(R11/R11,"-")</f>
        <v>1</v>
      </c>
    </row>
    <row r="12" spans="1:22" ht="15.75" x14ac:dyDescent="0.25">
      <c r="A12" s="143">
        <f>G12/$G$11</f>
        <v>0.81408414520385308</v>
      </c>
      <c r="B12" s="137" t="s">
        <v>62</v>
      </c>
      <c r="C12" s="138">
        <v>279824</v>
      </c>
      <c r="D12" s="138">
        <v>106333</v>
      </c>
      <c r="E12" s="138">
        <v>589877</v>
      </c>
      <c r="F12" s="138">
        <v>623197</v>
      </c>
      <c r="G12" s="138">
        <v>652775</v>
      </c>
      <c r="H12" s="138">
        <v>619504</v>
      </c>
      <c r="I12" s="139">
        <f t="shared" si="2"/>
        <v>-5.0968557313009866E-2</v>
      </c>
      <c r="J12" s="138">
        <f t="shared" si="3"/>
        <v>-33271</v>
      </c>
      <c r="K12" s="139">
        <f t="shared" si="0"/>
        <v>0.27794320663183014</v>
      </c>
      <c r="L12" s="139">
        <f>H12/H11</f>
        <v>0.80311963618072735</v>
      </c>
      <c r="M12" s="138">
        <v>0</v>
      </c>
      <c r="N12" s="138">
        <v>33362</v>
      </c>
      <c r="O12" s="138">
        <v>125144</v>
      </c>
      <c r="P12" s="138">
        <v>124155</v>
      </c>
      <c r="Q12" s="138">
        <v>132737</v>
      </c>
      <c r="R12" s="138">
        <v>123526</v>
      </c>
      <c r="S12" s="139">
        <f t="shared" si="4"/>
        <v>-6.9392859564401776E-2</v>
      </c>
      <c r="T12" s="138">
        <f t="shared" si="1"/>
        <v>-9211</v>
      </c>
      <c r="U12" s="139">
        <f t="shared" si="5"/>
        <v>0.31731123106176778</v>
      </c>
      <c r="V12" s="139">
        <f>IFERROR(R12/R11,"-")</f>
        <v>0.80624233088791997</v>
      </c>
    </row>
    <row r="13" spans="1:22" x14ac:dyDescent="0.25">
      <c r="A13" s="143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3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3">
        <f>G15/$G$11</f>
        <v>0.18591585479614692</v>
      </c>
      <c r="B15" s="140" t="s">
        <v>65</v>
      </c>
      <c r="C15" s="141">
        <v>64346</v>
      </c>
      <c r="D15" s="141">
        <v>27981</v>
      </c>
      <c r="E15" s="141">
        <v>93344</v>
      </c>
      <c r="F15" s="141">
        <v>135498</v>
      </c>
      <c r="G15" s="141">
        <v>149077</v>
      </c>
      <c r="H15" s="141">
        <v>151868</v>
      </c>
      <c r="I15" s="142">
        <f t="shared" si="2"/>
        <v>1.8721868564567368E-2</v>
      </c>
      <c r="J15" s="141">
        <f t="shared" si="3"/>
        <v>2791</v>
      </c>
      <c r="K15" s="142">
        <f t="shared" si="0"/>
        <v>6.8136249168306878E-2</v>
      </c>
      <c r="L15" s="142">
        <f>H15/H11</f>
        <v>0.19688036381927268</v>
      </c>
      <c r="M15" s="141">
        <v>0</v>
      </c>
      <c r="N15" s="141">
        <v>8652</v>
      </c>
      <c r="O15" s="141">
        <v>20702</v>
      </c>
      <c r="P15" s="141">
        <v>26170</v>
      </c>
      <c r="Q15" s="141">
        <v>28824</v>
      </c>
      <c r="R15" s="141">
        <v>29686</v>
      </c>
      <c r="S15" s="142">
        <f t="shared" si="4"/>
        <v>2.9905634193727382E-2</v>
      </c>
      <c r="T15" s="141">
        <f t="shared" si="1"/>
        <v>862</v>
      </c>
      <c r="U15" s="142">
        <f t="shared" si="5"/>
        <v>6.6884418000776949E-2</v>
      </c>
      <c r="V15" s="142">
        <f>IFERROR(R15/R11,"-")</f>
        <v>0.19375766911208001</v>
      </c>
    </row>
    <row r="16" spans="1:22" ht="15.75" x14ac:dyDescent="0.25">
      <c r="A16" s="81"/>
      <c r="B16" s="133" t="s">
        <v>47</v>
      </c>
      <c r="C16" s="134">
        <v>249277</v>
      </c>
      <c r="D16" s="134">
        <v>60212</v>
      </c>
      <c r="E16" s="134">
        <v>473974</v>
      </c>
      <c r="F16" s="134">
        <v>528116</v>
      </c>
      <c r="G16" s="134">
        <v>561508</v>
      </c>
      <c r="H16" s="134">
        <v>579080</v>
      </c>
      <c r="I16" s="135">
        <f t="shared" si="2"/>
        <v>3.1294300348347681E-2</v>
      </c>
      <c r="J16" s="134">
        <f t="shared" si="3"/>
        <v>17572</v>
      </c>
      <c r="K16" s="135">
        <f t="shared" si="0"/>
        <v>0.25980680043447696</v>
      </c>
      <c r="L16" s="136">
        <f>H16/H16</f>
        <v>1</v>
      </c>
      <c r="M16" s="134">
        <v>0</v>
      </c>
      <c r="N16" s="134">
        <v>15428</v>
      </c>
      <c r="O16" s="134">
        <v>97379</v>
      </c>
      <c r="P16" s="134">
        <v>96632</v>
      </c>
      <c r="Q16" s="134">
        <v>110622</v>
      </c>
      <c r="R16" s="134">
        <v>116586</v>
      </c>
      <c r="S16" s="135">
        <f t="shared" si="4"/>
        <v>5.3913326463090439E-2</v>
      </c>
      <c r="T16" s="134">
        <f t="shared" si="1"/>
        <v>5964</v>
      </c>
      <c r="U16" s="135">
        <f t="shared" si="5"/>
        <v>0.2469688605369155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16403</v>
      </c>
      <c r="E17" s="138">
        <v>277876</v>
      </c>
      <c r="F17" s="138">
        <v>323810</v>
      </c>
      <c r="G17" s="138">
        <v>341885</v>
      </c>
      <c r="H17" s="138">
        <v>355156</v>
      </c>
      <c r="I17" s="139">
        <f t="shared" si="2"/>
        <v>3.8817146116384205E-2</v>
      </c>
      <c r="J17" s="138">
        <f t="shared" si="3"/>
        <v>13271</v>
      </c>
      <c r="K17" s="139">
        <f t="shared" si="0"/>
        <v>0.159342308515416</v>
      </c>
      <c r="L17" s="139">
        <f>H17/H16</f>
        <v>0.6133107688056918</v>
      </c>
      <c r="M17" s="138">
        <v>0</v>
      </c>
      <c r="N17" s="138">
        <v>4085</v>
      </c>
      <c r="O17" s="138">
        <v>59315</v>
      </c>
      <c r="P17" s="138">
        <v>62382</v>
      </c>
      <c r="Q17" s="138">
        <v>68445</v>
      </c>
      <c r="R17" s="138">
        <v>71750</v>
      </c>
      <c r="S17" s="139">
        <f t="shared" si="4"/>
        <v>4.82869457228432E-2</v>
      </c>
      <c r="T17" s="138">
        <f t="shared" si="1"/>
        <v>3305</v>
      </c>
      <c r="U17" s="139">
        <f t="shared" si="5"/>
        <v>0.15943384653131326</v>
      </c>
      <c r="V17" s="139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0" t="s">
        <v>65</v>
      </c>
      <c r="C20" s="141">
        <v>102171</v>
      </c>
      <c r="D20" s="141">
        <v>43809</v>
      </c>
      <c r="E20" s="141">
        <v>196098</v>
      </c>
      <c r="F20" s="141">
        <v>204306</v>
      </c>
      <c r="G20" s="141">
        <v>219623</v>
      </c>
      <c r="H20" s="141">
        <v>223924</v>
      </c>
      <c r="I20" s="142">
        <f t="shared" si="2"/>
        <v>1.9583559099001446E-2</v>
      </c>
      <c r="J20" s="141">
        <f t="shared" si="3"/>
        <v>4301</v>
      </c>
      <c r="K20" s="142">
        <f t="shared" si="0"/>
        <v>0.10046449191906094</v>
      </c>
      <c r="L20" s="142">
        <f>H20/H16</f>
        <v>0.3866892311943082</v>
      </c>
      <c r="M20" s="141">
        <v>0</v>
      </c>
      <c r="N20" s="141">
        <v>11343</v>
      </c>
      <c r="O20" s="141">
        <v>38064</v>
      </c>
      <c r="P20" s="141">
        <v>34250</v>
      </c>
      <c r="Q20" s="141">
        <v>42177</v>
      </c>
      <c r="R20" s="141">
        <v>44836</v>
      </c>
      <c r="S20" s="142">
        <f t="shared" si="4"/>
        <v>6.3043839059202966E-2</v>
      </c>
      <c r="T20" s="141">
        <f t="shared" si="1"/>
        <v>2659</v>
      </c>
      <c r="U20" s="142">
        <f t="shared" si="5"/>
        <v>8.7535014005602235E-2</v>
      </c>
      <c r="V20" s="142">
        <f>IFERROR(R20/R16,"-")</f>
        <v>0.38457447720995658</v>
      </c>
    </row>
    <row r="21" spans="2:22" ht="15.75" x14ac:dyDescent="0.25">
      <c r="B21" s="133" t="s">
        <v>48</v>
      </c>
      <c r="C21" s="134">
        <v>10070</v>
      </c>
      <c r="D21" s="134">
        <v>3463</v>
      </c>
      <c r="E21" s="134">
        <v>14300</v>
      </c>
      <c r="F21" s="134">
        <v>24366</v>
      </c>
      <c r="G21" s="134">
        <v>20854</v>
      </c>
      <c r="H21" s="134">
        <v>18447</v>
      </c>
      <c r="I21" s="135">
        <f t="shared" si="2"/>
        <v>-0.11542150187014477</v>
      </c>
      <c r="J21" s="134">
        <f t="shared" si="3"/>
        <v>-2407</v>
      </c>
      <c r="K21" s="135">
        <f t="shared" si="0"/>
        <v>8.2763280507266637E-3</v>
      </c>
      <c r="L21" s="136">
        <f>H21/H21</f>
        <v>1</v>
      </c>
      <c r="M21" s="134">
        <v>0</v>
      </c>
      <c r="N21" s="134">
        <v>1098</v>
      </c>
      <c r="O21" s="134">
        <v>2392</v>
      </c>
      <c r="P21" s="134">
        <v>3611</v>
      </c>
      <c r="Q21" s="134">
        <v>1870</v>
      </c>
      <c r="R21" s="134">
        <v>2625</v>
      </c>
      <c r="S21" s="135">
        <f t="shared" si="4"/>
        <v>0.40374331550802145</v>
      </c>
      <c r="T21" s="134">
        <f t="shared" si="1"/>
        <v>755</v>
      </c>
      <c r="U21" s="135">
        <f t="shared" si="5"/>
        <v>9.2288740313643709E-3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3463</v>
      </c>
      <c r="E22" s="138">
        <v>14300</v>
      </c>
      <c r="F22" s="138">
        <v>24103</v>
      </c>
      <c r="G22" s="138">
        <v>20584</v>
      </c>
      <c r="H22" s="138">
        <v>18160</v>
      </c>
      <c r="I22" s="139">
        <f t="shared" si="2"/>
        <v>-0.11776136805285664</v>
      </c>
      <c r="J22" s="138">
        <f t="shared" si="3"/>
        <v>-2424</v>
      </c>
      <c r="K22" s="139">
        <f t="shared" si="0"/>
        <v>8.1475642327314031E-3</v>
      </c>
      <c r="L22" s="139">
        <f>H22/H21</f>
        <v>0.98444191467447284</v>
      </c>
      <c r="M22" s="138">
        <v>0</v>
      </c>
      <c r="N22" s="138">
        <v>1098</v>
      </c>
      <c r="O22" s="138">
        <v>2392</v>
      </c>
      <c r="P22" s="138">
        <v>3579</v>
      </c>
      <c r="Q22" s="138">
        <v>1833</v>
      </c>
      <c r="R22" s="138">
        <v>2603</v>
      </c>
      <c r="S22" s="139">
        <f t="shared" si="4"/>
        <v>0.42007637752318594</v>
      </c>
      <c r="T22" s="138">
        <f t="shared" si="1"/>
        <v>770</v>
      </c>
      <c r="U22" s="139">
        <f t="shared" si="5"/>
        <v>9.1470894927313997E-3</v>
      </c>
      <c r="V22" s="139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13697</v>
      </c>
      <c r="E26" s="134">
        <v>56946</v>
      </c>
      <c r="F26" s="134">
        <v>71722</v>
      </c>
      <c r="G26" s="134">
        <v>100800</v>
      </c>
      <c r="H26" s="134">
        <v>78000</v>
      </c>
      <c r="I26" s="135">
        <f t="shared" si="2"/>
        <v>-0.22619047619047616</v>
      </c>
      <c r="J26" s="134">
        <f t="shared" si="3"/>
        <v>-22800</v>
      </c>
      <c r="K26" s="135">
        <f t="shared" si="0"/>
        <v>3.4995044611952061E-2</v>
      </c>
      <c r="L26" s="136">
        <f>H26/H26</f>
        <v>1</v>
      </c>
      <c r="M26" s="134">
        <v>0</v>
      </c>
      <c r="N26" s="134">
        <v>4327</v>
      </c>
      <c r="O26" s="134">
        <v>12688</v>
      </c>
      <c r="P26" s="134">
        <v>7550</v>
      </c>
      <c r="Q26" s="134">
        <v>22267</v>
      </c>
      <c r="R26" s="134">
        <v>16341</v>
      </c>
      <c r="S26" s="135">
        <f t="shared" si="4"/>
        <v>-0.26613374051286653</v>
      </c>
      <c r="T26" s="134">
        <f t="shared" si="1"/>
        <v>-5926</v>
      </c>
      <c r="U26" s="135">
        <f t="shared" si="5"/>
        <v>1.9296039583716697E-2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13364</v>
      </c>
      <c r="E27" s="138">
        <v>52151</v>
      </c>
      <c r="F27" s="138">
        <v>67931</v>
      </c>
      <c r="G27" s="138">
        <v>84114</v>
      </c>
      <c r="H27" s="138">
        <v>62084</v>
      </c>
      <c r="I27" s="139">
        <f t="shared" si="2"/>
        <v>-0.26190646028009601</v>
      </c>
      <c r="J27" s="138">
        <f t="shared" si="3"/>
        <v>-22030</v>
      </c>
      <c r="K27" s="139">
        <f t="shared" si="0"/>
        <v>2.7854260893441434E-2</v>
      </c>
      <c r="L27" s="139">
        <f>H27/H26</f>
        <v>0.79594871794871791</v>
      </c>
      <c r="M27" s="138">
        <v>0</v>
      </c>
      <c r="N27" s="138">
        <v>4248</v>
      </c>
      <c r="O27" s="138">
        <v>12175</v>
      </c>
      <c r="P27" s="138">
        <v>6778</v>
      </c>
      <c r="Q27" s="138">
        <v>19282</v>
      </c>
      <c r="R27" s="138">
        <v>13628</v>
      </c>
      <c r="S27" s="139">
        <f t="shared" si="4"/>
        <v>-0.29322684368841412</v>
      </c>
      <c r="T27" s="138">
        <f t="shared" si="1"/>
        <v>-5654</v>
      </c>
      <c r="U27" s="139">
        <f t="shared" si="5"/>
        <v>1.7322987589196263E-2</v>
      </c>
      <c r="V27" s="139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45059</v>
      </c>
      <c r="E30" s="134">
        <v>258125</v>
      </c>
      <c r="F30" s="134">
        <v>307593</v>
      </c>
      <c r="G30" s="134">
        <v>351238</v>
      </c>
      <c r="H30" s="134">
        <v>366681</v>
      </c>
      <c r="I30" s="135">
        <f t="shared" si="2"/>
        <v>4.3967338385937804E-2</v>
      </c>
      <c r="J30" s="134">
        <f t="shared" si="3"/>
        <v>15443</v>
      </c>
      <c r="K30" s="135">
        <f t="shared" si="0"/>
        <v>0.16451305068404096</v>
      </c>
      <c r="L30" s="136">
        <f>H30/H30</f>
        <v>1</v>
      </c>
      <c r="M30" s="134">
        <v>0</v>
      </c>
      <c r="N30" s="134">
        <v>18010</v>
      </c>
      <c r="O30" s="134">
        <v>53595</v>
      </c>
      <c r="P30" s="134">
        <v>58098</v>
      </c>
      <c r="Q30" s="134">
        <v>77065</v>
      </c>
      <c r="R30" s="134">
        <v>77025</v>
      </c>
      <c r="S30" s="135">
        <f t="shared" si="4"/>
        <v>-5.1904236683320004E-4</v>
      </c>
      <c r="T30" s="134">
        <f t="shared" si="1"/>
        <v>-40</v>
      </c>
      <c r="U30" s="135">
        <f t="shared" si="5"/>
        <v>0.1484849414218242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32704</v>
      </c>
      <c r="E31" s="138">
        <v>210102</v>
      </c>
      <c r="F31" s="138">
        <v>249332</v>
      </c>
      <c r="G31" s="138">
        <v>287138</v>
      </c>
      <c r="H31" s="138">
        <v>292974</v>
      </c>
      <c r="I31" s="139">
        <f t="shared" si="2"/>
        <v>2.032472191071899E-2</v>
      </c>
      <c r="J31" s="138">
        <f t="shared" si="3"/>
        <v>5836</v>
      </c>
      <c r="K31" s="139">
        <f t="shared" si="0"/>
        <v>0.13144407948900055</v>
      </c>
      <c r="L31" s="139">
        <f>H31/H30</f>
        <v>0.79898876680275221</v>
      </c>
      <c r="M31" s="138">
        <v>0</v>
      </c>
      <c r="N31" s="138">
        <v>13367</v>
      </c>
      <c r="O31" s="138">
        <v>43875</v>
      </c>
      <c r="P31" s="138">
        <v>46378</v>
      </c>
      <c r="Q31" s="138">
        <v>61791</v>
      </c>
      <c r="R31" s="138">
        <v>59345</v>
      </c>
      <c r="S31" s="139">
        <f t="shared" si="4"/>
        <v>-3.9585052839410273E-2</v>
      </c>
      <c r="T31" s="138">
        <f t="shared" si="1"/>
        <v>-2446</v>
      </c>
      <c r="U31" s="139">
        <f t="shared" si="5"/>
        <v>0.11853135414749842</v>
      </c>
      <c r="V31" s="139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0" t="s">
        <v>65</v>
      </c>
      <c r="C34" s="141">
        <v>26023</v>
      </c>
      <c r="D34" s="141">
        <v>12355</v>
      </c>
      <c r="E34" s="141">
        <v>48023</v>
      </c>
      <c r="F34" s="141">
        <v>58261</v>
      </c>
      <c r="G34" s="141">
        <v>64100</v>
      </c>
      <c r="H34" s="141">
        <v>73707</v>
      </c>
      <c r="I34" s="142">
        <f t="shared" si="2"/>
        <v>0.14987519500780033</v>
      </c>
      <c r="J34" s="141">
        <f t="shared" si="3"/>
        <v>9607</v>
      </c>
      <c r="K34" s="142">
        <f t="shared" si="0"/>
        <v>3.3068971195040396E-2</v>
      </c>
      <c r="L34" s="142">
        <f>H34/H30</f>
        <v>0.20101123319724776</v>
      </c>
      <c r="M34" s="141">
        <v>0</v>
      </c>
      <c r="N34" s="141">
        <v>4643</v>
      </c>
      <c r="O34" s="141">
        <v>9720</v>
      </c>
      <c r="P34" s="141">
        <v>11720</v>
      </c>
      <c r="Q34" s="141">
        <v>15274</v>
      </c>
      <c r="R34" s="141">
        <v>17680</v>
      </c>
      <c r="S34" s="142">
        <f t="shared" si="4"/>
        <v>0.15752258740343072</v>
      </c>
      <c r="T34" s="141">
        <f t="shared" si="1"/>
        <v>2406</v>
      </c>
      <c r="U34" s="142">
        <f t="shared" si="5"/>
        <v>2.9953587274325788E-2</v>
      </c>
      <c r="V34" s="142">
        <f>IFERROR(R34/R30,"-")</f>
        <v>0.22953586497890296</v>
      </c>
    </row>
    <row r="35" spans="2:22" ht="15.75" x14ac:dyDescent="0.25">
      <c r="B35" s="133" t="s">
        <v>51</v>
      </c>
      <c r="C35" s="134">
        <v>12754</v>
      </c>
      <c r="D35" s="134">
        <v>9308</v>
      </c>
      <c r="E35" s="134">
        <v>20151</v>
      </c>
      <c r="F35" s="134">
        <v>26502</v>
      </c>
      <c r="G35" s="134">
        <v>25234</v>
      </c>
      <c r="H35" s="134">
        <v>24153</v>
      </c>
      <c r="I35" s="135">
        <f t="shared" si="2"/>
        <v>-4.2839026709994399E-2</v>
      </c>
      <c r="J35" s="134">
        <f t="shared" si="3"/>
        <v>-1081</v>
      </c>
      <c r="K35" s="135">
        <f t="shared" si="0"/>
        <v>1.0836350160416387E-2</v>
      </c>
      <c r="L35" s="136">
        <f>H35/H35</f>
        <v>1</v>
      </c>
      <c r="M35" s="134">
        <v>0</v>
      </c>
      <c r="N35" s="134">
        <v>2659</v>
      </c>
      <c r="O35" s="134">
        <v>3632</v>
      </c>
      <c r="P35" s="134">
        <v>5013</v>
      </c>
      <c r="Q35" s="134">
        <v>4992</v>
      </c>
      <c r="R35" s="134">
        <v>4998</v>
      </c>
      <c r="S35" s="135">
        <f t="shared" si="4"/>
        <v>1.2019230769231282E-3</v>
      </c>
      <c r="T35" s="134">
        <f t="shared" si="1"/>
        <v>6</v>
      </c>
      <c r="U35" s="135">
        <f t="shared" si="5"/>
        <v>1.2812059130221432E-2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9308</v>
      </c>
      <c r="E36" s="138">
        <v>20151</v>
      </c>
      <c r="F36" s="138">
        <v>26502</v>
      </c>
      <c r="G36" s="138">
        <v>25234</v>
      </c>
      <c r="H36" s="138">
        <v>24153</v>
      </c>
      <c r="I36" s="139">
        <f t="shared" si="2"/>
        <v>-4.2839026709994399E-2</v>
      </c>
      <c r="J36" s="138">
        <f t="shared" si="3"/>
        <v>-1081</v>
      </c>
      <c r="K36" s="139">
        <f t="shared" si="0"/>
        <v>1.0836350160416387E-2</v>
      </c>
      <c r="L36" s="139">
        <f>H36/H35</f>
        <v>1</v>
      </c>
      <c r="M36" s="138">
        <v>0</v>
      </c>
      <c r="N36" s="138">
        <v>2659</v>
      </c>
      <c r="O36" s="138">
        <v>3632</v>
      </c>
      <c r="P36" s="138">
        <v>5013</v>
      </c>
      <c r="Q36" s="138">
        <v>4992</v>
      </c>
      <c r="R36" s="138">
        <v>4998</v>
      </c>
      <c r="S36" s="139">
        <f t="shared" si="4"/>
        <v>1.2019230769231282E-3</v>
      </c>
      <c r="T36" s="138">
        <f t="shared" si="1"/>
        <v>6</v>
      </c>
      <c r="U36" s="139">
        <f t="shared" si="5"/>
        <v>1.2812059130221432E-2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3" t="s">
        <v>52</v>
      </c>
      <c r="C39" s="134">
        <v>36009</v>
      </c>
      <c r="D39" s="134">
        <v>19920</v>
      </c>
      <c r="E39" s="134">
        <v>78474</v>
      </c>
      <c r="F39" s="134">
        <v>104659</v>
      </c>
      <c r="G39" s="134">
        <v>98555</v>
      </c>
      <c r="H39" s="134">
        <v>108223</v>
      </c>
      <c r="I39" s="135">
        <f t="shared" si="2"/>
        <v>9.8097509005124151E-2</v>
      </c>
      <c r="J39" s="134">
        <f t="shared" si="3"/>
        <v>9668</v>
      </c>
      <c r="K39" s="135">
        <f t="shared" si="0"/>
        <v>4.8554727090247288E-2</v>
      </c>
      <c r="L39" s="136">
        <f>H39/H39</f>
        <v>1</v>
      </c>
      <c r="M39" s="134">
        <v>0</v>
      </c>
      <c r="N39" s="134">
        <v>6562</v>
      </c>
      <c r="O39" s="134">
        <v>15949</v>
      </c>
      <c r="P39" s="134">
        <v>20694</v>
      </c>
      <c r="Q39" s="134">
        <v>21715</v>
      </c>
      <c r="R39" s="134">
        <v>23114</v>
      </c>
      <c r="S39" s="135">
        <f t="shared" si="4"/>
        <v>6.4425512318673661E-2</v>
      </c>
      <c r="T39" s="134">
        <f t="shared" si="1"/>
        <v>1399</v>
      </c>
      <c r="U39" s="135">
        <f t="shared" si="5"/>
        <v>5.2889038827209717E-2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17961</v>
      </c>
      <c r="E40" s="138">
        <v>68287</v>
      </c>
      <c r="F40" s="138">
        <v>92728</v>
      </c>
      <c r="G40" s="138">
        <v>86636</v>
      </c>
      <c r="H40" s="138">
        <v>95259</v>
      </c>
      <c r="I40" s="139">
        <f t="shared" si="2"/>
        <v>9.9531372639549476E-2</v>
      </c>
      <c r="J40" s="138">
        <f t="shared" si="3"/>
        <v>8623</v>
      </c>
      <c r="K40" s="139">
        <f t="shared" si="0"/>
        <v>4.2738371213973614E-2</v>
      </c>
      <c r="L40" s="139">
        <f>H40/H39</f>
        <v>0.88021030649677057</v>
      </c>
      <c r="M40" s="138">
        <v>0</v>
      </c>
      <c r="N40" s="138">
        <v>6553</v>
      </c>
      <c r="O40" s="138">
        <v>13928</v>
      </c>
      <c r="P40" s="138">
        <v>18104</v>
      </c>
      <c r="Q40" s="138">
        <v>19179</v>
      </c>
      <c r="R40" s="138">
        <v>20267</v>
      </c>
      <c r="S40" s="139">
        <f t="shared" si="4"/>
        <v>5.672871369727317E-2</v>
      </c>
      <c r="T40" s="138">
        <f t="shared" si="1"/>
        <v>1088</v>
      </c>
      <c r="U40" s="139">
        <f t="shared" si="5"/>
        <v>4.626960273160359E-2</v>
      </c>
      <c r="V40" s="139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34</v>
      </c>
      <c r="E43" s="141">
        <v>10187</v>
      </c>
      <c r="F43" s="141">
        <v>11931</v>
      </c>
      <c r="G43" s="141">
        <v>11919</v>
      </c>
      <c r="H43" s="141">
        <v>12964</v>
      </c>
      <c r="I43" s="142">
        <f t="shared" si="2"/>
        <v>8.7675140531923823E-2</v>
      </c>
      <c r="J43" s="141">
        <f t="shared" si="3"/>
        <v>1045</v>
      </c>
      <c r="K43" s="142">
        <f t="shared" si="0"/>
        <v>5.8163558762736739E-3</v>
      </c>
      <c r="L43" s="142">
        <f>H43/H39</f>
        <v>0.11978969350322945</v>
      </c>
      <c r="M43" s="141">
        <v>0</v>
      </c>
      <c r="N43" s="141">
        <v>9</v>
      </c>
      <c r="O43" s="141">
        <v>2021</v>
      </c>
      <c r="P43" s="141">
        <v>2590</v>
      </c>
      <c r="Q43" s="141">
        <v>2536</v>
      </c>
      <c r="R43" s="141">
        <v>2847</v>
      </c>
      <c r="S43" s="142">
        <f t="shared" si="4"/>
        <v>0.12263406940063093</v>
      </c>
      <c r="T43" s="141">
        <f t="shared" si="1"/>
        <v>311</v>
      </c>
      <c r="U43" s="142">
        <f t="shared" si="5"/>
        <v>6.6194360956061257E-3</v>
      </c>
      <c r="V43" s="142">
        <f>IFERROR(R43/R39,"-")</f>
        <v>0.12317210348706412</v>
      </c>
    </row>
    <row r="44" spans="2:22" ht="15.75" x14ac:dyDescent="0.25">
      <c r="B44" s="133" t="s">
        <v>53</v>
      </c>
      <c r="C44" s="134">
        <v>52853</v>
      </c>
      <c r="D44" s="134">
        <v>45262</v>
      </c>
      <c r="E44" s="134">
        <v>86813</v>
      </c>
      <c r="F44" s="134">
        <v>108593</v>
      </c>
      <c r="G44" s="134">
        <v>105931</v>
      </c>
      <c r="H44" s="134">
        <v>119888</v>
      </c>
      <c r="I44" s="135">
        <f t="shared" si="2"/>
        <v>0.13175557674335181</v>
      </c>
      <c r="J44" s="134">
        <f t="shared" si="3"/>
        <v>13957</v>
      </c>
      <c r="K44" s="135">
        <f t="shared" si="0"/>
        <v>5.3788280877406523E-2</v>
      </c>
      <c r="L44" s="136">
        <f>H44/H44</f>
        <v>1</v>
      </c>
      <c r="M44" s="134">
        <v>0</v>
      </c>
      <c r="N44" s="134">
        <v>12545</v>
      </c>
      <c r="O44" s="134">
        <v>18214</v>
      </c>
      <c r="P44" s="134">
        <v>17881</v>
      </c>
      <c r="Q44" s="134">
        <v>17439</v>
      </c>
      <c r="R44" s="134">
        <v>22620</v>
      </c>
      <c r="S44" s="135">
        <f t="shared" si="4"/>
        <v>0.29709272320660585</v>
      </c>
      <c r="T44" s="134">
        <f t="shared" si="1"/>
        <v>5181</v>
      </c>
      <c r="U44" s="135">
        <f t="shared" si="5"/>
        <v>4.5699666728005073E-2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45262</v>
      </c>
      <c r="E45" s="138">
        <v>86813</v>
      </c>
      <c r="F45" s="138">
        <v>108593</v>
      </c>
      <c r="G45" s="138">
        <v>105931</v>
      </c>
      <c r="H45" s="138">
        <v>119888</v>
      </c>
      <c r="I45" s="139">
        <f t="shared" si="2"/>
        <v>0.13175557674335181</v>
      </c>
      <c r="J45" s="138">
        <f t="shared" si="3"/>
        <v>13957</v>
      </c>
      <c r="K45" s="139">
        <f t="shared" si="0"/>
        <v>5.3788280877406523E-2</v>
      </c>
      <c r="L45" s="139">
        <f>H45/H44</f>
        <v>1</v>
      </c>
      <c r="M45" s="138">
        <v>0</v>
      </c>
      <c r="N45" s="138">
        <v>12545</v>
      </c>
      <c r="O45" s="138">
        <v>18214</v>
      </c>
      <c r="P45" s="138">
        <v>17881</v>
      </c>
      <c r="Q45" s="138">
        <v>17439</v>
      </c>
      <c r="R45" s="138">
        <v>22620</v>
      </c>
      <c r="S45" s="139">
        <f t="shared" si="4"/>
        <v>0.29709272320660585</v>
      </c>
      <c r="T45" s="138">
        <f t="shared" si="1"/>
        <v>5181</v>
      </c>
      <c r="U45" s="139">
        <f t="shared" si="5"/>
        <v>4.5699666728005073E-2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3" t="s">
        <v>54</v>
      </c>
      <c r="C48" s="134">
        <v>52299</v>
      </c>
      <c r="D48" s="134">
        <v>30057</v>
      </c>
      <c r="E48" s="134">
        <v>103640</v>
      </c>
      <c r="F48" s="134">
        <v>112296</v>
      </c>
      <c r="G48" s="134">
        <v>119581</v>
      </c>
      <c r="H48" s="134">
        <v>112906</v>
      </c>
      <c r="I48" s="135">
        <f t="shared" si="2"/>
        <v>-5.5819904499878725E-2</v>
      </c>
      <c r="J48" s="134">
        <f t="shared" si="3"/>
        <v>-6675</v>
      </c>
      <c r="K48" s="135">
        <f t="shared" si="0"/>
        <v>5.0655775730218712E-2</v>
      </c>
      <c r="L48" s="136">
        <f>H48/H48</f>
        <v>1</v>
      </c>
      <c r="M48" s="134">
        <v>0</v>
      </c>
      <c r="N48" s="134">
        <v>6823</v>
      </c>
      <c r="O48" s="134">
        <v>20251</v>
      </c>
      <c r="P48" s="134">
        <v>21547</v>
      </c>
      <c r="Q48" s="134">
        <v>23449</v>
      </c>
      <c r="R48" s="134">
        <v>19536</v>
      </c>
      <c r="S48" s="135">
        <f t="shared" si="4"/>
        <v>-0.16687278775214298</v>
      </c>
      <c r="T48" s="134">
        <f t="shared" si="1"/>
        <v>-3913</v>
      </c>
      <c r="U48" s="135">
        <f t="shared" si="5"/>
        <v>5.5069107935144863E-2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25226</v>
      </c>
      <c r="E49" s="138">
        <v>85266</v>
      </c>
      <c r="F49" s="138">
        <v>92422</v>
      </c>
      <c r="G49" s="138">
        <v>98712</v>
      </c>
      <c r="H49" s="138">
        <v>91468</v>
      </c>
      <c r="I49" s="139">
        <f t="shared" si="2"/>
        <v>-7.3385201393954103E-2</v>
      </c>
      <c r="J49" s="138">
        <f t="shared" si="3"/>
        <v>-7244</v>
      </c>
      <c r="K49" s="139">
        <f t="shared" si="0"/>
        <v>4.1037522314949122E-2</v>
      </c>
      <c r="L49" s="139">
        <f>H49/H48</f>
        <v>0.81012523692274985</v>
      </c>
      <c r="M49" s="138">
        <v>0</v>
      </c>
      <c r="N49" s="138">
        <v>5283</v>
      </c>
      <c r="O49" s="138">
        <v>17673</v>
      </c>
      <c r="P49" s="138">
        <v>18326</v>
      </c>
      <c r="Q49" s="138">
        <v>19636</v>
      </c>
      <c r="R49" s="138">
        <v>15443</v>
      </c>
      <c r="S49" s="139">
        <f t="shared" si="4"/>
        <v>-0.21353636178447744</v>
      </c>
      <c r="T49" s="138">
        <f t="shared" si="1"/>
        <v>-4193</v>
      </c>
      <c r="U49" s="139">
        <f t="shared" si="5"/>
        <v>4.6836982968369828E-2</v>
      </c>
      <c r="V49" s="139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0" t="s">
        <v>65</v>
      </c>
      <c r="C52" s="141">
        <v>13012</v>
      </c>
      <c r="D52" s="141">
        <v>4831</v>
      </c>
      <c r="E52" s="141">
        <v>18374</v>
      </c>
      <c r="F52" s="141">
        <v>19874</v>
      </c>
      <c r="G52" s="141">
        <v>20869</v>
      </c>
      <c r="H52" s="141">
        <v>21438</v>
      </c>
      <c r="I52" s="142">
        <f t="shared" si="2"/>
        <v>2.7265321769131212E-2</v>
      </c>
      <c r="J52" s="141">
        <f t="shared" si="3"/>
        <v>569</v>
      </c>
      <c r="K52" s="142">
        <f t="shared" si="0"/>
        <v>9.618253415269595E-3</v>
      </c>
      <c r="L52" s="142">
        <f>H52/H48</f>
        <v>0.1898747630772501</v>
      </c>
      <c r="M52" s="141">
        <v>0</v>
      </c>
      <c r="N52" s="141">
        <v>1540</v>
      </c>
      <c r="O52" s="141">
        <v>2578</v>
      </c>
      <c r="P52" s="141">
        <v>3221</v>
      </c>
      <c r="Q52" s="141">
        <v>3813</v>
      </c>
      <c r="R52" s="141">
        <v>4093</v>
      </c>
      <c r="S52" s="142">
        <f t="shared" si="4"/>
        <v>7.3432992394440122E-2</v>
      </c>
      <c r="T52" s="141">
        <f t="shared" si="1"/>
        <v>280</v>
      </c>
      <c r="U52" s="142">
        <f t="shared" si="5"/>
        <v>8.2321249667750319E-3</v>
      </c>
      <c r="V52" s="142">
        <f>IFERROR(R52/R48,"-")</f>
        <v>0.20951064701064701</v>
      </c>
    </row>
    <row r="53" spans="2:22" ht="15.75" x14ac:dyDescent="0.25">
      <c r="B53" s="133" t="s">
        <v>55</v>
      </c>
      <c r="C53" s="134">
        <f t="shared" ref="C53:H56" si="6">C6-C11-C16-C21-C26-C30-C35-C39-C44-C48</f>
        <v>24635</v>
      </c>
      <c r="D53" s="134">
        <f t="shared" si="6"/>
        <v>17011</v>
      </c>
      <c r="E53" s="134">
        <f t="shared" si="6"/>
        <v>45886</v>
      </c>
      <c r="F53" s="134">
        <f t="shared" si="6"/>
        <v>49553</v>
      </c>
      <c r="G53" s="134">
        <f t="shared" si="6"/>
        <v>53645</v>
      </c>
      <c r="H53" s="134">
        <f t="shared" si="6"/>
        <v>50137</v>
      </c>
      <c r="I53" s="135">
        <f t="shared" si="2"/>
        <v>-6.5392860471618963E-2</v>
      </c>
      <c r="J53" s="134">
        <f t="shared" si="3"/>
        <v>-3508</v>
      </c>
      <c r="K53" s="135">
        <f t="shared" si="0"/>
        <v>2.2494186560377445E-2</v>
      </c>
      <c r="L53" s="136">
        <f>H53/H53</f>
        <v>1</v>
      </c>
      <c r="M53" s="134">
        <v>0</v>
      </c>
      <c r="N53" s="134">
        <v>5327</v>
      </c>
      <c r="O53" s="134">
        <v>9434</v>
      </c>
      <c r="P53" s="134">
        <v>9921</v>
      </c>
      <c r="Q53" s="134">
        <v>10301</v>
      </c>
      <c r="R53" s="134">
        <v>9326</v>
      </c>
      <c r="S53" s="135">
        <f t="shared" si="4"/>
        <v>-9.4651004756819757E-2</v>
      </c>
      <c r="T53" s="134">
        <f t="shared" si="1"/>
        <v>-975</v>
      </c>
      <c r="U53" s="135">
        <f t="shared" si="5"/>
        <v>2.5355762743053425E-2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18815</v>
      </c>
      <c r="E54" s="138">
        <f t="shared" si="6"/>
        <v>44853</v>
      </c>
      <c r="F54" s="138">
        <f t="shared" si="6"/>
        <v>45806</v>
      </c>
      <c r="G54" s="138">
        <f t="shared" si="6"/>
        <v>49356</v>
      </c>
      <c r="H54" s="138">
        <f t="shared" si="6"/>
        <v>45502</v>
      </c>
      <c r="I54" s="139">
        <f t="shared" si="2"/>
        <v>-7.8085744387713762E-2</v>
      </c>
      <c r="J54" s="138">
        <f t="shared" si="3"/>
        <v>-3854</v>
      </c>
      <c r="K54" s="139">
        <f t="shared" si="0"/>
        <v>2.0414673332474906E-2</v>
      </c>
      <c r="L54" s="139">
        <f>H54/H53</f>
        <v>0.9075533039471847</v>
      </c>
      <c r="M54" s="138">
        <v>0</v>
      </c>
      <c r="N54" s="138">
        <v>5279</v>
      </c>
      <c r="O54" s="138">
        <v>9170</v>
      </c>
      <c r="P54" s="138">
        <v>9081</v>
      </c>
      <c r="Q54" s="138">
        <v>9309</v>
      </c>
      <c r="R54" s="138">
        <v>8379</v>
      </c>
      <c r="S54" s="139">
        <f t="shared" si="4"/>
        <v>-9.9903319368353172E-2</v>
      </c>
      <c r="T54" s="138">
        <f t="shared" si="1"/>
        <v>-930</v>
      </c>
      <c r="U54" s="139">
        <f t="shared" si="5"/>
        <v>2.3208918603937926E-2</v>
      </c>
      <c r="V54" s="139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0" t="s">
        <v>65</v>
      </c>
      <c r="C57" s="141">
        <f>C53-C54</f>
        <v>2241</v>
      </c>
      <c r="D57" s="141">
        <f t="shared" ref="D57:H57" si="7">D53-D54</f>
        <v>-1804</v>
      </c>
      <c r="E57" s="141">
        <f t="shared" si="7"/>
        <v>1033</v>
      </c>
      <c r="F57" s="141">
        <f t="shared" si="7"/>
        <v>3747</v>
      </c>
      <c r="G57" s="141">
        <f t="shared" si="7"/>
        <v>4289</v>
      </c>
      <c r="H57" s="141">
        <f t="shared" si="7"/>
        <v>4635</v>
      </c>
      <c r="I57" s="142">
        <f t="shared" si="2"/>
        <v>8.0671485194684145E-2</v>
      </c>
      <c r="J57" s="141">
        <f t="shared" si="3"/>
        <v>346</v>
      </c>
      <c r="K57" s="142">
        <f t="shared" si="0"/>
        <v>2.0795132279025361E-3</v>
      </c>
      <c r="L57" s="142">
        <f>H57/H53</f>
        <v>9.2446696052815289E-2</v>
      </c>
      <c r="M57" s="141">
        <v>0</v>
      </c>
      <c r="N57" s="141">
        <v>127</v>
      </c>
      <c r="O57" s="141">
        <v>777</v>
      </c>
      <c r="P57" s="141">
        <v>1612</v>
      </c>
      <c r="Q57" s="141">
        <v>3977</v>
      </c>
      <c r="R57" s="141">
        <v>3660</v>
      </c>
      <c r="S57" s="142">
        <f t="shared" si="4"/>
        <v>-7.9708322856424485E-2</v>
      </c>
      <c r="T57" s="141">
        <f t="shared" si="1"/>
        <v>-317</v>
      </c>
      <c r="U57" s="142">
        <f t="shared" si="5"/>
        <v>4.1198961336359361E-3</v>
      </c>
      <c r="V57" s="142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709E1-64D6-4473-8A18-25EF37332A79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4" t="s">
        <v>262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6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54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250224</v>
      </c>
      <c r="P8" s="158">
        <v>96681</v>
      </c>
      <c r="Q8" s="158">
        <v>140346</v>
      </c>
      <c r="R8" s="158">
        <v>257117</v>
      </c>
      <c r="S8" s="158">
        <v>278594</v>
      </c>
      <c r="T8" s="158">
        <v>287810</v>
      </c>
      <c r="U8" s="159">
        <f>IFERROR(T8/S8-1,"-")</f>
        <v>3.3080396562739978E-2</v>
      </c>
      <c r="V8" s="158">
        <f>T8-S8</f>
        <v>9216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45577</v>
      </c>
      <c r="P9" s="161">
        <v>26839</v>
      </c>
      <c r="Q9" s="161">
        <v>45216</v>
      </c>
      <c r="R9" s="161">
        <v>29061</v>
      </c>
      <c r="S9" s="161">
        <v>32018</v>
      </c>
      <c r="T9" s="161">
        <v>29188</v>
      </c>
      <c r="U9" s="162">
        <f>IFERROR(T9/S9-1,"-")</f>
        <v>-8.838778187269658E-2</v>
      </c>
      <c r="V9" s="161">
        <f t="shared" ref="V9:V19" si="2">T9-S9</f>
        <v>-2830</v>
      </c>
      <c r="W9" s="162">
        <f>T9/T$8</f>
        <v>0.10141412737569924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24890</v>
      </c>
      <c r="P10" s="165">
        <v>20058</v>
      </c>
      <c r="Q10" s="165">
        <v>34195</v>
      </c>
      <c r="R10" s="165">
        <v>19943</v>
      </c>
      <c r="S10" s="165">
        <v>20738</v>
      </c>
      <c r="T10" s="165">
        <v>18376</v>
      </c>
      <c r="U10" s="166">
        <f>IFERROR(T10/S10-1,"-")</f>
        <v>-0.1138971935577201</v>
      </c>
      <c r="V10" s="165">
        <f t="shared" si="2"/>
        <v>-2362</v>
      </c>
      <c r="W10" s="166">
        <f>T10/T$8</f>
        <v>6.3847677287099128E-2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20687</v>
      </c>
      <c r="P11" s="165">
        <v>6781</v>
      </c>
      <c r="Q11" s="165">
        <v>11021</v>
      </c>
      <c r="R11" s="165">
        <v>9118</v>
      </c>
      <c r="S11" s="165">
        <v>11280</v>
      </c>
      <c r="T11" s="165">
        <v>10812</v>
      </c>
      <c r="U11" s="166">
        <f>IFERROR(T11/S11-1,"-")</f>
        <v>-4.1489361702127692E-2</v>
      </c>
      <c r="V11" s="165">
        <f t="shared" si="2"/>
        <v>-468</v>
      </c>
      <c r="W11" s="166">
        <f>T11/T$8</f>
        <v>3.7566450088600122E-2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204647</v>
      </c>
      <c r="P12" s="161">
        <v>69842</v>
      </c>
      <c r="Q12" s="161">
        <v>95130</v>
      </c>
      <c r="R12" s="161">
        <v>228056</v>
      </c>
      <c r="S12" s="161">
        <v>246576</v>
      </c>
      <c r="T12" s="161">
        <v>258622</v>
      </c>
      <c r="U12" s="162">
        <f>IFERROR(T12/S12-1,"-")</f>
        <v>4.8853091947310467E-2</v>
      </c>
      <c r="V12" s="161">
        <f t="shared" si="2"/>
        <v>12046</v>
      </c>
      <c r="W12" s="162">
        <f>T12/T$8</f>
        <v>0.89858587262430079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100583</v>
      </c>
      <c r="P13" s="165">
        <v>26093</v>
      </c>
      <c r="Q13" s="165">
        <v>26467</v>
      </c>
      <c r="R13" s="165">
        <v>96562</v>
      </c>
      <c r="S13" s="165">
        <v>105830</v>
      </c>
      <c r="T13" s="165">
        <v>116159</v>
      </c>
      <c r="U13" s="166">
        <f t="shared" ref="U13:U20" si="4">IFERROR(T13/S13-1,"-")</f>
        <v>9.7599924407067995E-2</v>
      </c>
      <c r="V13" s="165">
        <f t="shared" si="2"/>
        <v>10329</v>
      </c>
      <c r="W13" s="166">
        <f t="shared" ref="W13:W20" si="5">T13/T$8</f>
        <v>0.40359612244188875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15093</v>
      </c>
      <c r="P14" s="165">
        <v>6042</v>
      </c>
      <c r="Q14" s="165">
        <v>9298</v>
      </c>
      <c r="R14" s="165">
        <v>16587</v>
      </c>
      <c r="S14" s="165">
        <v>20785</v>
      </c>
      <c r="T14" s="165">
        <v>21459</v>
      </c>
      <c r="U14" s="166">
        <f t="shared" si="4"/>
        <v>3.2427231176329174E-2</v>
      </c>
      <c r="V14" s="165">
        <f t="shared" si="2"/>
        <v>674</v>
      </c>
      <c r="W14" s="166">
        <f t="shared" si="5"/>
        <v>7.4559605295159995E-2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19622</v>
      </c>
      <c r="P15" s="165">
        <v>6586</v>
      </c>
      <c r="Q15" s="165">
        <v>15246</v>
      </c>
      <c r="R15" s="165">
        <v>26940</v>
      </c>
      <c r="S15" s="165">
        <v>25089</v>
      </c>
      <c r="T15" s="165">
        <v>24579</v>
      </c>
      <c r="U15" s="166">
        <f t="shared" si="4"/>
        <v>-2.0327633624297459E-2</v>
      </c>
      <c r="V15" s="165">
        <f t="shared" si="2"/>
        <v>-510</v>
      </c>
      <c r="W15" s="166">
        <f t="shared" si="5"/>
        <v>8.5400090337375348E-2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3955</v>
      </c>
      <c r="P16" s="165">
        <v>1273</v>
      </c>
      <c r="Q16" s="165">
        <v>4366</v>
      </c>
      <c r="R16" s="165">
        <v>9965</v>
      </c>
      <c r="S16" s="165">
        <v>8878</v>
      </c>
      <c r="T16" s="165">
        <v>6534</v>
      </c>
      <c r="U16" s="166">
        <f t="shared" si="4"/>
        <v>-0.26402342870015771</v>
      </c>
      <c r="V16" s="165">
        <f t="shared" si="2"/>
        <v>-2344</v>
      </c>
      <c r="W16" s="166">
        <f t="shared" si="5"/>
        <v>2.27024773287933E-2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4225</v>
      </c>
      <c r="P17" s="165">
        <v>1935</v>
      </c>
      <c r="Q17" s="165">
        <v>3344</v>
      </c>
      <c r="R17" s="165">
        <v>4569</v>
      </c>
      <c r="S17" s="165">
        <v>5490</v>
      </c>
      <c r="T17" s="165">
        <v>5563</v>
      </c>
      <c r="U17" s="166">
        <f t="shared" si="4"/>
        <v>1.3296903460837894E-2</v>
      </c>
      <c r="V17" s="165">
        <f t="shared" si="2"/>
        <v>73</v>
      </c>
      <c r="W17" s="166">
        <f t="shared" si="5"/>
        <v>1.9328723810847433E-2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2428</v>
      </c>
      <c r="P18" s="165">
        <v>1979</v>
      </c>
      <c r="Q18" s="165">
        <v>1422</v>
      </c>
      <c r="R18" s="165">
        <v>3324</v>
      </c>
      <c r="S18" s="165">
        <v>3691</v>
      </c>
      <c r="T18" s="165">
        <v>3402</v>
      </c>
      <c r="U18" s="166">
        <f t="shared" si="4"/>
        <v>-7.8298564074776533E-2</v>
      </c>
      <c r="V18" s="165">
        <f t="shared" si="2"/>
        <v>-289</v>
      </c>
      <c r="W18" s="166">
        <f t="shared" si="5"/>
        <v>1.1820298113338661E-2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6221</v>
      </c>
      <c r="P19" s="165">
        <v>4050</v>
      </c>
      <c r="Q19" s="165">
        <v>947</v>
      </c>
      <c r="R19" s="165">
        <v>2079</v>
      </c>
      <c r="S19" s="165">
        <v>2885</v>
      </c>
      <c r="T19" s="165">
        <v>2731</v>
      </c>
      <c r="U19" s="166">
        <f t="shared" si="4"/>
        <v>-5.3379549393414161E-2</v>
      </c>
      <c r="V19" s="165">
        <f t="shared" si="2"/>
        <v>-154</v>
      </c>
      <c r="W19" s="166">
        <f t="shared" si="5"/>
        <v>9.4888989263750383E-3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52520</v>
      </c>
      <c r="P20" s="170">
        <f t="shared" si="7"/>
        <v>21884</v>
      </c>
      <c r="Q20" s="170">
        <f t="shared" si="7"/>
        <v>34040</v>
      </c>
      <c r="R20" s="170">
        <f t="shared" si="7"/>
        <v>68030</v>
      </c>
      <c r="S20" s="170">
        <f t="shared" si="7"/>
        <v>73928</v>
      </c>
      <c r="T20" s="170">
        <f t="shared" si="7"/>
        <v>78195</v>
      </c>
      <c r="U20" s="171">
        <f t="shared" si="4"/>
        <v>5.7718320528081346E-2</v>
      </c>
      <c r="V20" s="170">
        <f>T20-S20</f>
        <v>4267</v>
      </c>
      <c r="W20" s="171">
        <f t="shared" si="5"/>
        <v>0.27168965637052223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F5C7-4BBF-4B22-8F4C-4C7F71F5F965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262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6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7" customFormat="1" ht="72" customHeight="1" x14ac:dyDescent="0.25">
      <c r="A9"/>
      <c r="B9" s="148"/>
      <c r="C9" s="173" t="s">
        <v>261</v>
      </c>
      <c r="D9" s="173" t="s">
        <v>226</v>
      </c>
      <c r="E9" s="173" t="s">
        <v>227</v>
      </c>
      <c r="F9" s="173" t="s">
        <v>228</v>
      </c>
      <c r="G9" s="173" t="s">
        <v>229</v>
      </c>
      <c r="H9" s="173" t="s">
        <v>230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261</v>
      </c>
      <c r="O9" s="173" t="s">
        <v>226</v>
      </c>
      <c r="P9" s="173" t="s">
        <v>227</v>
      </c>
      <c r="Q9" s="173" t="s">
        <v>228</v>
      </c>
      <c r="R9" s="173" t="s">
        <v>229</v>
      </c>
      <c r="S9" s="173" t="s">
        <v>230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54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1066</v>
      </c>
      <c r="D11" s="177">
        <v>114793</v>
      </c>
      <c r="E11" s="177">
        <v>379380</v>
      </c>
      <c r="F11" s="177">
        <v>391272</v>
      </c>
      <c r="G11" s="177">
        <v>451281</v>
      </c>
      <c r="H11" s="177">
        <v>445383</v>
      </c>
      <c r="I11" s="178">
        <f t="shared" ref="I11:I23" si="0">IFERROR(H11/G11-1,"-")</f>
        <v>-1.3069462264088227E-2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6823</v>
      </c>
      <c r="P11" s="177">
        <v>20251</v>
      </c>
      <c r="Q11" s="177">
        <v>21547</v>
      </c>
      <c r="R11" s="177">
        <v>23449</v>
      </c>
      <c r="S11" s="178">
        <f t="shared" ref="S11:S23" si="1">IFERROR(R11/Q11-1,"-")</f>
        <v>8.8272149255116616E-2</v>
      </c>
      <c r="T11" s="178">
        <f>R11/R11</f>
        <v>1</v>
      </c>
    </row>
    <row r="12" spans="1:20" x14ac:dyDescent="0.25">
      <c r="B12" s="160" t="s">
        <v>99</v>
      </c>
      <c r="C12" s="161">
        <v>607</v>
      </c>
      <c r="D12" s="161">
        <v>63699</v>
      </c>
      <c r="E12" s="161">
        <v>94965</v>
      </c>
      <c r="F12" s="161">
        <v>86334</v>
      </c>
      <c r="G12" s="161">
        <v>106645</v>
      </c>
      <c r="H12" s="161">
        <v>105991</v>
      </c>
      <c r="I12" s="162">
        <f t="shared" si="0"/>
        <v>-6.1324956631816363E-3</v>
      </c>
      <c r="J12" s="162">
        <f>H12/H11</f>
        <v>0.23797720164442737</v>
      </c>
      <c r="K12" s="81"/>
      <c r="L12" s="81"/>
      <c r="M12" s="160" t="s">
        <v>99</v>
      </c>
      <c r="N12" s="161">
        <v>0</v>
      </c>
      <c r="O12" s="161">
        <v>4087</v>
      </c>
      <c r="P12" s="161">
        <v>2857</v>
      </c>
      <c r="Q12" s="161">
        <v>2472</v>
      </c>
      <c r="R12" s="161">
        <v>2206</v>
      </c>
      <c r="S12" s="162">
        <f t="shared" si="1"/>
        <v>-0.10760517799352753</v>
      </c>
      <c r="T12" s="162">
        <f>R12/R11</f>
        <v>9.4076506460829892E-2</v>
      </c>
    </row>
    <row r="13" spans="1:20" x14ac:dyDescent="0.25">
      <c r="B13" s="164" t="s">
        <v>105</v>
      </c>
      <c r="C13" s="165">
        <v>249</v>
      </c>
      <c r="D13" s="165">
        <v>41794</v>
      </c>
      <c r="E13" s="165">
        <v>41792</v>
      </c>
      <c r="F13" s="165">
        <v>35498</v>
      </c>
      <c r="G13" s="165">
        <v>45956</v>
      </c>
      <c r="H13" s="165">
        <v>42733</v>
      </c>
      <c r="I13" s="166">
        <f t="shared" si="0"/>
        <v>-7.0132300461310804E-2</v>
      </c>
      <c r="J13" s="166">
        <f>H13/H11</f>
        <v>9.594663469418456E-2</v>
      </c>
      <c r="K13" s="81"/>
      <c r="L13" s="81"/>
      <c r="M13" s="164" t="s">
        <v>105</v>
      </c>
      <c r="N13" s="165">
        <v>0</v>
      </c>
      <c r="O13" s="165">
        <v>3398</v>
      </c>
      <c r="P13" s="165">
        <v>2228</v>
      </c>
      <c r="Q13" s="165">
        <v>1623</v>
      </c>
      <c r="R13" s="165">
        <v>1464</v>
      </c>
      <c r="S13" s="166">
        <f t="shared" si="1"/>
        <v>-9.7966728280961202E-2</v>
      </c>
      <c r="T13" s="166">
        <f>R13/R11</f>
        <v>6.2433366028402063E-2</v>
      </c>
    </row>
    <row r="14" spans="1:20" x14ac:dyDescent="0.25">
      <c r="B14" s="164" t="s">
        <v>102</v>
      </c>
      <c r="C14" s="165">
        <v>358</v>
      </c>
      <c r="D14" s="165">
        <v>21905</v>
      </c>
      <c r="E14" s="165">
        <v>53173</v>
      </c>
      <c r="F14" s="165">
        <v>50836</v>
      </c>
      <c r="G14" s="165">
        <v>60689</v>
      </c>
      <c r="H14" s="165">
        <v>63258</v>
      </c>
      <c r="I14" s="166">
        <f t="shared" si="0"/>
        <v>4.2330570614114604E-2</v>
      </c>
      <c r="J14" s="166">
        <f>H14/H11</f>
        <v>0.14203056695024283</v>
      </c>
      <c r="K14" s="81"/>
      <c r="L14" s="81"/>
      <c r="M14" s="164" t="s">
        <v>102</v>
      </c>
      <c r="N14" s="165">
        <v>0</v>
      </c>
      <c r="O14" s="165">
        <v>689</v>
      </c>
      <c r="P14" s="165">
        <v>629</v>
      </c>
      <c r="Q14" s="165">
        <v>849</v>
      </c>
      <c r="R14" s="165">
        <v>742</v>
      </c>
      <c r="S14" s="166">
        <f t="shared" si="1"/>
        <v>-0.12603062426383982</v>
      </c>
      <c r="T14" s="166">
        <f>R14/R11</f>
        <v>3.1643140432427823E-2</v>
      </c>
    </row>
    <row r="15" spans="1:20" x14ac:dyDescent="0.25">
      <c r="B15" s="160" t="s">
        <v>109</v>
      </c>
      <c r="C15" s="161">
        <v>459</v>
      </c>
      <c r="D15" s="161">
        <v>51094</v>
      </c>
      <c r="E15" s="161">
        <v>284415</v>
      </c>
      <c r="F15" s="161">
        <v>304938</v>
      </c>
      <c r="G15" s="161">
        <v>344636</v>
      </c>
      <c r="H15" s="161">
        <v>339392</v>
      </c>
      <c r="I15" s="162">
        <f t="shared" si="0"/>
        <v>-1.5216054039624449E-2</v>
      </c>
      <c r="J15" s="162">
        <f>H15/H11</f>
        <v>0.76202279835557263</v>
      </c>
      <c r="K15" s="81"/>
      <c r="L15" s="81"/>
      <c r="M15" s="160" t="s">
        <v>109</v>
      </c>
      <c r="N15" s="161">
        <v>0</v>
      </c>
      <c r="O15" s="161">
        <v>2736</v>
      </c>
      <c r="P15" s="161">
        <v>17394</v>
      </c>
      <c r="Q15" s="161">
        <v>19075</v>
      </c>
      <c r="R15" s="161">
        <v>21243</v>
      </c>
      <c r="S15" s="162">
        <f t="shared" si="1"/>
        <v>0.11365661861074705</v>
      </c>
      <c r="T15" s="162">
        <f>R15/R11</f>
        <v>0.90592349353917012</v>
      </c>
    </row>
    <row r="16" spans="1:20" x14ac:dyDescent="0.25">
      <c r="B16" s="164" t="s">
        <v>112</v>
      </c>
      <c r="C16" s="165">
        <v>34</v>
      </c>
      <c r="D16" s="165">
        <v>1936</v>
      </c>
      <c r="E16" s="165">
        <v>147202</v>
      </c>
      <c r="F16" s="165">
        <v>164089</v>
      </c>
      <c r="G16" s="165">
        <v>183023</v>
      </c>
      <c r="H16" s="165">
        <v>185138</v>
      </c>
      <c r="I16" s="166">
        <f t="shared" si="0"/>
        <v>1.1555924665205941E-2</v>
      </c>
      <c r="J16" s="166">
        <f>H16/H11</f>
        <v>0.41568268209608361</v>
      </c>
      <c r="K16" s="81"/>
      <c r="L16" s="81"/>
      <c r="M16" s="164" t="s">
        <v>112</v>
      </c>
      <c r="N16" s="165">
        <v>0</v>
      </c>
      <c r="O16" s="165">
        <v>56</v>
      </c>
      <c r="P16" s="165">
        <v>8204</v>
      </c>
      <c r="Q16" s="165">
        <v>8883</v>
      </c>
      <c r="R16" s="165">
        <v>10301</v>
      </c>
      <c r="S16" s="166">
        <f t="shared" si="1"/>
        <v>0.15963075537543614</v>
      </c>
      <c r="T16" s="166">
        <f>R16/R11</f>
        <v>0.43929378651541645</v>
      </c>
    </row>
    <row r="17" spans="1:20" x14ac:dyDescent="0.25">
      <c r="B17" s="164" t="s">
        <v>115</v>
      </c>
      <c r="C17" s="165">
        <v>99</v>
      </c>
      <c r="D17" s="165">
        <v>7062</v>
      </c>
      <c r="E17" s="165">
        <v>25721</v>
      </c>
      <c r="F17" s="165">
        <v>28051</v>
      </c>
      <c r="G17" s="165">
        <v>29983</v>
      </c>
      <c r="H17" s="165">
        <v>26741</v>
      </c>
      <c r="I17" s="166">
        <f t="shared" si="0"/>
        <v>-0.1081279391655271</v>
      </c>
      <c r="J17" s="166">
        <f>H17/H11</f>
        <v>6.0040459559525174E-2</v>
      </c>
      <c r="K17" s="81"/>
      <c r="L17" s="81"/>
      <c r="M17" s="164" t="s">
        <v>115</v>
      </c>
      <c r="N17" s="165">
        <v>0</v>
      </c>
      <c r="O17" s="165">
        <v>262</v>
      </c>
      <c r="P17" s="165">
        <v>881</v>
      </c>
      <c r="Q17" s="165">
        <v>1613</v>
      </c>
      <c r="R17" s="165">
        <v>1681</v>
      </c>
      <c r="S17" s="166">
        <f t="shared" si="1"/>
        <v>4.2157470551766885E-2</v>
      </c>
      <c r="T17" s="166">
        <f>R17/R11</f>
        <v>7.1687492003923409E-2</v>
      </c>
    </row>
    <row r="18" spans="1:20" x14ac:dyDescent="0.25">
      <c r="B18" s="164" t="s">
        <v>118</v>
      </c>
      <c r="C18" s="165">
        <v>3</v>
      </c>
      <c r="D18" s="165">
        <v>10680</v>
      </c>
      <c r="E18" s="165">
        <v>17041</v>
      </c>
      <c r="F18" s="165">
        <v>16337</v>
      </c>
      <c r="G18" s="165">
        <v>18941</v>
      </c>
      <c r="H18" s="165">
        <v>18696</v>
      </c>
      <c r="I18" s="166">
        <f t="shared" si="0"/>
        <v>-1.2934903120215391E-2</v>
      </c>
      <c r="J18" s="166">
        <f>H18/H11</f>
        <v>4.1977354322010496E-2</v>
      </c>
      <c r="K18" s="81"/>
      <c r="L18" s="81"/>
      <c r="M18" s="164" t="s">
        <v>118</v>
      </c>
      <c r="N18" s="165">
        <v>0</v>
      </c>
      <c r="O18" s="165">
        <v>899</v>
      </c>
      <c r="P18" s="165">
        <v>2517</v>
      </c>
      <c r="Q18" s="165">
        <v>2516</v>
      </c>
      <c r="R18" s="165">
        <v>2477</v>
      </c>
      <c r="S18" s="166">
        <f t="shared" si="1"/>
        <v>-1.5500794912559623E-2</v>
      </c>
      <c r="T18" s="166">
        <f>R18/R11</f>
        <v>0.10563350249477589</v>
      </c>
    </row>
    <row r="19" spans="1:20" x14ac:dyDescent="0.25">
      <c r="B19" s="164" t="s">
        <v>125</v>
      </c>
      <c r="C19" s="165">
        <v>68</v>
      </c>
      <c r="D19" s="165">
        <v>1666</v>
      </c>
      <c r="E19" s="165">
        <v>15470</v>
      </c>
      <c r="F19" s="165">
        <v>11219</v>
      </c>
      <c r="G19" s="165">
        <v>14531</v>
      </c>
      <c r="H19" s="165">
        <v>10823</v>
      </c>
      <c r="I19" s="166">
        <f t="shared" si="0"/>
        <v>-0.2551785837175693</v>
      </c>
      <c r="J19" s="166">
        <f>H19/H11</f>
        <v>2.4300433559430873E-2</v>
      </c>
      <c r="K19" s="81"/>
      <c r="L19" s="81"/>
      <c r="M19" s="164" t="s">
        <v>125</v>
      </c>
      <c r="N19" s="165">
        <v>0</v>
      </c>
      <c r="O19" s="165">
        <v>38</v>
      </c>
      <c r="P19" s="165">
        <v>827</v>
      </c>
      <c r="Q19" s="165">
        <v>516</v>
      </c>
      <c r="R19" s="165">
        <v>527</v>
      </c>
      <c r="S19" s="166">
        <f t="shared" si="1"/>
        <v>2.1317829457364379E-2</v>
      </c>
      <c r="T19" s="166">
        <f>R19/R11</f>
        <v>2.2474305940551834E-2</v>
      </c>
    </row>
    <row r="20" spans="1:20" x14ac:dyDescent="0.25">
      <c r="B20" s="164" t="s">
        <v>121</v>
      </c>
      <c r="C20" s="165">
        <v>26</v>
      </c>
      <c r="D20" s="165">
        <v>3849</v>
      </c>
      <c r="E20" s="165">
        <v>9508</v>
      </c>
      <c r="F20" s="165">
        <v>11520</v>
      </c>
      <c r="G20" s="165">
        <v>11393</v>
      </c>
      <c r="H20" s="165">
        <v>10363</v>
      </c>
      <c r="I20" s="166">
        <f t="shared" si="0"/>
        <v>-9.0406389888528005E-2</v>
      </c>
      <c r="J20" s="166">
        <f>H20/H11</f>
        <v>2.3267614614837118E-2</v>
      </c>
      <c r="K20" s="81"/>
      <c r="L20" s="81"/>
      <c r="M20" s="164" t="s">
        <v>121</v>
      </c>
      <c r="N20" s="165">
        <v>0</v>
      </c>
      <c r="O20" s="165">
        <v>120</v>
      </c>
      <c r="P20" s="165">
        <v>214</v>
      </c>
      <c r="Q20" s="165">
        <v>518</v>
      </c>
      <c r="R20" s="165">
        <v>597</v>
      </c>
      <c r="S20" s="166">
        <f t="shared" si="1"/>
        <v>0.15250965250965254</v>
      </c>
      <c r="T20" s="166">
        <f>R20/R11</f>
        <v>2.5459507868139365E-2</v>
      </c>
    </row>
    <row r="21" spans="1:20" x14ac:dyDescent="0.25">
      <c r="B21" s="164" t="s">
        <v>130</v>
      </c>
      <c r="C21" s="165">
        <v>10</v>
      </c>
      <c r="D21" s="165">
        <v>100</v>
      </c>
      <c r="E21" s="165">
        <v>1043</v>
      </c>
      <c r="F21" s="165">
        <v>1049</v>
      </c>
      <c r="G21" s="165">
        <v>1308</v>
      </c>
      <c r="H21" s="165">
        <v>1357</v>
      </c>
      <c r="I21" s="166">
        <f t="shared" si="0"/>
        <v>3.7461773700305789E-2</v>
      </c>
      <c r="J21" s="166">
        <f>H21/H11</f>
        <v>3.0468158865515748E-3</v>
      </c>
      <c r="K21" s="81"/>
      <c r="L21" s="81"/>
      <c r="M21" s="164" t="s">
        <v>130</v>
      </c>
      <c r="N21" s="165">
        <v>0</v>
      </c>
      <c r="O21" s="165">
        <v>10</v>
      </c>
      <c r="P21" s="165">
        <v>22</v>
      </c>
      <c r="Q21" s="165">
        <v>9</v>
      </c>
      <c r="R21" s="165">
        <v>22</v>
      </c>
      <c r="S21" s="166">
        <f t="shared" si="1"/>
        <v>1.4444444444444446</v>
      </c>
      <c r="T21" s="166">
        <f>R21/R11</f>
        <v>9.3820632009893816E-4</v>
      </c>
    </row>
    <row r="22" spans="1:20" x14ac:dyDescent="0.25">
      <c r="A22" s="168"/>
      <c r="B22" s="164" t="s">
        <v>133</v>
      </c>
      <c r="C22" s="165">
        <v>21</v>
      </c>
      <c r="D22" s="165">
        <v>231</v>
      </c>
      <c r="E22" s="165">
        <v>447</v>
      </c>
      <c r="F22" s="165">
        <v>722</v>
      </c>
      <c r="G22" s="165">
        <v>442</v>
      </c>
      <c r="H22" s="165">
        <v>607</v>
      </c>
      <c r="I22" s="166">
        <f t="shared" si="0"/>
        <v>0.37330316742081449</v>
      </c>
      <c r="J22" s="166">
        <f>H22/H11</f>
        <v>1.3628719551487148E-3</v>
      </c>
      <c r="K22" s="81"/>
      <c r="L22" s="81"/>
      <c r="M22" s="164" t="s">
        <v>133</v>
      </c>
      <c r="N22" s="165">
        <v>0</v>
      </c>
      <c r="O22" s="165">
        <v>3</v>
      </c>
      <c r="P22" s="165">
        <v>2</v>
      </c>
      <c r="Q22" s="165">
        <v>28</v>
      </c>
      <c r="R22" s="165">
        <v>14</v>
      </c>
      <c r="S22" s="166">
        <f t="shared" si="1"/>
        <v>-0.5</v>
      </c>
      <c r="T22" s="166">
        <f>R22/R11</f>
        <v>5.9704038551750612E-4</v>
      </c>
    </row>
    <row r="23" spans="1:20" x14ac:dyDescent="0.25">
      <c r="B23" s="169" t="s">
        <v>147</v>
      </c>
      <c r="C23" s="170">
        <f t="shared" ref="C23:H23" si="2">C15-SUM(C16:C22)</f>
        <v>198</v>
      </c>
      <c r="D23" s="170">
        <f t="shared" si="2"/>
        <v>25570</v>
      </c>
      <c r="E23" s="170">
        <f t="shared" si="2"/>
        <v>67983</v>
      </c>
      <c r="F23" s="170">
        <f t="shared" si="2"/>
        <v>71951</v>
      </c>
      <c r="G23" s="170">
        <f t="shared" si="2"/>
        <v>85015</v>
      </c>
      <c r="H23" s="170">
        <f t="shared" si="2"/>
        <v>85667</v>
      </c>
      <c r="I23" s="171">
        <f t="shared" si="0"/>
        <v>7.6692348409104216E-3</v>
      </c>
      <c r="J23" s="171">
        <f>H23/H11</f>
        <v>0.19234456636198508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1348</v>
      </c>
      <c r="P23" s="170">
        <f>P15-SUM(P16:P22)</f>
        <v>4727</v>
      </c>
      <c r="Q23" s="170">
        <f>Q15-SUM(Q16:Q22)</f>
        <v>4992</v>
      </c>
      <c r="R23" s="170">
        <f>R15-SUM(R16:R22)</f>
        <v>5624</v>
      </c>
      <c r="S23" s="171">
        <f t="shared" si="1"/>
        <v>0.1266025641025641</v>
      </c>
      <c r="T23" s="171">
        <f>R23/R11</f>
        <v>0.23983965201074672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42014</v>
      </c>
      <c r="E25" s="177">
        <v>145846</v>
      </c>
      <c r="F25" s="177">
        <v>150325</v>
      </c>
      <c r="G25" s="177">
        <v>161561</v>
      </c>
      <c r="H25" s="177">
        <v>153212</v>
      </c>
      <c r="I25" s="178">
        <f t="shared" ref="I25:I37" si="3">IFERROR(H25/G25-1,"-")</f>
        <v>-5.167707553184242E-2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22395</v>
      </c>
      <c r="E26" s="161">
        <v>21254</v>
      </c>
      <c r="F26" s="161">
        <v>15078</v>
      </c>
      <c r="G26" s="161">
        <v>15159</v>
      </c>
      <c r="H26" s="161">
        <v>15412</v>
      </c>
      <c r="I26" s="162">
        <f t="shared" si="3"/>
        <v>1.6689755260901107E-2</v>
      </c>
      <c r="J26" s="162">
        <f>H26/H25</f>
        <v>0.10059264287392633</v>
      </c>
    </row>
    <row r="27" spans="1:20" x14ac:dyDescent="0.25">
      <c r="B27" s="164" t="s">
        <v>105</v>
      </c>
      <c r="C27" s="165">
        <v>0</v>
      </c>
      <c r="D27" s="165">
        <v>13253</v>
      </c>
      <c r="E27" s="165">
        <v>9847</v>
      </c>
      <c r="F27" s="165">
        <v>6760</v>
      </c>
      <c r="G27" s="165">
        <v>5963</v>
      </c>
      <c r="H27" s="165">
        <v>7755</v>
      </c>
      <c r="I27" s="166">
        <f t="shared" si="3"/>
        <v>0.30051987254737544</v>
      </c>
      <c r="J27" s="166">
        <f>H27/H25</f>
        <v>5.0616139727958642E-2</v>
      </c>
    </row>
    <row r="28" spans="1:20" x14ac:dyDescent="0.25">
      <c r="B28" s="164" t="s">
        <v>102</v>
      </c>
      <c r="C28" s="165">
        <v>0</v>
      </c>
      <c r="D28" s="165">
        <v>9142</v>
      </c>
      <c r="E28" s="165">
        <v>11407</v>
      </c>
      <c r="F28" s="165">
        <v>8318</v>
      </c>
      <c r="G28" s="165">
        <v>9196</v>
      </c>
      <c r="H28" s="165">
        <v>7657</v>
      </c>
      <c r="I28" s="166">
        <f t="shared" si="3"/>
        <v>-0.1673553719008265</v>
      </c>
      <c r="J28" s="166">
        <f>H28/H25</f>
        <v>4.9976503145967681E-2</v>
      </c>
    </row>
    <row r="29" spans="1:20" x14ac:dyDescent="0.25">
      <c r="B29" s="160" t="s">
        <v>109</v>
      </c>
      <c r="C29" s="161">
        <v>0</v>
      </c>
      <c r="D29" s="161">
        <v>19619</v>
      </c>
      <c r="E29" s="161">
        <v>124592</v>
      </c>
      <c r="F29" s="161">
        <v>135247</v>
      </c>
      <c r="G29" s="161">
        <v>146402</v>
      </c>
      <c r="H29" s="161">
        <v>137800</v>
      </c>
      <c r="I29" s="162">
        <f t="shared" si="3"/>
        <v>-5.875602792311585E-2</v>
      </c>
      <c r="J29" s="162">
        <f>H29/H25</f>
        <v>0.89940735712607367</v>
      </c>
    </row>
    <row r="30" spans="1:20" x14ac:dyDescent="0.25">
      <c r="B30" s="164" t="s">
        <v>112</v>
      </c>
      <c r="C30" s="165">
        <v>0</v>
      </c>
      <c r="D30" s="165">
        <v>694</v>
      </c>
      <c r="E30" s="165">
        <v>68746</v>
      </c>
      <c r="F30" s="165">
        <v>77082</v>
      </c>
      <c r="G30" s="165">
        <v>85670</v>
      </c>
      <c r="H30" s="165">
        <v>81305</v>
      </c>
      <c r="I30" s="166">
        <f t="shared" si="3"/>
        <v>-5.0951324851173152E-2</v>
      </c>
      <c r="J30" s="166">
        <f>H30/H25</f>
        <v>0.53066992141607705</v>
      </c>
    </row>
    <row r="31" spans="1:20" x14ac:dyDescent="0.25">
      <c r="B31" s="164" t="s">
        <v>115</v>
      </c>
      <c r="C31" s="165">
        <v>0</v>
      </c>
      <c r="D31" s="165">
        <v>3097</v>
      </c>
      <c r="E31" s="165">
        <v>12920</v>
      </c>
      <c r="F31" s="165">
        <v>14092</v>
      </c>
      <c r="G31" s="165">
        <v>13924</v>
      </c>
      <c r="H31" s="165">
        <v>11947</v>
      </c>
      <c r="I31" s="166">
        <f t="shared" si="3"/>
        <v>-0.14198506176386094</v>
      </c>
      <c r="J31" s="166">
        <f>H31/H25</f>
        <v>7.7976920867817143E-2</v>
      </c>
    </row>
    <row r="32" spans="1:20" x14ac:dyDescent="0.25">
      <c r="B32" s="164" t="s">
        <v>118</v>
      </c>
      <c r="C32" s="165">
        <v>0</v>
      </c>
      <c r="D32" s="165">
        <v>3458</v>
      </c>
      <c r="E32" s="165">
        <v>5457</v>
      </c>
      <c r="F32" s="165">
        <v>5008</v>
      </c>
      <c r="G32" s="165">
        <v>4557</v>
      </c>
      <c r="H32" s="165">
        <v>4354</v>
      </c>
      <c r="I32" s="166">
        <f t="shared" si="3"/>
        <v>-4.4546850998463894E-2</v>
      </c>
      <c r="J32" s="166">
        <f>H32/H25</f>
        <v>2.841813957131295E-2</v>
      </c>
    </row>
    <row r="33" spans="2:10" x14ac:dyDescent="0.25">
      <c r="B33" s="164" t="s">
        <v>125</v>
      </c>
      <c r="C33" s="165">
        <v>0</v>
      </c>
      <c r="D33" s="165">
        <v>740</v>
      </c>
      <c r="E33" s="165">
        <v>6899</v>
      </c>
      <c r="F33" s="165">
        <v>5558</v>
      </c>
      <c r="G33" s="165">
        <v>6458</v>
      </c>
      <c r="H33" s="165">
        <v>5113</v>
      </c>
      <c r="I33" s="166">
        <f t="shared" si="3"/>
        <v>-0.20826881387426444</v>
      </c>
      <c r="J33" s="166">
        <f>H33/H25</f>
        <v>3.3372059629794011E-2</v>
      </c>
    </row>
    <row r="34" spans="2:10" x14ac:dyDescent="0.25">
      <c r="B34" s="164" t="s">
        <v>121</v>
      </c>
      <c r="C34" s="165">
        <v>0</v>
      </c>
      <c r="D34" s="165">
        <v>2215</v>
      </c>
      <c r="E34" s="165">
        <v>5742</v>
      </c>
      <c r="F34" s="165">
        <v>6343</v>
      </c>
      <c r="G34" s="165">
        <v>5806</v>
      </c>
      <c r="H34" s="165">
        <v>5488</v>
      </c>
      <c r="I34" s="166">
        <f t="shared" si="3"/>
        <v>-5.4770926627626615E-2</v>
      </c>
      <c r="J34" s="166">
        <f>H34/H25</f>
        <v>3.5819648591494141E-2</v>
      </c>
    </row>
    <row r="35" spans="2:10" x14ac:dyDescent="0.25">
      <c r="B35" s="164" t="s">
        <v>130</v>
      </c>
      <c r="C35" s="165">
        <v>0</v>
      </c>
      <c r="D35" s="165">
        <v>28</v>
      </c>
      <c r="E35" s="165">
        <v>519</v>
      </c>
      <c r="F35" s="165">
        <v>434</v>
      </c>
      <c r="G35" s="165">
        <v>622</v>
      </c>
      <c r="H35" s="165">
        <v>775</v>
      </c>
      <c r="I35" s="166">
        <f t="shared" si="3"/>
        <v>0.24598070739549849</v>
      </c>
      <c r="J35" s="166">
        <f>H35/H25</f>
        <v>5.0583505208469312E-3</v>
      </c>
    </row>
    <row r="36" spans="2:10" x14ac:dyDescent="0.25">
      <c r="B36" s="164" t="s">
        <v>133</v>
      </c>
      <c r="C36" s="165">
        <v>0</v>
      </c>
      <c r="D36" s="165">
        <v>38</v>
      </c>
      <c r="E36" s="165">
        <v>211</v>
      </c>
      <c r="F36" s="165">
        <v>280</v>
      </c>
      <c r="G36" s="165">
        <v>163</v>
      </c>
      <c r="H36" s="165">
        <v>109</v>
      </c>
      <c r="I36" s="166">
        <f t="shared" si="3"/>
        <v>-0.33128834355828218</v>
      </c>
      <c r="J36" s="166">
        <f>H36/H25</f>
        <v>7.1143252486750386E-4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9349</v>
      </c>
      <c r="E37" s="170">
        <f t="shared" si="4"/>
        <v>24098</v>
      </c>
      <c r="F37" s="170">
        <f t="shared" si="4"/>
        <v>26450</v>
      </c>
      <c r="G37" s="170">
        <f t="shared" si="4"/>
        <v>29202</v>
      </c>
      <c r="H37" s="170">
        <f t="shared" si="4"/>
        <v>28709</v>
      </c>
      <c r="I37" s="171">
        <f t="shared" si="3"/>
        <v>-1.6882405314704418E-2</v>
      </c>
      <c r="J37" s="171">
        <f>H37/H25</f>
        <v>0.18738088400386393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15428</v>
      </c>
      <c r="E39" s="177">
        <v>97379</v>
      </c>
      <c r="F39" s="177">
        <v>96632</v>
      </c>
      <c r="G39" s="177">
        <v>110622</v>
      </c>
      <c r="H39" s="177">
        <v>116586</v>
      </c>
      <c r="I39" s="178">
        <f t="shared" ref="I39:I51" si="5">IFERROR(H39/G39-1,"-")</f>
        <v>5.3913326463090439E-2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5693</v>
      </c>
      <c r="E40" s="161">
        <v>10229</v>
      </c>
      <c r="F40" s="161">
        <v>8043</v>
      </c>
      <c r="G40" s="161">
        <v>9596</v>
      </c>
      <c r="H40" s="161">
        <v>9435</v>
      </c>
      <c r="I40" s="162">
        <f t="shared" si="5"/>
        <v>-1.6777824093372251E-2</v>
      </c>
      <c r="J40" s="162">
        <f>H40/H39</f>
        <v>8.0927384076990377E-2</v>
      </c>
    </row>
    <row r="41" spans="2:10" x14ac:dyDescent="0.25">
      <c r="B41" s="164" t="s">
        <v>105</v>
      </c>
      <c r="C41" s="165">
        <v>0</v>
      </c>
      <c r="D41" s="165">
        <v>4530</v>
      </c>
      <c r="E41" s="165">
        <v>4779</v>
      </c>
      <c r="F41" s="165">
        <v>3887</v>
      </c>
      <c r="G41" s="165">
        <v>4139</v>
      </c>
      <c r="H41" s="165">
        <v>3706</v>
      </c>
      <c r="I41" s="166">
        <f t="shared" si="5"/>
        <v>-0.10461464121768538</v>
      </c>
      <c r="J41" s="166">
        <f>H41/H39</f>
        <v>3.1787693205016038E-2</v>
      </c>
    </row>
    <row r="42" spans="2:10" x14ac:dyDescent="0.25">
      <c r="B42" s="164" t="s">
        <v>102</v>
      </c>
      <c r="C42" s="165">
        <v>0</v>
      </c>
      <c r="D42" s="165">
        <v>1163</v>
      </c>
      <c r="E42" s="165">
        <v>5450</v>
      </c>
      <c r="F42" s="165">
        <v>4156</v>
      </c>
      <c r="G42" s="165">
        <v>5457</v>
      </c>
      <c r="H42" s="165">
        <v>5729</v>
      </c>
      <c r="I42" s="166">
        <f t="shared" si="5"/>
        <v>4.9844236760124616E-2</v>
      </c>
      <c r="J42" s="166">
        <f>H42/H39</f>
        <v>4.913969087197434E-2</v>
      </c>
    </row>
    <row r="43" spans="2:10" x14ac:dyDescent="0.25">
      <c r="B43" s="160" t="s">
        <v>109</v>
      </c>
      <c r="C43" s="161">
        <v>0</v>
      </c>
      <c r="D43" s="161">
        <v>9735</v>
      </c>
      <c r="E43" s="161">
        <v>87150</v>
      </c>
      <c r="F43" s="161">
        <v>88589</v>
      </c>
      <c r="G43" s="161">
        <v>101026</v>
      </c>
      <c r="H43" s="161">
        <v>107151</v>
      </c>
      <c r="I43" s="162">
        <f t="shared" si="5"/>
        <v>6.0627957159543167E-2</v>
      </c>
      <c r="J43" s="162">
        <f>H43/H39</f>
        <v>0.91907261592300959</v>
      </c>
    </row>
    <row r="44" spans="2:10" x14ac:dyDescent="0.25">
      <c r="B44" s="164" t="s">
        <v>112</v>
      </c>
      <c r="C44" s="165">
        <v>0</v>
      </c>
      <c r="D44" s="165">
        <v>189</v>
      </c>
      <c r="E44" s="165">
        <v>52400</v>
      </c>
      <c r="F44" s="165">
        <v>55242</v>
      </c>
      <c r="G44" s="165">
        <v>61775</v>
      </c>
      <c r="H44" s="165">
        <v>66971</v>
      </c>
      <c r="I44" s="166">
        <f t="shared" si="5"/>
        <v>8.4111695669769393E-2</v>
      </c>
      <c r="J44" s="166">
        <f>H44/H39</f>
        <v>0.57443432316058529</v>
      </c>
    </row>
    <row r="45" spans="2:10" x14ac:dyDescent="0.25">
      <c r="B45" s="164" t="s">
        <v>115</v>
      </c>
      <c r="C45" s="165">
        <v>0</v>
      </c>
      <c r="D45" s="165">
        <v>771</v>
      </c>
      <c r="E45" s="165">
        <v>1871</v>
      </c>
      <c r="F45" s="165">
        <v>2095</v>
      </c>
      <c r="G45" s="165">
        <v>2729</v>
      </c>
      <c r="H45" s="165">
        <v>2702</v>
      </c>
      <c r="I45" s="166">
        <f t="shared" si="5"/>
        <v>-9.8937339684865844E-3</v>
      </c>
      <c r="J45" s="166">
        <f>H45/H39</f>
        <v>2.3176024565556758E-2</v>
      </c>
    </row>
    <row r="46" spans="2:10" x14ac:dyDescent="0.25">
      <c r="B46" s="164" t="s">
        <v>118</v>
      </c>
      <c r="C46" s="165">
        <v>0</v>
      </c>
      <c r="D46" s="165">
        <v>1638</v>
      </c>
      <c r="E46" s="165">
        <v>2204</v>
      </c>
      <c r="F46" s="165">
        <v>2278</v>
      </c>
      <c r="G46" s="165">
        <v>2217</v>
      </c>
      <c r="H46" s="165">
        <v>2424</v>
      </c>
      <c r="I46" s="166">
        <f t="shared" si="5"/>
        <v>9.3369418132611681E-2</v>
      </c>
      <c r="J46" s="166">
        <f>H46/H39</f>
        <v>2.079151870722042E-2</v>
      </c>
    </row>
    <row r="47" spans="2:10" x14ac:dyDescent="0.25">
      <c r="B47" s="164" t="s">
        <v>125</v>
      </c>
      <c r="C47" s="165">
        <v>0</v>
      </c>
      <c r="D47" s="165">
        <v>399</v>
      </c>
      <c r="E47" s="165">
        <v>5608</v>
      </c>
      <c r="F47" s="165">
        <v>3597</v>
      </c>
      <c r="G47" s="165">
        <v>4917</v>
      </c>
      <c r="H47" s="165">
        <v>3588</v>
      </c>
      <c r="I47" s="166">
        <f t="shared" si="5"/>
        <v>-0.27028676021964615</v>
      </c>
      <c r="J47" s="166">
        <f>H47/H39</f>
        <v>3.0775564819103495E-2</v>
      </c>
    </row>
    <row r="48" spans="2:10" x14ac:dyDescent="0.25">
      <c r="B48" s="164" t="s">
        <v>121</v>
      </c>
      <c r="C48" s="165">
        <v>0</v>
      </c>
      <c r="D48" s="165">
        <v>520</v>
      </c>
      <c r="E48" s="165">
        <v>2653</v>
      </c>
      <c r="F48" s="165">
        <v>3384</v>
      </c>
      <c r="G48" s="165">
        <v>3296</v>
      </c>
      <c r="H48" s="165">
        <v>3239</v>
      </c>
      <c r="I48" s="166">
        <f t="shared" si="5"/>
        <v>-1.7293689320388328E-2</v>
      </c>
      <c r="J48" s="166">
        <f>H48/H39</f>
        <v>2.7782066457379101E-2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355</v>
      </c>
      <c r="F49" s="165">
        <v>333</v>
      </c>
      <c r="G49" s="165">
        <v>530</v>
      </c>
      <c r="H49" s="165">
        <v>415</v>
      </c>
      <c r="I49" s="166">
        <f t="shared" si="5"/>
        <v>-0.21698113207547165</v>
      </c>
      <c r="J49" s="166">
        <f>H49/H39</f>
        <v>3.5596040690992056E-3</v>
      </c>
    </row>
    <row r="50" spans="2:10" x14ac:dyDescent="0.25">
      <c r="B50" s="164" t="s">
        <v>133</v>
      </c>
      <c r="C50" s="165">
        <v>0</v>
      </c>
      <c r="D50" s="165">
        <v>20</v>
      </c>
      <c r="E50" s="165">
        <v>92</v>
      </c>
      <c r="F50" s="165">
        <v>214</v>
      </c>
      <c r="G50" s="165">
        <v>105</v>
      </c>
      <c r="H50" s="165">
        <v>129</v>
      </c>
      <c r="I50" s="166">
        <f t="shared" si="5"/>
        <v>0.22857142857142865</v>
      </c>
      <c r="J50" s="166">
        <f>H50/H39</f>
        <v>1.1064793371416807E-3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6191</v>
      </c>
      <c r="E51" s="170">
        <f t="shared" si="6"/>
        <v>21967</v>
      </c>
      <c r="F51" s="170">
        <f t="shared" si="6"/>
        <v>21446</v>
      </c>
      <c r="G51" s="170">
        <f t="shared" si="6"/>
        <v>25457</v>
      </c>
      <c r="H51" s="170">
        <f t="shared" si="6"/>
        <v>27683</v>
      </c>
      <c r="I51" s="171">
        <f t="shared" si="5"/>
        <v>8.7441568134501324E-2</v>
      </c>
      <c r="J51" s="171">
        <f>H51/H39</f>
        <v>0.23744703480692364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1098</v>
      </c>
      <c r="E53" s="177">
        <v>2392</v>
      </c>
      <c r="F53" s="177">
        <v>3611</v>
      </c>
      <c r="G53" s="177">
        <v>1870</v>
      </c>
      <c r="H53" s="177">
        <v>2625</v>
      </c>
      <c r="I53" s="178">
        <f t="shared" ref="I53:I65" si="7">IFERROR(H53/G53-1,"-")</f>
        <v>0.40374331550802145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326</v>
      </c>
      <c r="E54" s="161">
        <v>491</v>
      </c>
      <c r="F54" s="161">
        <v>2051</v>
      </c>
      <c r="G54" s="161">
        <v>644</v>
      </c>
      <c r="H54" s="161">
        <v>570</v>
      </c>
      <c r="I54" s="162">
        <f t="shared" si="7"/>
        <v>-0.1149068322981367</v>
      </c>
      <c r="J54" s="162">
        <f>H54/H53</f>
        <v>0.21714285714285714</v>
      </c>
    </row>
    <row r="55" spans="2:10" x14ac:dyDescent="0.25">
      <c r="B55" s="164" t="s">
        <v>105</v>
      </c>
      <c r="C55" s="165">
        <v>0</v>
      </c>
      <c r="D55" s="165">
        <v>128</v>
      </c>
      <c r="E55" s="165">
        <v>250</v>
      </c>
      <c r="F55" s="165">
        <v>1614</v>
      </c>
      <c r="G55" s="165">
        <v>537</v>
      </c>
      <c r="H55" s="165">
        <v>336</v>
      </c>
      <c r="I55" s="166">
        <f t="shared" si="7"/>
        <v>-0.37430167597765363</v>
      </c>
      <c r="J55" s="166">
        <f>H55/H53</f>
        <v>0.128</v>
      </c>
    </row>
    <row r="56" spans="2:10" x14ac:dyDescent="0.25">
      <c r="B56" s="164" t="s">
        <v>102</v>
      </c>
      <c r="C56" s="165">
        <v>0</v>
      </c>
      <c r="D56" s="165">
        <v>198</v>
      </c>
      <c r="E56" s="165">
        <v>241</v>
      </c>
      <c r="F56" s="165">
        <v>437</v>
      </c>
      <c r="G56" s="165">
        <v>107</v>
      </c>
      <c r="H56" s="165">
        <v>234</v>
      </c>
      <c r="I56" s="166">
        <f t="shared" si="7"/>
        <v>1.1869158878504673</v>
      </c>
      <c r="J56" s="166">
        <f>H56/H53</f>
        <v>8.9142857142857149E-2</v>
      </c>
    </row>
    <row r="57" spans="2:10" x14ac:dyDescent="0.25">
      <c r="B57" s="160" t="s">
        <v>109</v>
      </c>
      <c r="C57" s="161">
        <v>0</v>
      </c>
      <c r="D57" s="161">
        <v>772</v>
      </c>
      <c r="E57" s="161">
        <v>1901</v>
      </c>
      <c r="F57" s="161">
        <v>1560</v>
      </c>
      <c r="G57" s="161">
        <v>1226</v>
      </c>
      <c r="H57" s="161">
        <v>2055</v>
      </c>
      <c r="I57" s="162">
        <f t="shared" si="7"/>
        <v>0.6761827079934748</v>
      </c>
      <c r="J57" s="162">
        <f>H57/H53</f>
        <v>0.78285714285714281</v>
      </c>
    </row>
    <row r="58" spans="2:10" x14ac:dyDescent="0.25">
      <c r="B58" s="164" t="s">
        <v>112</v>
      </c>
      <c r="C58" s="165">
        <v>0</v>
      </c>
      <c r="D58" s="165">
        <v>22</v>
      </c>
      <c r="E58" s="165">
        <v>805</v>
      </c>
      <c r="F58" s="165">
        <v>667</v>
      </c>
      <c r="G58" s="165">
        <v>778</v>
      </c>
      <c r="H58" s="165">
        <v>854</v>
      </c>
      <c r="I58" s="166">
        <f t="shared" si="7"/>
        <v>9.7686375321336838E-2</v>
      </c>
      <c r="J58" s="166">
        <f>H58/H53</f>
        <v>0.32533333333333331</v>
      </c>
    </row>
    <row r="59" spans="2:10" x14ac:dyDescent="0.25">
      <c r="B59" s="164" t="s">
        <v>115</v>
      </c>
      <c r="C59" s="165">
        <v>0</v>
      </c>
      <c r="D59" s="165">
        <v>207</v>
      </c>
      <c r="E59" s="165">
        <v>307</v>
      </c>
      <c r="F59" s="165">
        <v>126</v>
      </c>
      <c r="G59" s="165">
        <v>76</v>
      </c>
      <c r="H59" s="165">
        <v>266</v>
      </c>
      <c r="I59" s="166">
        <f t="shared" si="7"/>
        <v>2.5</v>
      </c>
      <c r="J59" s="166">
        <f>H59/H53</f>
        <v>0.10133333333333333</v>
      </c>
    </row>
    <row r="60" spans="2:10" x14ac:dyDescent="0.25">
      <c r="B60" s="164" t="s">
        <v>118</v>
      </c>
      <c r="C60" s="165">
        <v>0</v>
      </c>
      <c r="D60" s="165">
        <v>191</v>
      </c>
      <c r="E60" s="165">
        <v>178</v>
      </c>
      <c r="F60" s="165">
        <v>161</v>
      </c>
      <c r="G60" s="165">
        <v>70</v>
      </c>
      <c r="H60" s="165">
        <v>152</v>
      </c>
      <c r="I60" s="166">
        <f t="shared" si="7"/>
        <v>1.1714285714285713</v>
      </c>
      <c r="J60" s="166">
        <f>H60/H53</f>
        <v>5.7904761904761903E-2</v>
      </c>
    </row>
    <row r="61" spans="2:10" x14ac:dyDescent="0.25">
      <c r="B61" s="164" t="s">
        <v>125</v>
      </c>
      <c r="C61" s="165">
        <v>0</v>
      </c>
      <c r="D61" s="165">
        <v>22</v>
      </c>
      <c r="E61" s="165">
        <v>52</v>
      </c>
      <c r="F61" s="165">
        <v>23</v>
      </c>
      <c r="G61" s="165">
        <v>12</v>
      </c>
      <c r="H61" s="165">
        <v>39</v>
      </c>
      <c r="I61" s="166">
        <f t="shared" si="7"/>
        <v>2.25</v>
      </c>
      <c r="J61" s="166">
        <f>H61/H53</f>
        <v>1.4857142857142857E-2</v>
      </c>
    </row>
    <row r="62" spans="2:10" x14ac:dyDescent="0.25">
      <c r="B62" s="164" t="s">
        <v>121</v>
      </c>
      <c r="C62" s="165">
        <v>0</v>
      </c>
      <c r="D62" s="165">
        <v>33</v>
      </c>
      <c r="E62" s="165">
        <v>20</v>
      </c>
      <c r="F62" s="165">
        <v>41</v>
      </c>
      <c r="G62" s="165">
        <v>7</v>
      </c>
      <c r="H62" s="165">
        <v>38</v>
      </c>
      <c r="I62" s="166">
        <f t="shared" si="7"/>
        <v>4.4285714285714288</v>
      </c>
      <c r="J62" s="166">
        <f>H62/H53</f>
        <v>1.4476190476190476E-2</v>
      </c>
    </row>
    <row r="63" spans="2:10" x14ac:dyDescent="0.25">
      <c r="B63" s="164" t="s">
        <v>130</v>
      </c>
      <c r="C63" s="165">
        <v>0</v>
      </c>
      <c r="D63" s="165">
        <v>5</v>
      </c>
      <c r="E63" s="165">
        <v>2</v>
      </c>
      <c r="F63" s="165">
        <v>4</v>
      </c>
      <c r="G63" s="165">
        <v>0</v>
      </c>
      <c r="H63" s="165">
        <v>3</v>
      </c>
      <c r="I63" s="166" t="str">
        <f t="shared" si="7"/>
        <v>-</v>
      </c>
      <c r="J63" s="166">
        <f>H63/H53</f>
        <v>1.1428571428571429E-3</v>
      </c>
    </row>
    <row r="64" spans="2:10" x14ac:dyDescent="0.25">
      <c r="B64" s="164" t="s">
        <v>133</v>
      </c>
      <c r="C64" s="165">
        <v>0</v>
      </c>
      <c r="D64" s="165">
        <v>1</v>
      </c>
      <c r="E64" s="165">
        <v>2</v>
      </c>
      <c r="F64" s="165">
        <v>1</v>
      </c>
      <c r="G64" s="165">
        <v>0</v>
      </c>
      <c r="H64" s="165">
        <v>212</v>
      </c>
      <c r="I64" s="166" t="str">
        <f t="shared" si="7"/>
        <v>-</v>
      </c>
      <c r="J64" s="166">
        <f>H64/H53</f>
        <v>8.0761904761904757E-2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291</v>
      </c>
      <c r="E65" s="170">
        <f t="shared" si="8"/>
        <v>535</v>
      </c>
      <c r="F65" s="170">
        <f t="shared" si="8"/>
        <v>537</v>
      </c>
      <c r="G65" s="170">
        <f t="shared" si="8"/>
        <v>283</v>
      </c>
      <c r="H65" s="170">
        <f t="shared" si="8"/>
        <v>491</v>
      </c>
      <c r="I65" s="171">
        <f t="shared" si="7"/>
        <v>0.73498233215547693</v>
      </c>
      <c r="J65" s="171">
        <f>H65/H53</f>
        <v>0.18704761904761905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4327</v>
      </c>
      <c r="E67" s="177">
        <v>12688</v>
      </c>
      <c r="F67" s="177">
        <v>7550</v>
      </c>
      <c r="G67" s="177">
        <v>22267</v>
      </c>
      <c r="H67" s="177">
        <v>16341</v>
      </c>
      <c r="I67" s="178">
        <f t="shared" ref="I67:I79" si="9">IFERROR(H67/G67-1,"-")</f>
        <v>-0.26613374051286653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2594</v>
      </c>
      <c r="E68" s="161">
        <v>3581</v>
      </c>
      <c r="F68" s="161">
        <v>1078</v>
      </c>
      <c r="G68" s="161">
        <v>9559</v>
      </c>
      <c r="H68" s="161">
        <v>5218</v>
      </c>
      <c r="I68" s="162">
        <f t="shared" si="9"/>
        <v>-0.45412700073229417</v>
      </c>
      <c r="J68" s="162">
        <f>H68/H67</f>
        <v>0.31931950309038615</v>
      </c>
    </row>
    <row r="69" spans="2:10" x14ac:dyDescent="0.25">
      <c r="B69" s="164" t="s">
        <v>105</v>
      </c>
      <c r="C69" s="165">
        <v>0</v>
      </c>
      <c r="D69" s="165">
        <v>2508</v>
      </c>
      <c r="E69" s="165">
        <v>2869</v>
      </c>
      <c r="F69" s="165">
        <v>149</v>
      </c>
      <c r="G69" s="165">
        <v>7565</v>
      </c>
      <c r="H69" s="165">
        <v>2736</v>
      </c>
      <c r="I69" s="166">
        <f t="shared" si="9"/>
        <v>-0.63833443489755459</v>
      </c>
      <c r="J69" s="166">
        <f>H69/H67</f>
        <v>0.16743161373232973</v>
      </c>
    </row>
    <row r="70" spans="2:10" x14ac:dyDescent="0.25">
      <c r="B70" s="164" t="s">
        <v>102</v>
      </c>
      <c r="C70" s="165">
        <v>0</v>
      </c>
      <c r="D70" s="165">
        <v>86</v>
      </c>
      <c r="E70" s="165">
        <v>712</v>
      </c>
      <c r="F70" s="165">
        <v>929</v>
      </c>
      <c r="G70" s="165">
        <v>1994</v>
      </c>
      <c r="H70" s="165">
        <v>2482</v>
      </c>
      <c r="I70" s="166">
        <f t="shared" si="9"/>
        <v>0.24473420260782341</v>
      </c>
      <c r="J70" s="166">
        <f>H70/H67</f>
        <v>0.15188788935805642</v>
      </c>
    </row>
    <row r="71" spans="2:10" x14ac:dyDescent="0.25">
      <c r="B71" s="160" t="s">
        <v>109</v>
      </c>
      <c r="C71" s="161">
        <v>0</v>
      </c>
      <c r="D71" s="161">
        <v>1733</v>
      </c>
      <c r="E71" s="161">
        <v>9107</v>
      </c>
      <c r="F71" s="161">
        <v>6472</v>
      </c>
      <c r="G71" s="161">
        <v>12708</v>
      </c>
      <c r="H71" s="161">
        <v>11123</v>
      </c>
      <c r="I71" s="162">
        <f t="shared" si="9"/>
        <v>-0.12472458293988042</v>
      </c>
      <c r="J71" s="162">
        <f>H71/H67</f>
        <v>0.68068049690961385</v>
      </c>
    </row>
    <row r="72" spans="2:10" x14ac:dyDescent="0.25">
      <c r="B72" s="164" t="s">
        <v>112</v>
      </c>
      <c r="C72" s="165">
        <v>0</v>
      </c>
      <c r="D72" s="165">
        <v>114</v>
      </c>
      <c r="E72" s="165">
        <v>3337</v>
      </c>
      <c r="F72" s="165">
        <v>2577</v>
      </c>
      <c r="G72" s="165">
        <v>5266</v>
      </c>
      <c r="H72" s="165">
        <v>6557</v>
      </c>
      <c r="I72" s="166">
        <f t="shared" si="9"/>
        <v>0.2451576148879604</v>
      </c>
      <c r="J72" s="166">
        <f>H72/H67</f>
        <v>0.4012606327642127</v>
      </c>
    </row>
    <row r="73" spans="2:10" x14ac:dyDescent="0.25">
      <c r="B73" s="164" t="s">
        <v>115</v>
      </c>
      <c r="C73" s="165">
        <v>0</v>
      </c>
      <c r="D73" s="165">
        <v>260</v>
      </c>
      <c r="E73" s="165">
        <v>461</v>
      </c>
      <c r="F73" s="165">
        <v>396</v>
      </c>
      <c r="G73" s="165">
        <v>364</v>
      </c>
      <c r="H73" s="165">
        <v>554</v>
      </c>
      <c r="I73" s="166">
        <f t="shared" si="9"/>
        <v>0.5219780219780219</v>
      </c>
      <c r="J73" s="166">
        <f>H73/H67</f>
        <v>3.3902453950186644E-2</v>
      </c>
    </row>
    <row r="74" spans="2:10" x14ac:dyDescent="0.25">
      <c r="B74" s="164" t="s">
        <v>118</v>
      </c>
      <c r="C74" s="165">
        <v>0</v>
      </c>
      <c r="D74" s="165">
        <v>334</v>
      </c>
      <c r="E74" s="165">
        <v>2460</v>
      </c>
      <c r="F74" s="165">
        <v>659</v>
      </c>
      <c r="G74" s="165">
        <v>1661</v>
      </c>
      <c r="H74" s="165">
        <v>983</v>
      </c>
      <c r="I74" s="166">
        <f t="shared" si="9"/>
        <v>-0.40818783865141484</v>
      </c>
      <c r="J74" s="166">
        <f>H74/H67</f>
        <v>6.0155437243742733E-2</v>
      </c>
    </row>
    <row r="75" spans="2:10" x14ac:dyDescent="0.25">
      <c r="B75" s="164" t="s">
        <v>125</v>
      </c>
      <c r="C75" s="165">
        <v>0</v>
      </c>
      <c r="D75" s="165">
        <v>138</v>
      </c>
      <c r="E75" s="165">
        <v>150</v>
      </c>
      <c r="F75" s="165">
        <v>215</v>
      </c>
      <c r="G75" s="165">
        <v>656</v>
      </c>
      <c r="H75" s="165">
        <v>274</v>
      </c>
      <c r="I75" s="166">
        <f t="shared" si="9"/>
        <v>-0.58231707317073167</v>
      </c>
      <c r="J75" s="166">
        <f>H75/H67</f>
        <v>1.676763967933419E-2</v>
      </c>
    </row>
    <row r="76" spans="2:10" x14ac:dyDescent="0.25">
      <c r="B76" s="164" t="s">
        <v>121</v>
      </c>
      <c r="C76" s="165">
        <v>0</v>
      </c>
      <c r="D76" s="165">
        <v>172</v>
      </c>
      <c r="E76" s="165">
        <v>20</v>
      </c>
      <c r="F76" s="165">
        <v>262</v>
      </c>
      <c r="G76" s="165">
        <v>476</v>
      </c>
      <c r="H76" s="165">
        <v>207</v>
      </c>
      <c r="I76" s="166">
        <f t="shared" si="9"/>
        <v>-0.56512605042016806</v>
      </c>
      <c r="J76" s="166">
        <f>H76/H67</f>
        <v>1.2667523407380209E-2</v>
      </c>
    </row>
    <row r="77" spans="2:10" x14ac:dyDescent="0.25">
      <c r="B77" s="164" t="s">
        <v>130</v>
      </c>
      <c r="C77" s="165">
        <v>0</v>
      </c>
      <c r="D77" s="165">
        <v>0</v>
      </c>
      <c r="E77" s="165">
        <v>2</v>
      </c>
      <c r="F77" s="165">
        <v>1</v>
      </c>
      <c r="G77" s="165">
        <v>0</v>
      </c>
      <c r="H77" s="165">
        <v>0</v>
      </c>
      <c r="I77" s="166" t="str">
        <f t="shared" si="9"/>
        <v>-</v>
      </c>
      <c r="J77" s="166">
        <f>H77/H67</f>
        <v>0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13</v>
      </c>
      <c r="F78" s="165">
        <v>16</v>
      </c>
      <c r="G78" s="165">
        <v>22</v>
      </c>
      <c r="H78" s="165">
        <v>4</v>
      </c>
      <c r="I78" s="166">
        <f t="shared" si="9"/>
        <v>-0.81818181818181812</v>
      </c>
      <c r="J78" s="166">
        <f>H78/H67</f>
        <v>2.4478306101217794E-4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715</v>
      </c>
      <c r="E79" s="170">
        <f t="shared" si="10"/>
        <v>2664</v>
      </c>
      <c r="F79" s="170">
        <f t="shared" si="10"/>
        <v>2346</v>
      </c>
      <c r="G79" s="170">
        <f t="shared" si="10"/>
        <v>4263</v>
      </c>
      <c r="H79" s="170">
        <f t="shared" si="10"/>
        <v>2544</v>
      </c>
      <c r="I79" s="171">
        <f t="shared" si="9"/>
        <v>-0.40323715693173823</v>
      </c>
      <c r="J79" s="171">
        <f>H79/H67</f>
        <v>0.15568202680374518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18010</v>
      </c>
      <c r="E81" s="177">
        <v>53595</v>
      </c>
      <c r="F81" s="177">
        <v>58098</v>
      </c>
      <c r="G81" s="177">
        <v>77065</v>
      </c>
      <c r="H81" s="177">
        <v>77025</v>
      </c>
      <c r="I81" s="178">
        <f t="shared" ref="I81:I93" si="11">IFERROR(H81/G81-1,"-")</f>
        <v>-5.1904236683320004E-4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10368</v>
      </c>
      <c r="E82" s="161">
        <v>31151</v>
      </c>
      <c r="F82" s="161">
        <v>31312</v>
      </c>
      <c r="G82" s="161">
        <v>41525</v>
      </c>
      <c r="H82" s="161">
        <v>41829</v>
      </c>
      <c r="I82" s="162">
        <f t="shared" si="11"/>
        <v>7.3208910295003982E-3</v>
      </c>
      <c r="J82" s="162">
        <f>H82/H81</f>
        <v>0.54305744888023366</v>
      </c>
    </row>
    <row r="83" spans="2:10" x14ac:dyDescent="0.25">
      <c r="B83" s="164" t="s">
        <v>105</v>
      </c>
      <c r="C83" s="165">
        <v>0</v>
      </c>
      <c r="D83" s="165">
        <v>5202</v>
      </c>
      <c r="E83" s="165">
        <v>8590</v>
      </c>
      <c r="F83" s="165">
        <v>8929</v>
      </c>
      <c r="G83" s="165">
        <v>13978</v>
      </c>
      <c r="H83" s="165">
        <v>11039</v>
      </c>
      <c r="I83" s="166">
        <f t="shared" si="11"/>
        <v>-0.21025897839462016</v>
      </c>
      <c r="J83" s="166">
        <f>H83/H81</f>
        <v>0.14331710483609217</v>
      </c>
    </row>
    <row r="84" spans="2:10" x14ac:dyDescent="0.25">
      <c r="B84" s="164" t="s">
        <v>102</v>
      </c>
      <c r="C84" s="165">
        <v>0</v>
      </c>
      <c r="D84" s="165">
        <v>5166</v>
      </c>
      <c r="E84" s="165">
        <v>22561</v>
      </c>
      <c r="F84" s="165">
        <v>22383</v>
      </c>
      <c r="G84" s="165">
        <v>27547</v>
      </c>
      <c r="H84" s="165">
        <v>30790</v>
      </c>
      <c r="I84" s="166">
        <f t="shared" si="11"/>
        <v>0.1177260681743928</v>
      </c>
      <c r="J84" s="166">
        <f>H84/H81</f>
        <v>0.39974034404414149</v>
      </c>
    </row>
    <row r="85" spans="2:10" x14ac:dyDescent="0.25">
      <c r="B85" s="160" t="s">
        <v>109</v>
      </c>
      <c r="C85" s="161">
        <v>0</v>
      </c>
      <c r="D85" s="161">
        <v>7642</v>
      </c>
      <c r="E85" s="161">
        <v>22444</v>
      </c>
      <c r="F85" s="161">
        <v>26786</v>
      </c>
      <c r="G85" s="161">
        <v>35540</v>
      </c>
      <c r="H85" s="161">
        <v>35196</v>
      </c>
      <c r="I85" s="162">
        <f t="shared" si="11"/>
        <v>-9.6792346651659589E-3</v>
      </c>
      <c r="J85" s="162">
        <f>H85/H81</f>
        <v>0.45694255111976628</v>
      </c>
    </row>
    <row r="86" spans="2:10" x14ac:dyDescent="0.25">
      <c r="B86" s="164" t="s">
        <v>112</v>
      </c>
      <c r="C86" s="165">
        <v>0</v>
      </c>
      <c r="D86" s="165">
        <v>497</v>
      </c>
      <c r="E86" s="165">
        <v>4239</v>
      </c>
      <c r="F86" s="165">
        <v>5598</v>
      </c>
      <c r="G86" s="165">
        <v>7123</v>
      </c>
      <c r="H86" s="165">
        <v>6847</v>
      </c>
      <c r="I86" s="166">
        <f t="shared" si="11"/>
        <v>-3.8747718657868857E-2</v>
      </c>
      <c r="J86" s="166">
        <f>H86/H81</f>
        <v>8.8893216488153196E-2</v>
      </c>
    </row>
    <row r="87" spans="2:10" x14ac:dyDescent="0.25">
      <c r="B87" s="164" t="s">
        <v>115</v>
      </c>
      <c r="C87" s="165">
        <v>0</v>
      </c>
      <c r="D87" s="165">
        <v>1334</v>
      </c>
      <c r="E87" s="165">
        <v>7619</v>
      </c>
      <c r="F87" s="165">
        <v>7834</v>
      </c>
      <c r="G87" s="165">
        <v>9191</v>
      </c>
      <c r="H87" s="165">
        <v>8407</v>
      </c>
      <c r="I87" s="166">
        <f t="shared" si="11"/>
        <v>-8.5300837776085325E-2</v>
      </c>
      <c r="J87" s="166">
        <f>H87/H81</f>
        <v>0.10914638104511522</v>
      </c>
    </row>
    <row r="88" spans="2:10" x14ac:dyDescent="0.25">
      <c r="B88" s="164" t="s">
        <v>118</v>
      </c>
      <c r="C88" s="165">
        <v>0</v>
      </c>
      <c r="D88" s="165">
        <v>1601</v>
      </c>
      <c r="E88" s="165">
        <v>2303</v>
      </c>
      <c r="F88" s="165">
        <v>2825</v>
      </c>
      <c r="G88" s="165">
        <v>4892</v>
      </c>
      <c r="H88" s="165">
        <v>5607</v>
      </c>
      <c r="I88" s="166">
        <f t="shared" si="11"/>
        <v>0.14615699100572366</v>
      </c>
      <c r="J88" s="166">
        <f>H88/H81</f>
        <v>7.2794547224926967E-2</v>
      </c>
    </row>
    <row r="89" spans="2:10" x14ac:dyDescent="0.25">
      <c r="B89" s="164" t="s">
        <v>125</v>
      </c>
      <c r="C89" s="165">
        <v>0</v>
      </c>
      <c r="D89" s="165">
        <v>138</v>
      </c>
      <c r="E89" s="165">
        <v>629</v>
      </c>
      <c r="F89" s="165">
        <v>669</v>
      </c>
      <c r="G89" s="165">
        <v>1100</v>
      </c>
      <c r="H89" s="165">
        <v>874</v>
      </c>
      <c r="I89" s="166">
        <f t="shared" si="11"/>
        <v>-0.20545454545454545</v>
      </c>
      <c r="J89" s="166">
        <f>H89/H81</f>
        <v>1.1346965271015905E-2</v>
      </c>
    </row>
    <row r="90" spans="2:10" x14ac:dyDescent="0.25">
      <c r="B90" s="164" t="s">
        <v>121</v>
      </c>
      <c r="C90" s="165">
        <v>0</v>
      </c>
      <c r="D90" s="165">
        <v>260</v>
      </c>
      <c r="E90" s="165">
        <v>318</v>
      </c>
      <c r="F90" s="165">
        <v>353</v>
      </c>
      <c r="G90" s="165">
        <v>606</v>
      </c>
      <c r="H90" s="165">
        <v>504</v>
      </c>
      <c r="I90" s="166">
        <f t="shared" si="11"/>
        <v>-0.16831683168316836</v>
      </c>
      <c r="J90" s="166">
        <f>H90/H81</f>
        <v>6.5433300876338854E-3</v>
      </c>
    </row>
    <row r="91" spans="2:10" x14ac:dyDescent="0.25">
      <c r="B91" s="164" t="s">
        <v>130</v>
      </c>
      <c r="C91" s="165">
        <v>0</v>
      </c>
      <c r="D91" s="165">
        <v>33</v>
      </c>
      <c r="E91" s="165">
        <v>77</v>
      </c>
      <c r="F91" s="165">
        <v>201</v>
      </c>
      <c r="G91" s="165">
        <v>111</v>
      </c>
      <c r="H91" s="165">
        <v>127</v>
      </c>
      <c r="I91" s="166">
        <f t="shared" si="11"/>
        <v>0.14414414414414423</v>
      </c>
      <c r="J91" s="166">
        <f>H91/H81</f>
        <v>1.6488153197013957E-3</v>
      </c>
    </row>
    <row r="92" spans="2:10" x14ac:dyDescent="0.25">
      <c r="B92" s="164" t="s">
        <v>133</v>
      </c>
      <c r="C92" s="165">
        <v>0</v>
      </c>
      <c r="D92" s="165">
        <v>107</v>
      </c>
      <c r="E92" s="165">
        <v>39</v>
      </c>
      <c r="F92" s="165">
        <v>114</v>
      </c>
      <c r="G92" s="165">
        <v>74</v>
      </c>
      <c r="H92" s="165">
        <v>38</v>
      </c>
      <c r="I92" s="166">
        <f t="shared" si="11"/>
        <v>-0.48648648648648651</v>
      </c>
      <c r="J92" s="166">
        <f>H92/H81</f>
        <v>4.9334631613112624E-4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3672</v>
      </c>
      <c r="E93" s="170">
        <f t="shared" si="12"/>
        <v>7220</v>
      </c>
      <c r="F93" s="170">
        <f t="shared" si="12"/>
        <v>9192</v>
      </c>
      <c r="G93" s="170">
        <f t="shared" si="12"/>
        <v>12443</v>
      </c>
      <c r="H93" s="170">
        <f t="shared" si="12"/>
        <v>12792</v>
      </c>
      <c r="I93" s="171">
        <f t="shared" si="11"/>
        <v>2.8047898416780459E-2</v>
      </c>
      <c r="J93" s="171">
        <f>H93/H81</f>
        <v>0.16607594936708861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2659</v>
      </c>
      <c r="E95" s="177">
        <v>3632</v>
      </c>
      <c r="F95" s="177">
        <v>5013</v>
      </c>
      <c r="G95" s="177">
        <v>4992</v>
      </c>
      <c r="H95" s="177">
        <v>4998</v>
      </c>
      <c r="I95" s="178">
        <f t="shared" ref="I95:I107" si="13">IFERROR(H95/G95-1,"-")</f>
        <v>1.2019230769231282E-3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1731</v>
      </c>
      <c r="E96" s="161">
        <v>2471</v>
      </c>
      <c r="F96" s="161">
        <v>3551</v>
      </c>
      <c r="G96" s="161">
        <v>3636</v>
      </c>
      <c r="H96" s="161">
        <v>3517</v>
      </c>
      <c r="I96" s="162">
        <f t="shared" si="13"/>
        <v>-3.2728272827282745E-2</v>
      </c>
      <c r="J96" s="162">
        <f>H96/H95</f>
        <v>0.70368147258903557</v>
      </c>
    </row>
    <row r="97" spans="2:10" x14ac:dyDescent="0.25">
      <c r="B97" s="164" t="s">
        <v>105</v>
      </c>
      <c r="C97" s="165">
        <v>0</v>
      </c>
      <c r="D97" s="165">
        <v>1045</v>
      </c>
      <c r="E97" s="165">
        <v>1034</v>
      </c>
      <c r="F97" s="165">
        <v>1357</v>
      </c>
      <c r="G97" s="165">
        <v>1433</v>
      </c>
      <c r="H97" s="165">
        <v>1417</v>
      </c>
      <c r="I97" s="166">
        <f t="shared" si="13"/>
        <v>-1.1165387299371998E-2</v>
      </c>
      <c r="J97" s="166">
        <f>H97/H95</f>
        <v>0.28351340536214487</v>
      </c>
    </row>
    <row r="98" spans="2:10" x14ac:dyDescent="0.25">
      <c r="B98" s="164" t="s">
        <v>102</v>
      </c>
      <c r="C98" s="165">
        <v>0</v>
      </c>
      <c r="D98" s="165">
        <v>686</v>
      </c>
      <c r="E98" s="165">
        <v>1437</v>
      </c>
      <c r="F98" s="165">
        <v>2194</v>
      </c>
      <c r="G98" s="165">
        <v>2203</v>
      </c>
      <c r="H98" s="165">
        <v>2100</v>
      </c>
      <c r="I98" s="166">
        <f t="shared" si="13"/>
        <v>-4.6754425783023135E-2</v>
      </c>
      <c r="J98" s="166">
        <f>H98/H95</f>
        <v>0.42016806722689076</v>
      </c>
    </row>
    <row r="99" spans="2:10" x14ac:dyDescent="0.25">
      <c r="B99" s="160" t="s">
        <v>109</v>
      </c>
      <c r="C99" s="161">
        <v>0</v>
      </c>
      <c r="D99" s="161">
        <v>928</v>
      </c>
      <c r="E99" s="161">
        <v>1161</v>
      </c>
      <c r="F99" s="161">
        <v>1462</v>
      </c>
      <c r="G99" s="161">
        <v>1356</v>
      </c>
      <c r="H99" s="161">
        <v>1481</v>
      </c>
      <c r="I99" s="162">
        <f t="shared" si="13"/>
        <v>9.2182890855457167E-2</v>
      </c>
      <c r="J99" s="162">
        <f>H99/H95</f>
        <v>0.29631852741096437</v>
      </c>
    </row>
    <row r="100" spans="2:10" x14ac:dyDescent="0.25">
      <c r="B100" s="164" t="s">
        <v>112</v>
      </c>
      <c r="C100" s="165">
        <v>0</v>
      </c>
      <c r="D100" s="165">
        <v>19</v>
      </c>
      <c r="E100" s="165">
        <v>143</v>
      </c>
      <c r="F100" s="165">
        <v>149</v>
      </c>
      <c r="G100" s="165">
        <v>133</v>
      </c>
      <c r="H100" s="165">
        <v>124</v>
      </c>
      <c r="I100" s="166">
        <f t="shared" si="13"/>
        <v>-6.7669172932330879E-2</v>
      </c>
      <c r="J100" s="166">
        <f>H100/H95</f>
        <v>2.4809923969587835E-2</v>
      </c>
    </row>
    <row r="101" spans="2:10" x14ac:dyDescent="0.25">
      <c r="B101" s="164" t="s">
        <v>115</v>
      </c>
      <c r="C101" s="165">
        <v>0</v>
      </c>
      <c r="D101" s="165">
        <v>122</v>
      </c>
      <c r="E101" s="165">
        <v>190</v>
      </c>
      <c r="F101" s="165">
        <v>188</v>
      </c>
      <c r="G101" s="165">
        <v>242</v>
      </c>
      <c r="H101" s="165">
        <v>211</v>
      </c>
      <c r="I101" s="166">
        <f t="shared" si="13"/>
        <v>-0.12809917355371903</v>
      </c>
      <c r="J101" s="166">
        <f>H101/H95</f>
        <v>4.2216886754701879E-2</v>
      </c>
    </row>
    <row r="102" spans="2:10" x14ac:dyDescent="0.25">
      <c r="B102" s="164" t="s">
        <v>118</v>
      </c>
      <c r="C102" s="165">
        <v>0</v>
      </c>
      <c r="D102" s="165">
        <v>392</v>
      </c>
      <c r="E102" s="165">
        <v>279</v>
      </c>
      <c r="F102" s="165">
        <v>309</v>
      </c>
      <c r="G102" s="165">
        <v>294</v>
      </c>
      <c r="H102" s="165">
        <v>288</v>
      </c>
      <c r="I102" s="166">
        <f t="shared" si="13"/>
        <v>-2.0408163265306145E-2</v>
      </c>
      <c r="J102" s="166">
        <f>H102/H95</f>
        <v>5.7623049219687875E-2</v>
      </c>
    </row>
    <row r="103" spans="2:10" x14ac:dyDescent="0.25">
      <c r="B103" s="164" t="s">
        <v>125</v>
      </c>
      <c r="C103" s="165">
        <v>0</v>
      </c>
      <c r="D103" s="165">
        <v>18</v>
      </c>
      <c r="E103" s="165">
        <v>81</v>
      </c>
      <c r="F103" s="165">
        <v>41</v>
      </c>
      <c r="G103" s="165">
        <v>42</v>
      </c>
      <c r="H103" s="165">
        <v>70</v>
      </c>
      <c r="I103" s="166">
        <f t="shared" si="13"/>
        <v>0.66666666666666674</v>
      </c>
      <c r="J103" s="166">
        <f>H103/H95</f>
        <v>1.4005602240896359E-2</v>
      </c>
    </row>
    <row r="104" spans="2:10" x14ac:dyDescent="0.25">
      <c r="B104" s="164" t="s">
        <v>121</v>
      </c>
      <c r="C104" s="165">
        <v>0</v>
      </c>
      <c r="D104" s="165">
        <v>44</v>
      </c>
      <c r="E104" s="165">
        <v>32</v>
      </c>
      <c r="F104" s="165">
        <v>32</v>
      </c>
      <c r="G104" s="165">
        <v>49</v>
      </c>
      <c r="H104" s="165">
        <v>38</v>
      </c>
      <c r="I104" s="166">
        <f t="shared" si="13"/>
        <v>-0.22448979591836737</v>
      </c>
      <c r="J104" s="166">
        <f>H104/H95</f>
        <v>7.6030412164865948E-3</v>
      </c>
    </row>
    <row r="105" spans="2:10" x14ac:dyDescent="0.25">
      <c r="B105" s="164" t="s">
        <v>130</v>
      </c>
      <c r="C105" s="165">
        <v>0</v>
      </c>
      <c r="D105" s="165">
        <v>2</v>
      </c>
      <c r="E105" s="165">
        <v>6</v>
      </c>
      <c r="F105" s="165">
        <v>2</v>
      </c>
      <c r="G105" s="165">
        <v>0</v>
      </c>
      <c r="H105" s="165">
        <v>4</v>
      </c>
      <c r="I105" s="166" t="str">
        <f t="shared" si="13"/>
        <v>-</v>
      </c>
      <c r="J105" s="166">
        <f>H105/H95</f>
        <v>8.0032012805122054E-4</v>
      </c>
    </row>
    <row r="106" spans="2:10" x14ac:dyDescent="0.25">
      <c r="B106" s="164" t="s">
        <v>133</v>
      </c>
      <c r="C106" s="165">
        <v>0</v>
      </c>
      <c r="D106" s="165">
        <v>12</v>
      </c>
      <c r="E106" s="165">
        <v>6</v>
      </c>
      <c r="F106" s="165">
        <v>6</v>
      </c>
      <c r="G106" s="165">
        <v>4</v>
      </c>
      <c r="H106" s="165">
        <v>10</v>
      </c>
      <c r="I106" s="166">
        <f t="shared" si="13"/>
        <v>1.5</v>
      </c>
      <c r="J106" s="166">
        <f>H106/H95</f>
        <v>2.0008003201280513E-3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319</v>
      </c>
      <c r="E107" s="170">
        <f t="shared" si="14"/>
        <v>424</v>
      </c>
      <c r="F107" s="170">
        <f t="shared" si="14"/>
        <v>735</v>
      </c>
      <c r="G107" s="170">
        <f t="shared" si="14"/>
        <v>592</v>
      </c>
      <c r="H107" s="170">
        <f t="shared" si="14"/>
        <v>736</v>
      </c>
      <c r="I107" s="171">
        <f t="shared" si="13"/>
        <v>0.2432432432432432</v>
      </c>
      <c r="J107" s="171">
        <f>H107/H95</f>
        <v>0.14725890356142457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6562</v>
      </c>
      <c r="E109" s="177">
        <v>15949</v>
      </c>
      <c r="F109" s="177">
        <v>20694</v>
      </c>
      <c r="G109" s="177">
        <v>21715</v>
      </c>
      <c r="H109" s="177">
        <v>23114</v>
      </c>
      <c r="I109" s="178">
        <f t="shared" ref="I109:I121" si="15">IFERROR(H109/G109-1,"-")</f>
        <v>6.4425512318673661E-2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4181</v>
      </c>
      <c r="E110" s="161">
        <v>4088</v>
      </c>
      <c r="F110" s="161">
        <v>3914</v>
      </c>
      <c r="G110" s="161">
        <v>5934</v>
      </c>
      <c r="H110" s="161">
        <v>6261</v>
      </c>
      <c r="I110" s="162">
        <f t="shared" si="15"/>
        <v>5.5106167846309395E-2</v>
      </c>
      <c r="J110" s="162">
        <f>H110/H109</f>
        <v>0.27087479449684176</v>
      </c>
    </row>
    <row r="111" spans="2:10" x14ac:dyDescent="0.25">
      <c r="B111" s="164" t="s">
        <v>105</v>
      </c>
      <c r="C111" s="165">
        <v>0</v>
      </c>
      <c r="D111" s="165">
        <v>3628</v>
      </c>
      <c r="E111" s="165">
        <v>1571</v>
      </c>
      <c r="F111" s="165">
        <v>1087</v>
      </c>
      <c r="G111" s="165">
        <v>1531</v>
      </c>
      <c r="H111" s="165">
        <v>2438</v>
      </c>
      <c r="I111" s="166">
        <f t="shared" si="15"/>
        <v>0.59242325277596342</v>
      </c>
      <c r="J111" s="166">
        <f>H111/H109</f>
        <v>0.10547719996538894</v>
      </c>
    </row>
    <row r="112" spans="2:10" x14ac:dyDescent="0.25">
      <c r="B112" s="164" t="s">
        <v>102</v>
      </c>
      <c r="C112" s="165">
        <v>0</v>
      </c>
      <c r="D112" s="165">
        <v>553</v>
      </c>
      <c r="E112" s="165">
        <v>2517</v>
      </c>
      <c r="F112" s="165">
        <v>2827</v>
      </c>
      <c r="G112" s="165">
        <v>4403</v>
      </c>
      <c r="H112" s="165">
        <v>3823</v>
      </c>
      <c r="I112" s="166">
        <f t="shared" si="15"/>
        <v>-0.13172836702248469</v>
      </c>
      <c r="J112" s="166">
        <f>H112/H109</f>
        <v>0.16539759453145281</v>
      </c>
    </row>
    <row r="113" spans="2:10" x14ac:dyDescent="0.25">
      <c r="B113" s="160" t="s">
        <v>109</v>
      </c>
      <c r="C113" s="161">
        <v>0</v>
      </c>
      <c r="D113" s="161">
        <v>2381</v>
      </c>
      <c r="E113" s="161">
        <v>11861</v>
      </c>
      <c r="F113" s="161">
        <v>16780</v>
      </c>
      <c r="G113" s="161">
        <v>15781</v>
      </c>
      <c r="H113" s="161">
        <v>16853</v>
      </c>
      <c r="I113" s="162">
        <f t="shared" si="15"/>
        <v>6.7929788986756279E-2</v>
      </c>
      <c r="J113" s="162">
        <f>H113/H109</f>
        <v>0.72912520550315829</v>
      </c>
    </row>
    <row r="114" spans="2:10" x14ac:dyDescent="0.25">
      <c r="B114" s="164" t="s">
        <v>112</v>
      </c>
      <c r="C114" s="165">
        <v>0</v>
      </c>
      <c r="D114" s="165">
        <v>149</v>
      </c>
      <c r="E114" s="165">
        <v>7614</v>
      </c>
      <c r="F114" s="165">
        <v>11897</v>
      </c>
      <c r="G114" s="165">
        <v>10229</v>
      </c>
      <c r="H114" s="165">
        <v>11034</v>
      </c>
      <c r="I114" s="166">
        <f t="shared" si="15"/>
        <v>7.8697819923746248E-2</v>
      </c>
      <c r="J114" s="166">
        <f>H114/H109</f>
        <v>0.47737302068010729</v>
      </c>
    </row>
    <row r="115" spans="2:10" x14ac:dyDescent="0.25">
      <c r="B115" s="164" t="s">
        <v>115</v>
      </c>
      <c r="C115" s="165">
        <v>0</v>
      </c>
      <c r="D115" s="165">
        <v>398</v>
      </c>
      <c r="E115" s="165">
        <v>288</v>
      </c>
      <c r="F115" s="165">
        <v>523</v>
      </c>
      <c r="G115" s="165">
        <v>557</v>
      </c>
      <c r="H115" s="165">
        <v>654</v>
      </c>
      <c r="I115" s="166">
        <f t="shared" si="15"/>
        <v>0.17414721723518856</v>
      </c>
      <c r="J115" s="166">
        <f>H115/H109</f>
        <v>2.8294540105563728E-2</v>
      </c>
    </row>
    <row r="116" spans="2:10" x14ac:dyDescent="0.25">
      <c r="B116" s="164" t="s">
        <v>118</v>
      </c>
      <c r="C116" s="165">
        <v>0</v>
      </c>
      <c r="D116" s="165">
        <v>726</v>
      </c>
      <c r="E116" s="165">
        <v>650</v>
      </c>
      <c r="F116" s="165">
        <v>1147</v>
      </c>
      <c r="G116" s="165">
        <v>1201</v>
      </c>
      <c r="H116" s="165">
        <v>1412</v>
      </c>
      <c r="I116" s="166">
        <f t="shared" si="15"/>
        <v>0.1756869275603663</v>
      </c>
      <c r="J116" s="166">
        <f>H116/H109</f>
        <v>6.1088517781431165E-2</v>
      </c>
    </row>
    <row r="117" spans="2:10" x14ac:dyDescent="0.25">
      <c r="B117" s="164" t="s">
        <v>125</v>
      </c>
      <c r="C117" s="165">
        <v>0</v>
      </c>
      <c r="D117" s="165">
        <v>59</v>
      </c>
      <c r="E117" s="165">
        <v>1005</v>
      </c>
      <c r="F117" s="165">
        <v>335</v>
      </c>
      <c r="G117" s="165">
        <v>517</v>
      </c>
      <c r="H117" s="165">
        <v>326</v>
      </c>
      <c r="I117" s="166">
        <f t="shared" si="15"/>
        <v>-0.36943907156673117</v>
      </c>
      <c r="J117" s="166">
        <f>H117/H109</f>
        <v>1.4104006229990482E-2</v>
      </c>
    </row>
    <row r="118" spans="2:10" x14ac:dyDescent="0.25">
      <c r="B118" s="164" t="s">
        <v>121</v>
      </c>
      <c r="C118" s="165">
        <v>0</v>
      </c>
      <c r="D118" s="165">
        <v>322</v>
      </c>
      <c r="E118" s="165">
        <v>275</v>
      </c>
      <c r="F118" s="165">
        <v>366</v>
      </c>
      <c r="G118" s="165">
        <v>265</v>
      </c>
      <c r="H118" s="165">
        <v>324</v>
      </c>
      <c r="I118" s="166">
        <f t="shared" si="15"/>
        <v>0.22264150943396221</v>
      </c>
      <c r="J118" s="166">
        <f>H118/H109</f>
        <v>1.4017478584407718E-2</v>
      </c>
    </row>
    <row r="119" spans="2:10" x14ac:dyDescent="0.25">
      <c r="B119" s="164" t="s">
        <v>130</v>
      </c>
      <c r="C119" s="165">
        <v>0</v>
      </c>
      <c r="D119" s="165">
        <v>0</v>
      </c>
      <c r="E119" s="165">
        <v>16</v>
      </c>
      <c r="F119" s="165">
        <v>19</v>
      </c>
      <c r="G119" s="165">
        <v>9</v>
      </c>
      <c r="H119" s="165">
        <v>8</v>
      </c>
      <c r="I119" s="166">
        <f t="shared" si="15"/>
        <v>-0.11111111111111116</v>
      </c>
      <c r="J119" s="166">
        <f>H119/H109</f>
        <v>3.4611058233105475E-4</v>
      </c>
    </row>
    <row r="120" spans="2:10" x14ac:dyDescent="0.25">
      <c r="B120" s="164" t="s">
        <v>133</v>
      </c>
      <c r="C120" s="165">
        <v>0</v>
      </c>
      <c r="D120" s="165">
        <v>2</v>
      </c>
      <c r="E120" s="165">
        <v>18</v>
      </c>
      <c r="F120" s="165">
        <v>3</v>
      </c>
      <c r="G120" s="165">
        <v>11</v>
      </c>
      <c r="H120" s="165">
        <v>28</v>
      </c>
      <c r="I120" s="166">
        <f t="shared" si="15"/>
        <v>1.5454545454545454</v>
      </c>
      <c r="J120" s="166">
        <f>H120/H109</f>
        <v>1.2113870381586917E-3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725</v>
      </c>
      <c r="E121" s="170">
        <f t="shared" si="16"/>
        <v>1995</v>
      </c>
      <c r="F121" s="170">
        <f t="shared" si="16"/>
        <v>2490</v>
      </c>
      <c r="G121" s="170">
        <f t="shared" si="16"/>
        <v>2992</v>
      </c>
      <c r="H121" s="170">
        <f t="shared" si="16"/>
        <v>3067</v>
      </c>
      <c r="I121" s="171">
        <f t="shared" si="15"/>
        <v>2.5066844919786169E-2</v>
      </c>
      <c r="J121" s="171">
        <f>H121/H109</f>
        <v>0.13269014450116812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12545</v>
      </c>
      <c r="E123" s="177">
        <v>18214</v>
      </c>
      <c r="F123" s="177">
        <v>17881</v>
      </c>
      <c r="G123" s="177">
        <v>17439</v>
      </c>
      <c r="H123" s="177">
        <v>22620</v>
      </c>
      <c r="I123" s="178">
        <f t="shared" ref="I123:I135" si="17">IFERROR(H123/G123-1,"-")</f>
        <v>0.29709272320660585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8659</v>
      </c>
      <c r="E124" s="161">
        <v>12721</v>
      </c>
      <c r="F124" s="161">
        <v>13214</v>
      </c>
      <c r="G124" s="161">
        <v>12647</v>
      </c>
      <c r="H124" s="161">
        <v>17139</v>
      </c>
      <c r="I124" s="162">
        <f t="shared" si="17"/>
        <v>0.3551830473630111</v>
      </c>
      <c r="J124" s="162">
        <f>H124/H123</f>
        <v>0.75769230769230766</v>
      </c>
    </row>
    <row r="125" spans="2:10" x14ac:dyDescent="0.25">
      <c r="B125" s="164" t="s">
        <v>105</v>
      </c>
      <c r="C125" s="165">
        <v>0</v>
      </c>
      <c r="D125" s="165">
        <v>4730</v>
      </c>
      <c r="E125" s="165">
        <v>6564</v>
      </c>
      <c r="F125" s="165">
        <v>6315</v>
      </c>
      <c r="G125" s="165">
        <v>5666</v>
      </c>
      <c r="H125" s="165">
        <v>9427</v>
      </c>
      <c r="I125" s="166">
        <f t="shared" si="17"/>
        <v>0.66378397458524541</v>
      </c>
      <c r="J125" s="166">
        <f>H125/H123</f>
        <v>0.41675508399646333</v>
      </c>
    </row>
    <row r="126" spans="2:10" x14ac:dyDescent="0.25">
      <c r="B126" s="164" t="s">
        <v>102</v>
      </c>
      <c r="C126" s="165">
        <v>0</v>
      </c>
      <c r="D126" s="165">
        <v>3929</v>
      </c>
      <c r="E126" s="165">
        <v>6157</v>
      </c>
      <c r="F126" s="165">
        <v>6899</v>
      </c>
      <c r="G126" s="165">
        <v>6981</v>
      </c>
      <c r="H126" s="165">
        <v>7712</v>
      </c>
      <c r="I126" s="166">
        <f t="shared" si="17"/>
        <v>0.10471279186362992</v>
      </c>
      <c r="J126" s="166">
        <f>H126/H123</f>
        <v>0.34093722369584439</v>
      </c>
    </row>
    <row r="127" spans="2:10" x14ac:dyDescent="0.25">
      <c r="B127" s="160" t="s">
        <v>109</v>
      </c>
      <c r="C127" s="161">
        <v>0</v>
      </c>
      <c r="D127" s="161">
        <v>3886</v>
      </c>
      <c r="E127" s="161">
        <v>5493</v>
      </c>
      <c r="F127" s="161">
        <v>4667</v>
      </c>
      <c r="G127" s="161">
        <v>4792</v>
      </c>
      <c r="H127" s="161">
        <v>5481</v>
      </c>
      <c r="I127" s="162">
        <f t="shared" si="17"/>
        <v>0.14378130217028384</v>
      </c>
      <c r="J127" s="162">
        <f>H127/H123</f>
        <v>0.24230769230769231</v>
      </c>
    </row>
    <row r="128" spans="2:10" x14ac:dyDescent="0.25">
      <c r="B128" s="164" t="s">
        <v>112</v>
      </c>
      <c r="C128" s="165">
        <v>0</v>
      </c>
      <c r="D128" s="165">
        <v>134</v>
      </c>
      <c r="E128" s="165">
        <v>466</v>
      </c>
      <c r="F128" s="165">
        <v>455</v>
      </c>
      <c r="G128" s="165">
        <v>385</v>
      </c>
      <c r="H128" s="165">
        <v>495</v>
      </c>
      <c r="I128" s="166">
        <f t="shared" si="17"/>
        <v>0.28571428571428581</v>
      </c>
      <c r="J128" s="166">
        <f>H128/H123</f>
        <v>2.1883289124668436E-2</v>
      </c>
    </row>
    <row r="129" spans="2:10" x14ac:dyDescent="0.25">
      <c r="B129" s="164" t="s">
        <v>115</v>
      </c>
      <c r="C129" s="165">
        <v>0</v>
      </c>
      <c r="D129" s="165">
        <v>354</v>
      </c>
      <c r="E129" s="165">
        <v>480</v>
      </c>
      <c r="F129" s="165">
        <v>474</v>
      </c>
      <c r="G129" s="165">
        <v>450</v>
      </c>
      <c r="H129" s="165">
        <v>496</v>
      </c>
      <c r="I129" s="166">
        <f t="shared" si="17"/>
        <v>0.10222222222222221</v>
      </c>
      <c r="J129" s="166">
        <f>H129/H123</f>
        <v>2.1927497789566756E-2</v>
      </c>
    </row>
    <row r="130" spans="2:10" x14ac:dyDescent="0.25">
      <c r="B130" s="164" t="s">
        <v>118</v>
      </c>
      <c r="C130" s="165">
        <v>0</v>
      </c>
      <c r="D130" s="165">
        <v>803</v>
      </c>
      <c r="E130" s="165">
        <v>585</v>
      </c>
      <c r="F130" s="165">
        <v>589</v>
      </c>
      <c r="G130" s="165">
        <v>640</v>
      </c>
      <c r="H130" s="165">
        <v>580</v>
      </c>
      <c r="I130" s="166">
        <f t="shared" si="17"/>
        <v>-9.375E-2</v>
      </c>
      <c r="J130" s="166">
        <f>H130/H123</f>
        <v>2.564102564102564E-2</v>
      </c>
    </row>
    <row r="131" spans="2:10" x14ac:dyDescent="0.25">
      <c r="B131" s="164" t="s">
        <v>125</v>
      </c>
      <c r="C131" s="165">
        <v>0</v>
      </c>
      <c r="D131" s="165">
        <v>58</v>
      </c>
      <c r="E131" s="165">
        <v>143</v>
      </c>
      <c r="F131" s="165">
        <v>160</v>
      </c>
      <c r="G131" s="165">
        <v>146</v>
      </c>
      <c r="H131" s="165">
        <v>131</v>
      </c>
      <c r="I131" s="166">
        <f t="shared" si="17"/>
        <v>-0.10273972602739723</v>
      </c>
      <c r="J131" s="166">
        <f>H131/H123</f>
        <v>5.7913351016799291E-3</v>
      </c>
    </row>
    <row r="132" spans="2:10" x14ac:dyDescent="0.25">
      <c r="B132" s="164" t="s">
        <v>121</v>
      </c>
      <c r="C132" s="165">
        <v>0</v>
      </c>
      <c r="D132" s="165">
        <v>99</v>
      </c>
      <c r="E132" s="165">
        <v>117</v>
      </c>
      <c r="F132" s="165">
        <v>90</v>
      </c>
      <c r="G132" s="165">
        <v>133</v>
      </c>
      <c r="H132" s="165">
        <v>153</v>
      </c>
      <c r="I132" s="166">
        <f t="shared" si="17"/>
        <v>0.15037593984962405</v>
      </c>
      <c r="J132" s="166">
        <f>H132/H123</f>
        <v>6.7639257294429709E-3</v>
      </c>
    </row>
    <row r="133" spans="2:10" x14ac:dyDescent="0.25">
      <c r="B133" s="164" t="s">
        <v>130</v>
      </c>
      <c r="C133" s="165">
        <v>0</v>
      </c>
      <c r="D133" s="165">
        <v>14</v>
      </c>
      <c r="E133" s="165">
        <v>33</v>
      </c>
      <c r="F133" s="165">
        <v>21</v>
      </c>
      <c r="G133" s="165">
        <v>13</v>
      </c>
      <c r="H133" s="165">
        <v>12</v>
      </c>
      <c r="I133" s="166">
        <f t="shared" si="17"/>
        <v>-7.6923076923076872E-2</v>
      </c>
      <c r="J133" s="166">
        <f>H133/H123</f>
        <v>5.305039787798408E-4</v>
      </c>
    </row>
    <row r="134" spans="2:10" x14ac:dyDescent="0.25">
      <c r="B134" s="164" t="s">
        <v>133</v>
      </c>
      <c r="C134" s="165">
        <v>0</v>
      </c>
      <c r="D134" s="165">
        <v>25</v>
      </c>
      <c r="E134" s="165">
        <v>52</v>
      </c>
      <c r="F134" s="165">
        <v>55</v>
      </c>
      <c r="G134" s="165">
        <v>46</v>
      </c>
      <c r="H134" s="165">
        <v>45</v>
      </c>
      <c r="I134" s="166">
        <f t="shared" si="17"/>
        <v>-2.1739130434782594E-2</v>
      </c>
      <c r="J134" s="166">
        <f>H134/H123</f>
        <v>1.9893899204244032E-3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2399</v>
      </c>
      <c r="E135" s="170">
        <f t="shared" si="18"/>
        <v>3617</v>
      </c>
      <c r="F135" s="170">
        <f t="shared" si="18"/>
        <v>2823</v>
      </c>
      <c r="G135" s="170">
        <f t="shared" si="18"/>
        <v>2979</v>
      </c>
      <c r="H135" s="170">
        <f t="shared" si="18"/>
        <v>3569</v>
      </c>
      <c r="I135" s="171">
        <f t="shared" si="17"/>
        <v>0.19805303793219209</v>
      </c>
      <c r="J135" s="171">
        <f>H135/H123</f>
        <v>0.15778072502210433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6823</v>
      </c>
      <c r="E137" s="177">
        <v>20251</v>
      </c>
      <c r="F137" s="177">
        <v>21547</v>
      </c>
      <c r="G137" s="177">
        <v>23449</v>
      </c>
      <c r="H137" s="177">
        <v>19536</v>
      </c>
      <c r="I137" s="178">
        <f t="shared" ref="I137:I149" si="19">IFERROR(H137/G137-1,"-")</f>
        <v>-0.16687278775214298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4087</v>
      </c>
      <c r="E138" s="161">
        <v>2857</v>
      </c>
      <c r="F138" s="161">
        <v>2472</v>
      </c>
      <c r="G138" s="161">
        <v>2206</v>
      </c>
      <c r="H138" s="161">
        <v>1847</v>
      </c>
      <c r="I138" s="162">
        <f t="shared" si="19"/>
        <v>-0.16273798730734357</v>
      </c>
      <c r="J138" s="162">
        <f>H138/H137</f>
        <v>9.4543407043407038E-2</v>
      </c>
    </row>
    <row r="139" spans="2:10" x14ac:dyDescent="0.25">
      <c r="B139" s="164" t="s">
        <v>105</v>
      </c>
      <c r="C139" s="165">
        <v>0</v>
      </c>
      <c r="D139" s="165">
        <v>3398</v>
      </c>
      <c r="E139" s="165">
        <v>2228</v>
      </c>
      <c r="F139" s="165">
        <v>1623</v>
      </c>
      <c r="G139" s="165">
        <v>1464</v>
      </c>
      <c r="H139" s="165">
        <v>1032</v>
      </c>
      <c r="I139" s="166">
        <f t="shared" si="19"/>
        <v>-0.29508196721311475</v>
      </c>
      <c r="J139" s="166">
        <f>H139/H137</f>
        <v>5.2825552825552825E-2</v>
      </c>
    </row>
    <row r="140" spans="2:10" x14ac:dyDescent="0.25">
      <c r="B140" s="164" t="s">
        <v>102</v>
      </c>
      <c r="C140" s="165">
        <v>0</v>
      </c>
      <c r="D140" s="165">
        <v>689</v>
      </c>
      <c r="E140" s="165">
        <v>629</v>
      </c>
      <c r="F140" s="165">
        <v>849</v>
      </c>
      <c r="G140" s="165">
        <v>742</v>
      </c>
      <c r="H140" s="165">
        <v>815</v>
      </c>
      <c r="I140" s="166">
        <f t="shared" si="19"/>
        <v>9.8382749326145547E-2</v>
      </c>
      <c r="J140" s="166">
        <f>H140/H137</f>
        <v>4.1717854217854219E-2</v>
      </c>
    </row>
    <row r="141" spans="2:10" x14ac:dyDescent="0.25">
      <c r="B141" s="160" t="s">
        <v>109</v>
      </c>
      <c r="C141" s="161">
        <v>0</v>
      </c>
      <c r="D141" s="161">
        <v>2736</v>
      </c>
      <c r="E141" s="161">
        <v>17394</v>
      </c>
      <c r="F141" s="161">
        <v>19075</v>
      </c>
      <c r="G141" s="161">
        <v>21243</v>
      </c>
      <c r="H141" s="161">
        <v>17689</v>
      </c>
      <c r="I141" s="162">
        <f t="shared" si="19"/>
        <v>-0.16730217012662996</v>
      </c>
      <c r="J141" s="162">
        <f>H141/H137</f>
        <v>0.90545659295659298</v>
      </c>
    </row>
    <row r="142" spans="2:10" x14ac:dyDescent="0.25">
      <c r="B142" s="164" t="s">
        <v>112</v>
      </c>
      <c r="C142" s="165">
        <v>0</v>
      </c>
      <c r="D142" s="165">
        <v>56</v>
      </c>
      <c r="E142" s="165">
        <v>8204</v>
      </c>
      <c r="F142" s="165">
        <v>8883</v>
      </c>
      <c r="G142" s="165">
        <v>10301</v>
      </c>
      <c r="H142" s="165">
        <v>9728</v>
      </c>
      <c r="I142" s="166">
        <f t="shared" si="19"/>
        <v>-5.5625667410931001E-2</v>
      </c>
      <c r="J142" s="166">
        <f>H142/H137</f>
        <v>0.49795249795249796</v>
      </c>
    </row>
    <row r="143" spans="2:10" x14ac:dyDescent="0.25">
      <c r="B143" s="164" t="s">
        <v>115</v>
      </c>
      <c r="C143" s="165">
        <v>0</v>
      </c>
      <c r="D143" s="165">
        <v>262</v>
      </c>
      <c r="E143" s="165">
        <v>881</v>
      </c>
      <c r="F143" s="165">
        <v>1613</v>
      </c>
      <c r="G143" s="165">
        <v>1681</v>
      </c>
      <c r="H143" s="165">
        <v>829</v>
      </c>
      <c r="I143" s="166">
        <f t="shared" si="19"/>
        <v>-0.50684116597263529</v>
      </c>
      <c r="J143" s="166">
        <f>H143/H137</f>
        <v>4.2434479934479935E-2</v>
      </c>
    </row>
    <row r="144" spans="2:10" x14ac:dyDescent="0.25">
      <c r="B144" s="164" t="s">
        <v>118</v>
      </c>
      <c r="C144" s="165">
        <v>0</v>
      </c>
      <c r="D144" s="165">
        <v>899</v>
      </c>
      <c r="E144" s="165">
        <v>2517</v>
      </c>
      <c r="F144" s="165">
        <v>2516</v>
      </c>
      <c r="G144" s="165">
        <v>2477</v>
      </c>
      <c r="H144" s="165">
        <v>1698</v>
      </c>
      <c r="I144" s="166">
        <f t="shared" si="19"/>
        <v>-0.3144933387161889</v>
      </c>
      <c r="J144" s="166">
        <f>H144/H137</f>
        <v>8.6916461916461921E-2</v>
      </c>
    </row>
    <row r="145" spans="2:10" x14ac:dyDescent="0.25">
      <c r="B145" s="164" t="s">
        <v>125</v>
      </c>
      <c r="C145" s="165">
        <v>0</v>
      </c>
      <c r="D145" s="165">
        <v>38</v>
      </c>
      <c r="E145" s="165">
        <v>827</v>
      </c>
      <c r="F145" s="165">
        <v>516</v>
      </c>
      <c r="G145" s="165">
        <v>527</v>
      </c>
      <c r="H145" s="165">
        <v>280</v>
      </c>
      <c r="I145" s="166">
        <f t="shared" si="19"/>
        <v>-0.46869070208728658</v>
      </c>
      <c r="J145" s="166">
        <f>H145/H137</f>
        <v>1.4332514332514333E-2</v>
      </c>
    </row>
    <row r="146" spans="2:10" x14ac:dyDescent="0.25">
      <c r="B146" s="164" t="s">
        <v>121</v>
      </c>
      <c r="C146" s="165">
        <v>0</v>
      </c>
      <c r="D146" s="165">
        <v>120</v>
      </c>
      <c r="E146" s="165">
        <v>214</v>
      </c>
      <c r="F146" s="165">
        <v>518</v>
      </c>
      <c r="G146" s="165">
        <v>597</v>
      </c>
      <c r="H146" s="165">
        <v>211</v>
      </c>
      <c r="I146" s="166">
        <f t="shared" si="19"/>
        <v>-0.64656616415410384</v>
      </c>
      <c r="J146" s="166">
        <f>H146/H137</f>
        <v>1.0800573300573301E-2</v>
      </c>
    </row>
    <row r="147" spans="2:10" x14ac:dyDescent="0.25">
      <c r="B147" s="164" t="s">
        <v>130</v>
      </c>
      <c r="C147" s="165">
        <v>0</v>
      </c>
      <c r="D147" s="165">
        <v>10</v>
      </c>
      <c r="E147" s="165">
        <v>22</v>
      </c>
      <c r="F147" s="165">
        <v>9</v>
      </c>
      <c r="G147" s="165">
        <v>22</v>
      </c>
      <c r="H147" s="165">
        <v>9</v>
      </c>
      <c r="I147" s="166">
        <f t="shared" si="19"/>
        <v>-0.59090909090909083</v>
      </c>
      <c r="J147" s="166">
        <f>H147/H137</f>
        <v>4.606879606879607E-4</v>
      </c>
    </row>
    <row r="148" spans="2:10" x14ac:dyDescent="0.25">
      <c r="B148" s="164" t="s">
        <v>133</v>
      </c>
      <c r="C148" s="165">
        <v>0</v>
      </c>
      <c r="D148" s="165">
        <v>3</v>
      </c>
      <c r="E148" s="165">
        <v>2</v>
      </c>
      <c r="F148" s="165">
        <v>28</v>
      </c>
      <c r="G148" s="165">
        <v>14</v>
      </c>
      <c r="H148" s="165">
        <v>14</v>
      </c>
      <c r="I148" s="166">
        <f t="shared" si="19"/>
        <v>0</v>
      </c>
      <c r="J148" s="166">
        <f>H148/H137</f>
        <v>7.1662571662571659E-4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1348</v>
      </c>
      <c r="E149" s="170">
        <f t="shared" si="20"/>
        <v>4727</v>
      </c>
      <c r="F149" s="170">
        <f t="shared" si="20"/>
        <v>4992</v>
      </c>
      <c r="G149" s="170">
        <f t="shared" si="20"/>
        <v>5624</v>
      </c>
      <c r="H149" s="170">
        <f t="shared" si="20"/>
        <v>4920</v>
      </c>
      <c r="I149" s="171">
        <f t="shared" si="19"/>
        <v>-0.12517780938833567</v>
      </c>
      <c r="J149" s="171">
        <f>H149/H137</f>
        <v>0.25184275184275184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5327</v>
      </c>
      <c r="E151" s="177">
        <v>9434</v>
      </c>
      <c r="F151" s="177">
        <v>9921</v>
      </c>
      <c r="G151" s="177">
        <v>10301</v>
      </c>
      <c r="H151" s="177">
        <v>9326</v>
      </c>
      <c r="I151" s="178">
        <f t="shared" ref="I151:I163" si="21">IFERROR(H151/G151-1,"-")</f>
        <v>-9.4651004756819757E-2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3665</v>
      </c>
      <c r="E152" s="161">
        <v>6122</v>
      </c>
      <c r="F152" s="161">
        <v>5621</v>
      </c>
      <c r="G152" s="161">
        <v>5739</v>
      </c>
      <c r="H152" s="161">
        <v>4763</v>
      </c>
      <c r="I152" s="162">
        <f t="shared" si="21"/>
        <v>-0.17006447116222334</v>
      </c>
      <c r="J152" s="162">
        <f>H152/H151</f>
        <v>0.51072271070126529</v>
      </c>
    </row>
    <row r="153" spans="2:10" x14ac:dyDescent="0.25">
      <c r="B153" s="164" t="s">
        <v>105</v>
      </c>
      <c r="C153" s="165">
        <v>0</v>
      </c>
      <c r="D153" s="165">
        <v>3372</v>
      </c>
      <c r="E153" s="165">
        <v>4060</v>
      </c>
      <c r="F153" s="165">
        <v>3777</v>
      </c>
      <c r="G153" s="165">
        <v>3680</v>
      </c>
      <c r="H153" s="165">
        <v>2847</v>
      </c>
      <c r="I153" s="166">
        <f t="shared" si="21"/>
        <v>-0.22635869565217392</v>
      </c>
      <c r="J153" s="166">
        <f>H153/H151</f>
        <v>0.3052755736650225</v>
      </c>
    </row>
    <row r="154" spans="2:10" x14ac:dyDescent="0.25">
      <c r="B154" s="164" t="s">
        <v>102</v>
      </c>
      <c r="C154" s="165">
        <v>0</v>
      </c>
      <c r="D154" s="165">
        <v>293</v>
      </c>
      <c r="E154" s="165">
        <v>2062</v>
      </c>
      <c r="F154" s="165">
        <v>1844</v>
      </c>
      <c r="G154" s="165">
        <v>2059</v>
      </c>
      <c r="H154" s="165">
        <v>1916</v>
      </c>
      <c r="I154" s="166">
        <f t="shared" si="21"/>
        <v>-6.9451189898008692E-2</v>
      </c>
      <c r="J154" s="166">
        <f>H154/H151</f>
        <v>0.20544713703624276</v>
      </c>
    </row>
    <row r="155" spans="2:10" x14ac:dyDescent="0.25">
      <c r="B155" s="160" t="s">
        <v>109</v>
      </c>
      <c r="C155" s="161">
        <v>0</v>
      </c>
      <c r="D155" s="161">
        <v>1662</v>
      </c>
      <c r="E155" s="161">
        <v>3312</v>
      </c>
      <c r="F155" s="161">
        <v>4300</v>
      </c>
      <c r="G155" s="161">
        <v>4562</v>
      </c>
      <c r="H155" s="161">
        <v>4563</v>
      </c>
      <c r="I155" s="162">
        <f t="shared" si="21"/>
        <v>2.1920210434012155E-4</v>
      </c>
      <c r="J155" s="162">
        <f>H155/H151</f>
        <v>0.48927728929873471</v>
      </c>
    </row>
    <row r="156" spans="2:10" x14ac:dyDescent="0.25">
      <c r="B156" s="164" t="s">
        <v>112</v>
      </c>
      <c r="C156" s="165">
        <v>0</v>
      </c>
      <c r="D156" s="165">
        <v>62</v>
      </c>
      <c r="E156" s="165">
        <v>1248</v>
      </c>
      <c r="F156" s="165">
        <v>1539</v>
      </c>
      <c r="G156" s="165">
        <v>1363</v>
      </c>
      <c r="H156" s="165">
        <v>1223</v>
      </c>
      <c r="I156" s="166">
        <f t="shared" si="21"/>
        <v>-0.10271460014673517</v>
      </c>
      <c r="J156" s="166">
        <f>H156/H151</f>
        <v>0.13113875187647436</v>
      </c>
    </row>
    <row r="157" spans="2:10" x14ac:dyDescent="0.25">
      <c r="B157" s="164" t="s">
        <v>115</v>
      </c>
      <c r="C157" s="165">
        <v>0</v>
      </c>
      <c r="D157" s="165">
        <v>257</v>
      </c>
      <c r="E157" s="165">
        <v>704</v>
      </c>
      <c r="F157" s="165">
        <v>710</v>
      </c>
      <c r="G157" s="165">
        <v>769</v>
      </c>
      <c r="H157" s="165">
        <v>675</v>
      </c>
      <c r="I157" s="166">
        <f t="shared" si="21"/>
        <v>-0.12223667100130042</v>
      </c>
      <c r="J157" s="166">
        <f>H157/H151</f>
        <v>7.2378297233540639E-2</v>
      </c>
    </row>
    <row r="158" spans="2:10" x14ac:dyDescent="0.25">
      <c r="B158" s="164" t="s">
        <v>118</v>
      </c>
      <c r="C158" s="165">
        <v>0</v>
      </c>
      <c r="D158" s="165">
        <v>638</v>
      </c>
      <c r="E158" s="165">
        <v>408</v>
      </c>
      <c r="F158" s="165">
        <v>845</v>
      </c>
      <c r="G158" s="165">
        <v>932</v>
      </c>
      <c r="H158" s="165">
        <v>1198</v>
      </c>
      <c r="I158" s="166">
        <f t="shared" si="21"/>
        <v>0.28540772532188852</v>
      </c>
      <c r="J158" s="166">
        <f>H158/H151</f>
        <v>0.12845807420115804</v>
      </c>
    </row>
    <row r="159" spans="2:10" x14ac:dyDescent="0.25">
      <c r="B159" s="164" t="s">
        <v>125</v>
      </c>
      <c r="C159" s="165">
        <v>0</v>
      </c>
      <c r="D159" s="165">
        <v>56</v>
      </c>
      <c r="E159" s="165">
        <v>76</v>
      </c>
      <c r="F159" s="165">
        <v>105</v>
      </c>
      <c r="G159" s="165">
        <v>156</v>
      </c>
      <c r="H159" s="165">
        <v>128</v>
      </c>
      <c r="I159" s="166">
        <f t="shared" si="21"/>
        <v>-0.17948717948717952</v>
      </c>
      <c r="J159" s="166">
        <f>H159/H151</f>
        <v>1.3725069697619559E-2</v>
      </c>
    </row>
    <row r="160" spans="2:10" x14ac:dyDescent="0.25">
      <c r="B160" s="164" t="s">
        <v>121</v>
      </c>
      <c r="C160" s="165">
        <v>0</v>
      </c>
      <c r="D160" s="165">
        <v>64</v>
      </c>
      <c r="E160" s="165">
        <v>117</v>
      </c>
      <c r="F160" s="165">
        <v>131</v>
      </c>
      <c r="G160" s="165">
        <v>158</v>
      </c>
      <c r="H160" s="165">
        <v>161</v>
      </c>
      <c r="I160" s="166">
        <f t="shared" si="21"/>
        <v>1.8987341772152E-2</v>
      </c>
      <c r="J160" s="166">
        <f>H160/H151</f>
        <v>1.72635642290371E-2</v>
      </c>
    </row>
    <row r="161" spans="2:10" x14ac:dyDescent="0.25">
      <c r="B161" s="164" t="s">
        <v>130</v>
      </c>
      <c r="C161" s="165">
        <v>0</v>
      </c>
      <c r="D161" s="165">
        <v>1</v>
      </c>
      <c r="E161" s="165">
        <v>11</v>
      </c>
      <c r="F161" s="165">
        <v>25</v>
      </c>
      <c r="G161" s="165">
        <v>1</v>
      </c>
      <c r="H161" s="165">
        <v>4</v>
      </c>
      <c r="I161" s="166">
        <f t="shared" si="21"/>
        <v>3</v>
      </c>
      <c r="J161" s="166">
        <f>H161/H151</f>
        <v>4.2890842805061121E-4</v>
      </c>
    </row>
    <row r="162" spans="2:10" x14ac:dyDescent="0.25">
      <c r="B162" s="164" t="s">
        <v>133</v>
      </c>
      <c r="C162" s="165">
        <v>0</v>
      </c>
      <c r="D162" s="165">
        <v>23</v>
      </c>
      <c r="E162" s="165">
        <v>12</v>
      </c>
      <c r="F162" s="165">
        <v>5</v>
      </c>
      <c r="G162" s="165">
        <v>3</v>
      </c>
      <c r="H162" s="165">
        <v>18</v>
      </c>
      <c r="I162" s="166">
        <f t="shared" si="21"/>
        <v>5</v>
      </c>
      <c r="J162" s="166">
        <f>H162/H151</f>
        <v>1.9300879262277503E-3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561</v>
      </c>
      <c r="E163" s="170">
        <f t="shared" si="22"/>
        <v>736</v>
      </c>
      <c r="F163" s="170">
        <f t="shared" si="22"/>
        <v>940</v>
      </c>
      <c r="G163" s="170">
        <f t="shared" si="22"/>
        <v>1180</v>
      </c>
      <c r="H163" s="170">
        <f t="shared" si="22"/>
        <v>1156</v>
      </c>
      <c r="I163" s="171">
        <f t="shared" si="21"/>
        <v>-2.033898305084747E-2</v>
      </c>
      <c r="J163" s="171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98C3-D549-4EA4-A5FF-6901B6159C0B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5"/>
      <c r="L4" s="145"/>
      <c r="M4" s="145"/>
      <c r="P4" s="144" t="s">
        <v>262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6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263</v>
      </c>
      <c r="R7" s="173" t="s">
        <v>264</v>
      </c>
      <c r="S7" s="173" t="s">
        <v>265</v>
      </c>
      <c r="T7" s="173" t="s">
        <v>266</v>
      </c>
      <c r="U7" s="173" t="s">
        <v>267</v>
      </c>
      <c r="V7" s="173" t="s">
        <v>268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54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948382</v>
      </c>
      <c r="D9" s="177">
        <v>378303</v>
      </c>
      <c r="E9" s="177">
        <v>1821530</v>
      </c>
      <c r="F9" s="177">
        <v>2092095</v>
      </c>
      <c r="G9" s="177">
        <v>2239198</v>
      </c>
      <c r="H9" s="177">
        <v>2228887</v>
      </c>
      <c r="I9" s="178">
        <f>IFERROR(H9/G9-1,"-")</f>
        <v>-4.6047736734312616E-3</v>
      </c>
      <c r="J9" s="178">
        <f>IFERROR(H9/D9-1,"-")</f>
        <v>4.8918036600291304</v>
      </c>
      <c r="K9" s="177">
        <f>H9-G9</f>
        <v>-10311</v>
      </c>
      <c r="L9" s="177">
        <f>H9-D9</f>
        <v>1850584</v>
      </c>
      <c r="M9" s="178">
        <f t="shared" ref="M9:M21" si="0">H9/H$9</f>
        <v>1</v>
      </c>
      <c r="P9" s="157" t="s">
        <v>70</v>
      </c>
      <c r="Q9" s="177">
        <v>52299</v>
      </c>
      <c r="R9" s="177">
        <v>30057</v>
      </c>
      <c r="S9" s="177">
        <v>103640</v>
      </c>
      <c r="T9" s="177">
        <v>112296</v>
      </c>
      <c r="U9" s="177">
        <v>119581</v>
      </c>
      <c r="V9" s="177">
        <v>112906</v>
      </c>
      <c r="W9" s="178">
        <f>IFERROR(V9/U9-1,"-")</f>
        <v>-5.5819904499878725E-2</v>
      </c>
      <c r="X9" s="177">
        <f>V9-U9</f>
        <v>-6675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140877</v>
      </c>
      <c r="D10" s="161">
        <v>194447</v>
      </c>
      <c r="E10" s="161">
        <v>345836</v>
      </c>
      <c r="F10" s="161">
        <v>368879</v>
      </c>
      <c r="G10" s="161">
        <v>368338</v>
      </c>
      <c r="H10" s="161">
        <v>373306</v>
      </c>
      <c r="I10" s="179">
        <f>IFERROR(H10/G10-1,"-")</f>
        <v>1.3487611921658926E-2</v>
      </c>
      <c r="J10" s="162">
        <f t="shared" ref="J10:J21" si="2">IFERROR(H10/D10-1,"-")</f>
        <v>0.91983419646484643</v>
      </c>
      <c r="K10" s="161">
        <f t="shared" ref="K10:K20" si="3">H10-G10</f>
        <v>4968</v>
      </c>
      <c r="L10" s="161">
        <f t="shared" ref="L10:L21" si="4">H10-D10</f>
        <v>178859</v>
      </c>
      <c r="M10" s="162">
        <f t="shared" si="0"/>
        <v>0.16748538620396639</v>
      </c>
      <c r="P10" s="160" t="s">
        <v>99</v>
      </c>
      <c r="Q10" s="161">
        <v>2629</v>
      </c>
      <c r="R10" s="161">
        <v>17683</v>
      </c>
      <c r="S10" s="161">
        <v>9518</v>
      </c>
      <c r="T10" s="161">
        <v>11034</v>
      </c>
      <c r="U10" s="161">
        <v>8304</v>
      </c>
      <c r="V10" s="161">
        <v>6547</v>
      </c>
      <c r="W10" s="179">
        <f>IFERROR(V10/U10-1,"-")</f>
        <v>-0.21158477842003853</v>
      </c>
      <c r="X10" s="160">
        <f t="shared" ref="X10:X20" si="5">V10-U10</f>
        <v>-1757</v>
      </c>
      <c r="Y10" s="162">
        <f t="shared" si="1"/>
        <v>5.7986289479744213E-2</v>
      </c>
    </row>
    <row r="11" spans="1:25" x14ac:dyDescent="0.25">
      <c r="A11" s="163" t="s">
        <v>102</v>
      </c>
      <c r="B11" s="164" t="s">
        <v>105</v>
      </c>
      <c r="C11" s="165">
        <v>51468</v>
      </c>
      <c r="D11" s="165">
        <v>135054</v>
      </c>
      <c r="E11" s="165">
        <v>149185</v>
      </c>
      <c r="F11" s="165">
        <v>146637</v>
      </c>
      <c r="G11" s="165">
        <v>140766</v>
      </c>
      <c r="H11" s="165">
        <v>135758</v>
      </c>
      <c r="I11" s="180">
        <f>IFERROR(H11/G11-1,"-")</f>
        <v>-3.5576772800250067E-2</v>
      </c>
      <c r="J11" s="166">
        <f t="shared" si="2"/>
        <v>5.2127297229256353E-3</v>
      </c>
      <c r="K11" s="165">
        <f t="shared" si="3"/>
        <v>-5008</v>
      </c>
      <c r="L11" s="165">
        <f t="shared" si="4"/>
        <v>704</v>
      </c>
      <c r="M11" s="166">
        <f t="shared" si="0"/>
        <v>6.0908426492684464E-2</v>
      </c>
      <c r="P11" s="164" t="s">
        <v>105</v>
      </c>
      <c r="Q11" s="165">
        <v>1763</v>
      </c>
      <c r="R11" s="165">
        <v>15475</v>
      </c>
      <c r="S11" s="165">
        <v>6630</v>
      </c>
      <c r="T11" s="165">
        <v>7369</v>
      </c>
      <c r="U11" s="165">
        <v>5252</v>
      </c>
      <c r="V11" s="165">
        <v>3002</v>
      </c>
      <c r="W11" s="180">
        <f>IFERROR(V11/U11-1,"-")</f>
        <v>-0.42840822543792845</v>
      </c>
      <c r="X11" s="164">
        <f t="shared" si="5"/>
        <v>-2250</v>
      </c>
      <c r="Y11" s="166">
        <f>V11/V$9</f>
        <v>2.6588489539971304E-2</v>
      </c>
    </row>
    <row r="12" spans="1:25" x14ac:dyDescent="0.25">
      <c r="A12" s="1"/>
      <c r="B12" s="164" t="s">
        <v>102</v>
      </c>
      <c r="C12" s="165">
        <v>89409</v>
      </c>
      <c r="D12" s="165">
        <v>59393</v>
      </c>
      <c r="E12" s="165">
        <v>196651</v>
      </c>
      <c r="F12" s="165">
        <v>222242</v>
      </c>
      <c r="G12" s="165">
        <v>227572</v>
      </c>
      <c r="H12" s="165">
        <v>237548</v>
      </c>
      <c r="I12" s="180">
        <f>IFERROR(H12/G12-1,"-")</f>
        <v>4.3836675865220665E-2</v>
      </c>
      <c r="J12" s="166">
        <f t="shared" si="2"/>
        <v>2.9995959119761588</v>
      </c>
      <c r="K12" s="165">
        <f t="shared" si="3"/>
        <v>9976</v>
      </c>
      <c r="L12" s="165">
        <f t="shared" si="4"/>
        <v>178155</v>
      </c>
      <c r="M12" s="166">
        <f t="shared" si="0"/>
        <v>0.10657695971128191</v>
      </c>
      <c r="P12" s="164" t="s">
        <v>102</v>
      </c>
      <c r="Q12" s="165">
        <v>866</v>
      </c>
      <c r="R12" s="165">
        <v>2208</v>
      </c>
      <c r="S12" s="165">
        <v>2888</v>
      </c>
      <c r="T12" s="165">
        <v>3665</v>
      </c>
      <c r="U12" s="165">
        <v>3052</v>
      </c>
      <c r="V12" s="165">
        <v>3545</v>
      </c>
      <c r="W12" s="180">
        <f>IFERROR(V12/U12-1,"-")</f>
        <v>0.16153342070773258</v>
      </c>
      <c r="X12" s="164">
        <f t="shared" si="5"/>
        <v>493</v>
      </c>
      <c r="Y12" s="166">
        <f t="shared" si="1"/>
        <v>3.1397799939772909E-2</v>
      </c>
    </row>
    <row r="13" spans="1:25" s="57" customFormat="1" x14ac:dyDescent="0.25">
      <c r="B13" s="160" t="s">
        <v>109</v>
      </c>
      <c r="C13" s="161">
        <v>807505</v>
      </c>
      <c r="D13" s="161">
        <v>183856</v>
      </c>
      <c r="E13" s="161">
        <v>1475694</v>
      </c>
      <c r="F13" s="161">
        <v>1723216</v>
      </c>
      <c r="G13" s="161">
        <v>1870860</v>
      </c>
      <c r="H13" s="161">
        <v>1855581</v>
      </c>
      <c r="I13" s="179">
        <f>IFERROR(H13/G13-1,"-")</f>
        <v>-8.1668323658637965E-3</v>
      </c>
      <c r="J13" s="162">
        <f t="shared" si="2"/>
        <v>9.0925778870420331</v>
      </c>
      <c r="K13" s="161">
        <f t="shared" si="3"/>
        <v>-15279</v>
      </c>
      <c r="L13" s="161">
        <f t="shared" si="4"/>
        <v>1671725</v>
      </c>
      <c r="M13" s="162">
        <f t="shared" si="0"/>
        <v>0.83251461379603364</v>
      </c>
      <c r="P13" s="160" t="s">
        <v>109</v>
      </c>
      <c r="Q13" s="161">
        <v>49670</v>
      </c>
      <c r="R13" s="161">
        <v>12374</v>
      </c>
      <c r="S13" s="161">
        <v>94122</v>
      </c>
      <c r="T13" s="161">
        <v>101262</v>
      </c>
      <c r="U13" s="161">
        <v>111277</v>
      </c>
      <c r="V13" s="161">
        <v>106359</v>
      </c>
      <c r="W13" s="179">
        <f>IFERROR(V13/U13-1,"-")</f>
        <v>-4.4196015349083795E-2</v>
      </c>
      <c r="X13" s="160">
        <f t="shared" si="5"/>
        <v>-4918</v>
      </c>
      <c r="Y13" s="162">
        <f t="shared" si="1"/>
        <v>0.94201371052025584</v>
      </c>
    </row>
    <row r="14" spans="1:25" s="57" customFormat="1" x14ac:dyDescent="0.25">
      <c r="B14" s="164" t="s">
        <v>112</v>
      </c>
      <c r="C14" s="165">
        <v>328474</v>
      </c>
      <c r="D14" s="165">
        <v>8615</v>
      </c>
      <c r="E14" s="165">
        <v>629929</v>
      </c>
      <c r="F14" s="165">
        <v>755555</v>
      </c>
      <c r="G14" s="165">
        <v>827641</v>
      </c>
      <c r="H14" s="165">
        <v>831395</v>
      </c>
      <c r="I14" s="180">
        <f t="shared" ref="I14:I21" si="6">IFERROR(H14/G14-1,"-")</f>
        <v>4.5357830266987698E-3</v>
      </c>
      <c r="J14" s="166">
        <f t="shared" si="2"/>
        <v>95.505513639001748</v>
      </c>
      <c r="K14" s="165">
        <f t="shared" si="3"/>
        <v>3754</v>
      </c>
      <c r="L14" s="165">
        <f t="shared" si="4"/>
        <v>822780</v>
      </c>
      <c r="M14" s="166">
        <f t="shared" si="0"/>
        <v>0.37300903993787032</v>
      </c>
      <c r="P14" s="164" t="s">
        <v>112</v>
      </c>
      <c r="Q14" s="165">
        <v>21732</v>
      </c>
      <c r="R14" s="165">
        <v>368</v>
      </c>
      <c r="S14" s="165">
        <v>38084</v>
      </c>
      <c r="T14" s="165">
        <v>39572</v>
      </c>
      <c r="U14" s="165">
        <v>46605</v>
      </c>
      <c r="V14" s="165">
        <v>46674</v>
      </c>
      <c r="W14" s="180">
        <f t="shared" ref="W14:W21" si="7">IFERROR(V14/U14-1,"-")</f>
        <v>1.4805278403604571E-3</v>
      </c>
      <c r="X14" s="164">
        <f t="shared" si="5"/>
        <v>69</v>
      </c>
      <c r="Y14" s="166">
        <f t="shared" si="1"/>
        <v>0.41338812817742193</v>
      </c>
    </row>
    <row r="15" spans="1:25" x14ac:dyDescent="0.25">
      <c r="A15" s="1"/>
      <c r="B15" s="164" t="s">
        <v>115</v>
      </c>
      <c r="C15" s="165">
        <v>101828</v>
      </c>
      <c r="D15" s="165">
        <v>25974</v>
      </c>
      <c r="E15" s="165">
        <v>156103</v>
      </c>
      <c r="F15" s="165">
        <v>187152</v>
      </c>
      <c r="G15" s="165">
        <v>202373</v>
      </c>
      <c r="H15" s="165">
        <v>194318</v>
      </c>
      <c r="I15" s="180">
        <f t="shared" si="6"/>
        <v>-3.9802740484155441E-2</v>
      </c>
      <c r="J15" s="166">
        <f t="shared" si="2"/>
        <v>6.4812504812504814</v>
      </c>
      <c r="K15" s="165">
        <f t="shared" si="3"/>
        <v>-8055</v>
      </c>
      <c r="L15" s="165">
        <f t="shared" si="4"/>
        <v>168344</v>
      </c>
      <c r="M15" s="166">
        <f t="shared" si="0"/>
        <v>8.7181629216734627E-2</v>
      </c>
      <c r="P15" s="164" t="s">
        <v>115</v>
      </c>
      <c r="Q15" s="165">
        <v>3339</v>
      </c>
      <c r="R15" s="165">
        <v>1278</v>
      </c>
      <c r="S15" s="165">
        <v>6322</v>
      </c>
      <c r="T15" s="165">
        <v>8851</v>
      </c>
      <c r="U15" s="165">
        <v>10332</v>
      </c>
      <c r="V15" s="165">
        <v>8815</v>
      </c>
      <c r="W15" s="180">
        <f t="shared" si="7"/>
        <v>-0.14682539682539686</v>
      </c>
      <c r="X15" s="164">
        <f t="shared" si="5"/>
        <v>-1517</v>
      </c>
      <c r="Y15" s="166">
        <f t="shared" si="1"/>
        <v>7.8073795901015E-2</v>
      </c>
    </row>
    <row r="16" spans="1:25" x14ac:dyDescent="0.25">
      <c r="A16" s="1"/>
      <c r="B16" s="164" t="s">
        <v>118</v>
      </c>
      <c r="C16" s="165">
        <v>37341</v>
      </c>
      <c r="D16" s="165">
        <v>36195</v>
      </c>
      <c r="E16" s="165">
        <v>83832</v>
      </c>
      <c r="F16" s="165">
        <v>97110</v>
      </c>
      <c r="G16" s="165">
        <v>102984</v>
      </c>
      <c r="H16" s="165">
        <v>96955</v>
      </c>
      <c r="I16" s="180">
        <f t="shared" si="6"/>
        <v>-5.8543074652373184E-2</v>
      </c>
      <c r="J16" s="166">
        <f t="shared" si="2"/>
        <v>1.6786849012294516</v>
      </c>
      <c r="K16" s="165">
        <f t="shared" si="3"/>
        <v>-6029</v>
      </c>
      <c r="L16" s="165">
        <f t="shared" si="4"/>
        <v>60760</v>
      </c>
      <c r="M16" s="166">
        <f t="shared" si="0"/>
        <v>4.3499289107074519E-2</v>
      </c>
      <c r="P16" s="164" t="s">
        <v>118</v>
      </c>
      <c r="Q16" s="165">
        <v>3563</v>
      </c>
      <c r="R16" s="165">
        <v>4080</v>
      </c>
      <c r="S16" s="165">
        <v>11900</v>
      </c>
      <c r="T16" s="165">
        <v>11101</v>
      </c>
      <c r="U16" s="165">
        <v>11628</v>
      </c>
      <c r="V16" s="165">
        <v>9807</v>
      </c>
      <c r="W16" s="180">
        <f t="shared" si="7"/>
        <v>-0.15660474716202266</v>
      </c>
      <c r="X16" s="164">
        <f t="shared" si="5"/>
        <v>-1821</v>
      </c>
      <c r="Y16" s="166">
        <f t="shared" si="1"/>
        <v>8.6859865729013511E-2</v>
      </c>
    </row>
    <row r="17" spans="1:25" x14ac:dyDescent="0.25">
      <c r="A17" s="1"/>
      <c r="B17" s="164" t="s">
        <v>125</v>
      </c>
      <c r="C17" s="165">
        <v>27570</v>
      </c>
      <c r="D17" s="165">
        <v>3793</v>
      </c>
      <c r="E17" s="165">
        <v>75561</v>
      </c>
      <c r="F17" s="165">
        <v>65126</v>
      </c>
      <c r="G17" s="165">
        <v>72306</v>
      </c>
      <c r="H17" s="165">
        <v>66858</v>
      </c>
      <c r="I17" s="180">
        <f t="shared" si="6"/>
        <v>-7.5346444278483138E-2</v>
      </c>
      <c r="J17" s="166">
        <f t="shared" si="2"/>
        <v>16.626680727656208</v>
      </c>
      <c r="K17" s="165">
        <f t="shared" si="3"/>
        <v>-5448</v>
      </c>
      <c r="L17" s="165">
        <f t="shared" si="4"/>
        <v>63065</v>
      </c>
      <c r="M17" s="166">
        <f t="shared" si="0"/>
        <v>2.9996137085460142E-2</v>
      </c>
      <c r="P17" s="164" t="s">
        <v>125</v>
      </c>
      <c r="Q17" s="165">
        <v>765</v>
      </c>
      <c r="R17" s="165">
        <v>156</v>
      </c>
      <c r="S17" s="165">
        <v>4160</v>
      </c>
      <c r="T17" s="165">
        <v>3592</v>
      </c>
      <c r="U17" s="165">
        <v>2813</v>
      </c>
      <c r="V17" s="165">
        <v>2607</v>
      </c>
      <c r="W17" s="180">
        <f t="shared" si="7"/>
        <v>-7.3231425524351246E-2</v>
      </c>
      <c r="X17" s="164">
        <f t="shared" si="5"/>
        <v>-206</v>
      </c>
      <c r="Y17" s="166">
        <f t="shared" si="1"/>
        <v>2.3090004074185606E-2</v>
      </c>
    </row>
    <row r="18" spans="1:25" x14ac:dyDescent="0.25">
      <c r="A18" s="1"/>
      <c r="B18" s="164" t="s">
        <v>121</v>
      </c>
      <c r="C18" s="165">
        <v>29512</v>
      </c>
      <c r="D18" s="165">
        <v>7553</v>
      </c>
      <c r="E18" s="165">
        <v>62498</v>
      </c>
      <c r="F18" s="165">
        <v>60701</v>
      </c>
      <c r="G18" s="165">
        <v>65977</v>
      </c>
      <c r="H18" s="165">
        <v>60345</v>
      </c>
      <c r="I18" s="180">
        <f t="shared" si="6"/>
        <v>-8.5363081073707492E-2</v>
      </c>
      <c r="J18" s="166">
        <f t="shared" si="2"/>
        <v>6.9895405799020258</v>
      </c>
      <c r="K18" s="165">
        <f t="shared" si="3"/>
        <v>-5632</v>
      </c>
      <c r="L18" s="165">
        <f t="shared" si="4"/>
        <v>52792</v>
      </c>
      <c r="M18" s="166">
        <f t="shared" si="0"/>
        <v>2.7074050860362145E-2</v>
      </c>
      <c r="P18" s="164" t="s">
        <v>121</v>
      </c>
      <c r="Q18" s="165">
        <v>861</v>
      </c>
      <c r="R18" s="165">
        <v>366</v>
      </c>
      <c r="S18" s="165">
        <v>1931</v>
      </c>
      <c r="T18" s="165">
        <v>1999</v>
      </c>
      <c r="U18" s="165">
        <v>2428</v>
      </c>
      <c r="V18" s="165">
        <v>1838</v>
      </c>
      <c r="W18" s="180">
        <f t="shared" si="7"/>
        <v>-0.24299835255354196</v>
      </c>
      <c r="X18" s="164">
        <f t="shared" si="5"/>
        <v>-590</v>
      </c>
      <c r="Y18" s="166">
        <f t="shared" si="1"/>
        <v>1.627902857244079E-2</v>
      </c>
    </row>
    <row r="19" spans="1:25" x14ac:dyDescent="0.25">
      <c r="A19" s="163" t="s">
        <v>146</v>
      </c>
      <c r="B19" s="164" t="s">
        <v>130</v>
      </c>
      <c r="C19" s="165">
        <v>28338</v>
      </c>
      <c r="D19" s="165">
        <v>525</v>
      </c>
      <c r="E19" s="165">
        <v>32029</v>
      </c>
      <c r="F19" s="165">
        <v>41258</v>
      </c>
      <c r="G19" s="165">
        <v>36390</v>
      </c>
      <c r="H19" s="165">
        <v>35576</v>
      </c>
      <c r="I19" s="180">
        <f t="shared" si="6"/>
        <v>-2.2368782632591344E-2</v>
      </c>
      <c r="J19" s="166">
        <f t="shared" si="2"/>
        <v>66.763809523809527</v>
      </c>
      <c r="K19" s="165">
        <f t="shared" si="3"/>
        <v>-814</v>
      </c>
      <c r="L19" s="165">
        <f t="shared" si="4"/>
        <v>35051</v>
      </c>
      <c r="M19" s="166">
        <f t="shared" si="0"/>
        <v>1.5961329578394957E-2</v>
      </c>
      <c r="P19" s="164" t="s">
        <v>130</v>
      </c>
      <c r="Q19" s="165">
        <v>1961</v>
      </c>
      <c r="R19" s="165">
        <v>34</v>
      </c>
      <c r="S19" s="165">
        <v>1767</v>
      </c>
      <c r="T19" s="165">
        <v>2238</v>
      </c>
      <c r="U19" s="165">
        <v>1978</v>
      </c>
      <c r="V19" s="165">
        <v>2225</v>
      </c>
      <c r="W19" s="180">
        <f t="shared" si="7"/>
        <v>0.12487360970677441</v>
      </c>
      <c r="X19" s="164">
        <f t="shared" si="5"/>
        <v>247</v>
      </c>
      <c r="Y19" s="166">
        <f t="shared" si="1"/>
        <v>1.9706658636387792E-2</v>
      </c>
    </row>
    <row r="20" spans="1:25" x14ac:dyDescent="0.25">
      <c r="A20" s="168" t="s">
        <v>147</v>
      </c>
      <c r="B20" s="164" t="s">
        <v>133</v>
      </c>
      <c r="C20" s="165">
        <v>40106</v>
      </c>
      <c r="D20" s="165">
        <v>2444</v>
      </c>
      <c r="E20" s="165">
        <v>25354</v>
      </c>
      <c r="F20" s="165">
        <v>37850</v>
      </c>
      <c r="G20" s="165">
        <v>39869</v>
      </c>
      <c r="H20" s="165">
        <v>31635</v>
      </c>
      <c r="I20" s="180">
        <f t="shared" si="6"/>
        <v>-0.20652637387443884</v>
      </c>
      <c r="J20" s="166">
        <f t="shared" si="2"/>
        <v>11.943944353518821</v>
      </c>
      <c r="K20" s="165">
        <f t="shared" si="3"/>
        <v>-8234</v>
      </c>
      <c r="L20" s="165">
        <f t="shared" si="4"/>
        <v>29191</v>
      </c>
      <c r="M20" s="166">
        <f t="shared" si="0"/>
        <v>1.4193182516655174E-2</v>
      </c>
      <c r="P20" s="164" t="s">
        <v>133</v>
      </c>
      <c r="Q20" s="165">
        <v>3933</v>
      </c>
      <c r="R20" s="165">
        <v>37</v>
      </c>
      <c r="S20" s="165">
        <v>876</v>
      </c>
      <c r="T20" s="165">
        <v>1574</v>
      </c>
      <c r="U20" s="165">
        <v>1454</v>
      </c>
      <c r="V20" s="165">
        <v>1070</v>
      </c>
      <c r="W20" s="180">
        <f t="shared" si="7"/>
        <v>-0.26409903713892713</v>
      </c>
      <c r="X20" s="164">
        <f t="shared" si="5"/>
        <v>-384</v>
      </c>
      <c r="Y20" s="166">
        <f t="shared" si="1"/>
        <v>9.4769099959258144E-3</v>
      </c>
    </row>
    <row r="21" spans="1:25" x14ac:dyDescent="0.25">
      <c r="B21" s="169" t="s">
        <v>147</v>
      </c>
      <c r="C21" s="170">
        <f t="shared" ref="C21" si="8">C13-SUM(C14:C20)</f>
        <v>214336</v>
      </c>
      <c r="D21" s="170">
        <f t="shared" ref="D21:E21" si="9">D13-SUM(D14:D20)</f>
        <v>98757</v>
      </c>
      <c r="E21" s="170">
        <f t="shared" si="9"/>
        <v>410388</v>
      </c>
      <c r="F21" s="170">
        <f t="shared" ref="F21:H21" si="10">F13-SUM(F14:F20)</f>
        <v>478464</v>
      </c>
      <c r="G21" s="170">
        <f t="shared" si="10"/>
        <v>523320</v>
      </c>
      <c r="H21" s="170">
        <f t="shared" si="10"/>
        <v>538499</v>
      </c>
      <c r="I21" s="181">
        <f t="shared" si="6"/>
        <v>2.9005197584651921E-2</v>
      </c>
      <c r="J21" s="171">
        <f t="shared" si="2"/>
        <v>4.4527679050598943</v>
      </c>
      <c r="K21" s="170">
        <f>H21-G21</f>
        <v>15179</v>
      </c>
      <c r="L21" s="170">
        <f t="shared" si="4"/>
        <v>439742</v>
      </c>
      <c r="M21" s="171">
        <f t="shared" si="0"/>
        <v>0.24159995549348173</v>
      </c>
      <c r="P21" s="169" t="s">
        <v>147</v>
      </c>
      <c r="Q21" s="170">
        <f t="shared" ref="Q21:V21" si="11">Q13-SUM(Q14:Q20)</f>
        <v>13516</v>
      </c>
      <c r="R21" s="170">
        <f t="shared" si="11"/>
        <v>6055</v>
      </c>
      <c r="S21" s="170">
        <f t="shared" si="11"/>
        <v>29082</v>
      </c>
      <c r="T21" s="170">
        <f t="shared" si="11"/>
        <v>32335</v>
      </c>
      <c r="U21" s="170">
        <f t="shared" si="11"/>
        <v>34039</v>
      </c>
      <c r="V21" s="170">
        <f t="shared" si="11"/>
        <v>33323</v>
      </c>
      <c r="W21" s="181">
        <f t="shared" si="7"/>
        <v>-2.1034695496342404E-2</v>
      </c>
      <c r="X21" s="169">
        <f>V21-U21</f>
        <v>-716</v>
      </c>
      <c r="Y21" s="171">
        <f t="shared" si="1"/>
        <v>0.29513931943386534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134314</v>
      </c>
      <c r="E23" s="177">
        <v>683221</v>
      </c>
      <c r="F23" s="177">
        <v>758695</v>
      </c>
      <c r="G23" s="177">
        <v>801852</v>
      </c>
      <c r="H23" s="177">
        <v>771372</v>
      </c>
      <c r="I23" s="178">
        <f>IFERROR(H23/G23-1,"-")</f>
        <v>-3.8012002214872553E-2</v>
      </c>
      <c r="J23" s="178">
        <f>IFERROR(H23/D23-1,"-")</f>
        <v>4.7430498682192477</v>
      </c>
      <c r="K23" s="177">
        <f>H23-G23</f>
        <v>-30480</v>
      </c>
      <c r="L23" s="177">
        <f>H23-D23</f>
        <v>637058</v>
      </c>
      <c r="M23" s="178">
        <f t="shared" ref="M23:M35" si="12">H23/H$9</f>
        <v>0.34607945580013699</v>
      </c>
    </row>
    <row r="24" spans="1:25" x14ac:dyDescent="0.25">
      <c r="B24" s="160" t="s">
        <v>99</v>
      </c>
      <c r="C24" s="161">
        <v>20277</v>
      </c>
      <c r="D24" s="161">
        <v>67859</v>
      </c>
      <c r="E24" s="161">
        <v>65893</v>
      </c>
      <c r="F24" s="161">
        <v>57104</v>
      </c>
      <c r="G24" s="161">
        <v>49810</v>
      </c>
      <c r="H24" s="161">
        <v>47755</v>
      </c>
      <c r="I24" s="179">
        <f>IFERROR(H24/G24-1,"-")</f>
        <v>-4.1256775747841812E-2</v>
      </c>
      <c r="J24" s="162">
        <f t="shared" ref="J24:J35" si="13">IFERROR(H24/D24-1,"-")</f>
        <v>-0.29626136547841853</v>
      </c>
      <c r="K24" s="161">
        <f t="shared" ref="K24:K34" si="14">H24-G24</f>
        <v>-2055</v>
      </c>
      <c r="L24" s="161">
        <f t="shared" ref="L24:L35" si="15">H24-D24</f>
        <v>-20104</v>
      </c>
      <c r="M24" s="162">
        <f t="shared" si="12"/>
        <v>2.14254917364586E-2</v>
      </c>
    </row>
    <row r="25" spans="1:25" x14ac:dyDescent="0.25">
      <c r="B25" s="164" t="s">
        <v>105</v>
      </c>
      <c r="C25" s="165">
        <v>9378</v>
      </c>
      <c r="D25" s="165">
        <v>44610</v>
      </c>
      <c r="E25" s="165">
        <v>30408</v>
      </c>
      <c r="F25" s="165">
        <v>24427</v>
      </c>
      <c r="G25" s="165">
        <v>18567</v>
      </c>
      <c r="H25" s="165">
        <v>20243</v>
      </c>
      <c r="I25" s="180">
        <f>IFERROR(H25/G25-1,"-")</f>
        <v>9.0267679215813024E-2</v>
      </c>
      <c r="J25" s="166">
        <f t="shared" si="13"/>
        <v>-0.5462228199955167</v>
      </c>
      <c r="K25" s="165">
        <f t="shared" si="14"/>
        <v>1676</v>
      </c>
      <c r="L25" s="165">
        <f t="shared" si="15"/>
        <v>-24367</v>
      </c>
      <c r="M25" s="166">
        <f t="shared" si="12"/>
        <v>9.0821113856377651E-3</v>
      </c>
    </row>
    <row r="26" spans="1:25" x14ac:dyDescent="0.25">
      <c r="B26" s="164" t="s">
        <v>102</v>
      </c>
      <c r="C26" s="165">
        <v>10899</v>
      </c>
      <c r="D26" s="165">
        <v>23249</v>
      </c>
      <c r="E26" s="165">
        <v>35485</v>
      </c>
      <c r="F26" s="165">
        <v>32677</v>
      </c>
      <c r="G26" s="165">
        <v>31243</v>
      </c>
      <c r="H26" s="165">
        <v>27512</v>
      </c>
      <c r="I26" s="180">
        <f>IFERROR(H26/G26-1,"-")</f>
        <v>-0.11941874979995515</v>
      </c>
      <c r="J26" s="166">
        <f t="shared" si="13"/>
        <v>0.18336272527850661</v>
      </c>
      <c r="K26" s="165">
        <f t="shared" si="14"/>
        <v>-3731</v>
      </c>
      <c r="L26" s="165">
        <f t="shared" si="15"/>
        <v>4263</v>
      </c>
      <c r="M26" s="166">
        <f t="shared" si="12"/>
        <v>1.2343380350820835E-2</v>
      </c>
    </row>
    <row r="27" spans="1:25" x14ac:dyDescent="0.25">
      <c r="B27" s="160" t="s">
        <v>109</v>
      </c>
      <c r="C27" s="161">
        <v>323893</v>
      </c>
      <c r="D27" s="161">
        <v>66455</v>
      </c>
      <c r="E27" s="161">
        <v>617328</v>
      </c>
      <c r="F27" s="161">
        <v>701591</v>
      </c>
      <c r="G27" s="161">
        <v>752042</v>
      </c>
      <c r="H27" s="161">
        <v>723617</v>
      </c>
      <c r="I27" s="179">
        <f>IFERROR(H27/G27-1,"-")</f>
        <v>-3.7797091119910808E-2</v>
      </c>
      <c r="J27" s="162">
        <f t="shared" si="13"/>
        <v>9.8888270258069362</v>
      </c>
      <c r="K27" s="161">
        <f t="shared" si="14"/>
        <v>-28425</v>
      </c>
      <c r="L27" s="161">
        <f t="shared" si="15"/>
        <v>657162</v>
      </c>
      <c r="M27" s="162">
        <f t="shared" si="12"/>
        <v>0.32465396406367841</v>
      </c>
    </row>
    <row r="28" spans="1:25" x14ac:dyDescent="0.25">
      <c r="B28" s="164" t="s">
        <v>112</v>
      </c>
      <c r="C28" s="165">
        <v>148381</v>
      </c>
      <c r="D28" s="165">
        <v>2943</v>
      </c>
      <c r="E28" s="165">
        <v>294265</v>
      </c>
      <c r="F28" s="165">
        <v>345601</v>
      </c>
      <c r="G28" s="165">
        <v>376629</v>
      </c>
      <c r="H28" s="165">
        <v>370785</v>
      </c>
      <c r="I28" s="180">
        <f t="shared" ref="I28:I35" si="16">IFERROR(H28/G28-1,"-")</f>
        <v>-1.5516595907378306E-2</v>
      </c>
      <c r="J28" s="166">
        <f t="shared" si="13"/>
        <v>124.98878695208971</v>
      </c>
      <c r="K28" s="165">
        <f t="shared" si="14"/>
        <v>-5844</v>
      </c>
      <c r="L28" s="165">
        <f t="shared" si="15"/>
        <v>367842</v>
      </c>
      <c r="M28" s="166">
        <f t="shared" si="12"/>
        <v>0.16635432841593137</v>
      </c>
    </row>
    <row r="29" spans="1:25" x14ac:dyDescent="0.25">
      <c r="B29" s="164" t="s">
        <v>115</v>
      </c>
      <c r="C29" s="165">
        <v>39437</v>
      </c>
      <c r="D29" s="165">
        <v>10133</v>
      </c>
      <c r="E29" s="165">
        <v>65984</v>
      </c>
      <c r="F29" s="165">
        <v>76107</v>
      </c>
      <c r="G29" s="165">
        <v>78866</v>
      </c>
      <c r="H29" s="165">
        <v>71497</v>
      </c>
      <c r="I29" s="180">
        <f t="shared" si="16"/>
        <v>-9.3436969036086559E-2</v>
      </c>
      <c r="J29" s="166">
        <f t="shared" si="13"/>
        <v>6.0558571005625188</v>
      </c>
      <c r="K29" s="165">
        <f t="shared" si="14"/>
        <v>-7369</v>
      </c>
      <c r="L29" s="165">
        <f t="shared" si="15"/>
        <v>61364</v>
      </c>
      <c r="M29" s="166">
        <f t="shared" si="12"/>
        <v>3.2077444931035086E-2</v>
      </c>
    </row>
    <row r="30" spans="1:25" x14ac:dyDescent="0.25">
      <c r="B30" s="164" t="s">
        <v>118</v>
      </c>
      <c r="C30" s="165">
        <v>12858</v>
      </c>
      <c r="D30" s="165">
        <v>12331</v>
      </c>
      <c r="E30" s="165">
        <v>27461</v>
      </c>
      <c r="F30" s="165">
        <v>28821</v>
      </c>
      <c r="G30" s="165">
        <v>28446</v>
      </c>
      <c r="H30" s="165">
        <v>23489</v>
      </c>
      <c r="I30" s="180">
        <f t="shared" si="16"/>
        <v>-0.17426000140617315</v>
      </c>
      <c r="J30" s="166">
        <f t="shared" si="13"/>
        <v>0.90487389506122784</v>
      </c>
      <c r="K30" s="165">
        <f t="shared" si="14"/>
        <v>-4957</v>
      </c>
      <c r="L30" s="165">
        <f t="shared" si="15"/>
        <v>11158</v>
      </c>
      <c r="M30" s="166">
        <f t="shared" si="12"/>
        <v>1.0538443626796692E-2</v>
      </c>
    </row>
    <row r="31" spans="1:25" x14ac:dyDescent="0.25">
      <c r="B31" s="164" t="s">
        <v>125</v>
      </c>
      <c r="C31" s="165">
        <v>12503</v>
      </c>
      <c r="D31" s="165">
        <v>1443</v>
      </c>
      <c r="E31" s="165">
        <v>34729</v>
      </c>
      <c r="F31" s="165">
        <v>28769</v>
      </c>
      <c r="G31" s="165">
        <v>30041</v>
      </c>
      <c r="H31" s="165">
        <v>27791</v>
      </c>
      <c r="I31" s="180">
        <f t="shared" si="16"/>
        <v>-7.4897639892147372E-2</v>
      </c>
      <c r="J31" s="166">
        <f t="shared" si="13"/>
        <v>18.259182259182261</v>
      </c>
      <c r="K31" s="165">
        <f t="shared" si="14"/>
        <v>-2250</v>
      </c>
      <c r="L31" s="165">
        <f t="shared" si="15"/>
        <v>26348</v>
      </c>
      <c r="M31" s="166">
        <f t="shared" si="12"/>
        <v>1.2468554933471279E-2</v>
      </c>
    </row>
    <row r="32" spans="1:25" x14ac:dyDescent="0.25">
      <c r="B32" s="164" t="s">
        <v>121</v>
      </c>
      <c r="C32" s="165">
        <v>15876</v>
      </c>
      <c r="D32" s="165">
        <v>4127</v>
      </c>
      <c r="E32" s="165">
        <v>36864</v>
      </c>
      <c r="F32" s="165">
        <v>32894</v>
      </c>
      <c r="G32" s="165">
        <v>34121</v>
      </c>
      <c r="H32" s="165">
        <v>33135</v>
      </c>
      <c r="I32" s="180">
        <f t="shared" si="16"/>
        <v>-2.8897160106679198E-2</v>
      </c>
      <c r="J32" s="166">
        <f t="shared" si="13"/>
        <v>7.0288345044826759</v>
      </c>
      <c r="K32" s="165">
        <f t="shared" si="14"/>
        <v>-986</v>
      </c>
      <c r="L32" s="165">
        <f t="shared" si="15"/>
        <v>29008</v>
      </c>
      <c r="M32" s="166">
        <f t="shared" si="12"/>
        <v>1.4866164143808099E-2</v>
      </c>
    </row>
    <row r="33" spans="2:13" x14ac:dyDescent="0.25">
      <c r="B33" s="164" t="s">
        <v>130</v>
      </c>
      <c r="C33" s="165">
        <v>11519</v>
      </c>
      <c r="D33" s="165">
        <v>134</v>
      </c>
      <c r="E33" s="165">
        <v>12546</v>
      </c>
      <c r="F33" s="165">
        <v>14777</v>
      </c>
      <c r="G33" s="165">
        <v>13260</v>
      </c>
      <c r="H33" s="165">
        <v>12479</v>
      </c>
      <c r="I33" s="180">
        <f t="shared" si="16"/>
        <v>-5.8898944193061853E-2</v>
      </c>
      <c r="J33" s="166">
        <f t="shared" si="13"/>
        <v>92.126865671641795</v>
      </c>
      <c r="K33" s="165">
        <f t="shared" si="14"/>
        <v>-781</v>
      </c>
      <c r="L33" s="165">
        <f t="shared" si="15"/>
        <v>12345</v>
      </c>
      <c r="M33" s="166">
        <f t="shared" si="12"/>
        <v>5.5987584834942287E-3</v>
      </c>
    </row>
    <row r="34" spans="2:13" x14ac:dyDescent="0.25">
      <c r="B34" s="164" t="s">
        <v>133</v>
      </c>
      <c r="C34" s="165">
        <v>12800</v>
      </c>
      <c r="D34" s="165">
        <v>319</v>
      </c>
      <c r="E34" s="165">
        <v>7647</v>
      </c>
      <c r="F34" s="165">
        <v>13233</v>
      </c>
      <c r="G34" s="165">
        <v>13117</v>
      </c>
      <c r="H34" s="165">
        <v>10601</v>
      </c>
      <c r="I34" s="180">
        <f t="shared" si="16"/>
        <v>-0.1918121521689411</v>
      </c>
      <c r="J34" s="166">
        <f t="shared" si="13"/>
        <v>32.231974921630091</v>
      </c>
      <c r="K34" s="165">
        <f t="shared" si="14"/>
        <v>-2516</v>
      </c>
      <c r="L34" s="165">
        <f t="shared" si="15"/>
        <v>10282</v>
      </c>
      <c r="M34" s="166">
        <f t="shared" si="12"/>
        <v>4.7561854862987673E-3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35025</v>
      </c>
      <c r="E35" s="170">
        <f t="shared" si="18"/>
        <v>137832</v>
      </c>
      <c r="F35" s="170">
        <f t="shared" ref="F35:H35" si="19">F27-SUM(F28:F34)</f>
        <v>161389</v>
      </c>
      <c r="G35" s="170">
        <f t="shared" si="19"/>
        <v>177562</v>
      </c>
      <c r="H35" s="170">
        <f t="shared" si="19"/>
        <v>173840</v>
      </c>
      <c r="I35" s="181">
        <f t="shared" si="16"/>
        <v>-2.0961692253973263E-2</v>
      </c>
      <c r="J35" s="171">
        <f t="shared" si="13"/>
        <v>3.9633119200571016</v>
      </c>
      <c r="K35" s="170">
        <f>H35-G35</f>
        <v>-3722</v>
      </c>
      <c r="L35" s="170">
        <f t="shared" si="15"/>
        <v>138815</v>
      </c>
      <c r="M35" s="171">
        <f t="shared" si="12"/>
        <v>7.7994084042842901E-2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60212</v>
      </c>
      <c r="E37" s="177">
        <v>473974</v>
      </c>
      <c r="F37" s="177">
        <v>528116</v>
      </c>
      <c r="G37" s="177">
        <v>561508</v>
      </c>
      <c r="H37" s="177">
        <v>579080</v>
      </c>
      <c r="I37" s="178">
        <f>IFERROR(H37/G37-1,"-")</f>
        <v>3.1294300348347681E-2</v>
      </c>
      <c r="J37" s="178">
        <f>IFERROR(H37/D37-1,"-")</f>
        <v>8.6173520228525877</v>
      </c>
      <c r="K37" s="177">
        <f>H37-G37</f>
        <v>17572</v>
      </c>
      <c r="L37" s="177">
        <f>H37-D37</f>
        <v>518868</v>
      </c>
      <c r="M37" s="178">
        <f t="shared" ref="M37:M49" si="20">H37/H$9</f>
        <v>0.25980680043447696</v>
      </c>
    </row>
    <row r="38" spans="2:13" x14ac:dyDescent="0.25">
      <c r="B38" s="160" t="s">
        <v>99</v>
      </c>
      <c r="C38" s="161">
        <v>13953</v>
      </c>
      <c r="D38" s="161">
        <v>20214</v>
      </c>
      <c r="E38" s="161">
        <v>39365</v>
      </c>
      <c r="F38" s="161">
        <v>36909</v>
      </c>
      <c r="G38" s="161">
        <v>35905</v>
      </c>
      <c r="H38" s="161">
        <v>39006</v>
      </c>
      <c r="I38" s="179">
        <f>IFERROR(H38/G38-1,"-")</f>
        <v>8.63668012811587E-2</v>
      </c>
      <c r="J38" s="162">
        <f t="shared" ref="J38:J49" si="21">IFERROR(H38/D38-1,"-")</f>
        <v>0.92965271593944787</v>
      </c>
      <c r="K38" s="161">
        <f t="shared" ref="K38:K48" si="22">H38-G38</f>
        <v>3101</v>
      </c>
      <c r="L38" s="161">
        <f t="shared" ref="L38:L49" si="23">H38-D38</f>
        <v>18792</v>
      </c>
      <c r="M38" s="162">
        <f t="shared" si="20"/>
        <v>1.7500214232484643E-2</v>
      </c>
    </row>
    <row r="39" spans="2:13" x14ac:dyDescent="0.25">
      <c r="B39" s="164" t="s">
        <v>105</v>
      </c>
      <c r="C39" s="165">
        <v>5079</v>
      </c>
      <c r="D39" s="165">
        <v>16408</v>
      </c>
      <c r="E39" s="165">
        <v>16361</v>
      </c>
      <c r="F39" s="165">
        <v>14446</v>
      </c>
      <c r="G39" s="165">
        <v>14932</v>
      </c>
      <c r="H39" s="165">
        <v>15698</v>
      </c>
      <c r="I39" s="180">
        <f>IFERROR(H39/G39-1,"-")</f>
        <v>5.1299223144923634E-2</v>
      </c>
      <c r="J39" s="166">
        <f t="shared" si="21"/>
        <v>-4.3271574841540761E-2</v>
      </c>
      <c r="K39" s="165">
        <f t="shared" si="22"/>
        <v>766</v>
      </c>
      <c r="L39" s="165">
        <f t="shared" si="23"/>
        <v>-710</v>
      </c>
      <c r="M39" s="166">
        <f t="shared" si="20"/>
        <v>7.0429770553644038E-3</v>
      </c>
    </row>
    <row r="40" spans="2:13" x14ac:dyDescent="0.25">
      <c r="B40" s="164" t="s">
        <v>102</v>
      </c>
      <c r="C40" s="165">
        <v>8874</v>
      </c>
      <c r="D40" s="165">
        <v>3806</v>
      </c>
      <c r="E40" s="165">
        <v>23004</v>
      </c>
      <c r="F40" s="165">
        <v>22463</v>
      </c>
      <c r="G40" s="165">
        <v>20973</v>
      </c>
      <c r="H40" s="165">
        <v>23308</v>
      </c>
      <c r="I40" s="180">
        <f>IFERROR(H40/G40-1,"-")</f>
        <v>0.11133361941543884</v>
      </c>
      <c r="J40" s="166">
        <f t="shared" si="21"/>
        <v>5.1240147136100891</v>
      </c>
      <c r="K40" s="165">
        <f t="shared" si="22"/>
        <v>2335</v>
      </c>
      <c r="L40" s="165">
        <f t="shared" si="23"/>
        <v>19502</v>
      </c>
      <c r="M40" s="166">
        <f t="shared" si="20"/>
        <v>1.045723717712024E-2</v>
      </c>
    </row>
    <row r="41" spans="2:13" x14ac:dyDescent="0.25">
      <c r="B41" s="160" t="s">
        <v>109</v>
      </c>
      <c r="C41" s="161">
        <v>235324</v>
      </c>
      <c r="D41" s="161">
        <v>39998</v>
      </c>
      <c r="E41" s="161">
        <v>434609</v>
      </c>
      <c r="F41" s="161">
        <v>491207</v>
      </c>
      <c r="G41" s="161">
        <v>525603</v>
      </c>
      <c r="H41" s="161">
        <v>540074</v>
      </c>
      <c r="I41" s="179">
        <f>IFERROR(H41/G41-1,"-")</f>
        <v>2.7532186840638184E-2</v>
      </c>
      <c r="J41" s="162">
        <f t="shared" si="21"/>
        <v>12.502525126256312</v>
      </c>
      <c r="K41" s="161">
        <f t="shared" si="22"/>
        <v>14471</v>
      </c>
      <c r="L41" s="161">
        <f t="shared" si="23"/>
        <v>500076</v>
      </c>
      <c r="M41" s="162">
        <f t="shared" si="20"/>
        <v>0.2423065862019923</v>
      </c>
    </row>
    <row r="42" spans="2:13" x14ac:dyDescent="0.25">
      <c r="B42" s="164" t="s">
        <v>112</v>
      </c>
      <c r="C42" s="165">
        <v>106790</v>
      </c>
      <c r="D42" s="165">
        <v>1361</v>
      </c>
      <c r="E42" s="165">
        <v>204109</v>
      </c>
      <c r="F42" s="165">
        <v>238903</v>
      </c>
      <c r="G42" s="165">
        <v>262960</v>
      </c>
      <c r="H42" s="165">
        <v>270009</v>
      </c>
      <c r="I42" s="180">
        <f t="shared" ref="I42:I49" si="24">IFERROR(H42/G42-1,"-")</f>
        <v>2.6806358381502804E-2</v>
      </c>
      <c r="J42" s="166">
        <f t="shared" si="21"/>
        <v>197.39015429831008</v>
      </c>
      <c r="K42" s="165">
        <f t="shared" si="22"/>
        <v>7049</v>
      </c>
      <c r="L42" s="165">
        <f t="shared" si="23"/>
        <v>268648</v>
      </c>
      <c r="M42" s="166">
        <f t="shared" si="20"/>
        <v>0.12114073077728929</v>
      </c>
    </row>
    <row r="43" spans="2:13" x14ac:dyDescent="0.25">
      <c r="B43" s="164" t="s">
        <v>115</v>
      </c>
      <c r="C43" s="165">
        <v>11703</v>
      </c>
      <c r="D43" s="165">
        <v>3175</v>
      </c>
      <c r="E43" s="165">
        <v>15816</v>
      </c>
      <c r="F43" s="165">
        <v>19783</v>
      </c>
      <c r="G43" s="165">
        <v>20195</v>
      </c>
      <c r="H43" s="165">
        <v>20949</v>
      </c>
      <c r="I43" s="180">
        <f t="shared" si="24"/>
        <v>3.7335974251052173E-2</v>
      </c>
      <c r="J43" s="166">
        <f t="shared" si="21"/>
        <v>5.5981102362204727</v>
      </c>
      <c r="K43" s="165">
        <f t="shared" si="22"/>
        <v>754</v>
      </c>
      <c r="L43" s="165">
        <f t="shared" si="23"/>
        <v>17774</v>
      </c>
      <c r="M43" s="166">
        <f t="shared" si="20"/>
        <v>9.3988614048177415E-3</v>
      </c>
    </row>
    <row r="44" spans="2:13" x14ac:dyDescent="0.25">
      <c r="B44" s="164" t="s">
        <v>118</v>
      </c>
      <c r="C44" s="165">
        <v>5799</v>
      </c>
      <c r="D44" s="165">
        <v>5674</v>
      </c>
      <c r="E44" s="165">
        <v>11604</v>
      </c>
      <c r="F44" s="165">
        <v>13097</v>
      </c>
      <c r="G44" s="165">
        <v>12608</v>
      </c>
      <c r="H44" s="165">
        <v>13345</v>
      </c>
      <c r="I44" s="180">
        <f t="shared" si="24"/>
        <v>5.8454949238578635E-2</v>
      </c>
      <c r="J44" s="166">
        <f t="shared" si="21"/>
        <v>1.3519562918575962</v>
      </c>
      <c r="K44" s="165">
        <f t="shared" si="22"/>
        <v>737</v>
      </c>
      <c r="L44" s="165">
        <f t="shared" si="23"/>
        <v>7671</v>
      </c>
      <c r="M44" s="166">
        <f t="shared" si="20"/>
        <v>5.9872932095705166E-3</v>
      </c>
    </row>
    <row r="45" spans="2:13" x14ac:dyDescent="0.25">
      <c r="B45" s="164" t="s">
        <v>125</v>
      </c>
      <c r="C45" s="165">
        <v>10447</v>
      </c>
      <c r="D45" s="165">
        <v>970</v>
      </c>
      <c r="E45" s="165">
        <v>24963</v>
      </c>
      <c r="F45" s="165">
        <v>21459</v>
      </c>
      <c r="G45" s="165">
        <v>23603</v>
      </c>
      <c r="H45" s="165">
        <v>21138</v>
      </c>
      <c r="I45" s="180">
        <f t="shared" si="24"/>
        <v>-0.10443587679532262</v>
      </c>
      <c r="J45" s="166">
        <f t="shared" si="21"/>
        <v>20.791752577319588</v>
      </c>
      <c r="K45" s="165">
        <f t="shared" si="22"/>
        <v>-2465</v>
      </c>
      <c r="L45" s="165">
        <f t="shared" si="23"/>
        <v>20168</v>
      </c>
      <c r="M45" s="166">
        <f t="shared" si="20"/>
        <v>9.483657089839009E-3</v>
      </c>
    </row>
    <row r="46" spans="2:13" x14ac:dyDescent="0.25">
      <c r="B46" s="164" t="s">
        <v>121</v>
      </c>
      <c r="C46" s="165">
        <v>9027</v>
      </c>
      <c r="D46" s="165">
        <v>1109</v>
      </c>
      <c r="E46" s="165">
        <v>15247</v>
      </c>
      <c r="F46" s="165">
        <v>17327</v>
      </c>
      <c r="G46" s="165">
        <v>19324</v>
      </c>
      <c r="H46" s="165">
        <v>15500</v>
      </c>
      <c r="I46" s="180">
        <f t="shared" si="24"/>
        <v>-0.19788863589318983</v>
      </c>
      <c r="J46" s="166">
        <f t="shared" si="21"/>
        <v>12.976555455365194</v>
      </c>
      <c r="K46" s="165">
        <f t="shared" si="22"/>
        <v>-3824</v>
      </c>
      <c r="L46" s="165">
        <f t="shared" si="23"/>
        <v>14391</v>
      </c>
      <c r="M46" s="166">
        <f t="shared" si="20"/>
        <v>6.9541434805802174E-3</v>
      </c>
    </row>
    <row r="47" spans="2:13" x14ac:dyDescent="0.25">
      <c r="B47" s="164" t="s">
        <v>130</v>
      </c>
      <c r="C47" s="165">
        <v>9587</v>
      </c>
      <c r="D47" s="165">
        <v>169</v>
      </c>
      <c r="E47" s="165">
        <v>11974</v>
      </c>
      <c r="F47" s="165">
        <v>13918</v>
      </c>
      <c r="G47" s="165">
        <v>12602</v>
      </c>
      <c r="H47" s="165">
        <v>13034</v>
      </c>
      <c r="I47" s="180">
        <f t="shared" si="24"/>
        <v>3.428027297254399E-2</v>
      </c>
      <c r="J47" s="166">
        <f t="shared" si="21"/>
        <v>76.124260355029591</v>
      </c>
      <c r="K47" s="165">
        <f t="shared" si="22"/>
        <v>432</v>
      </c>
      <c r="L47" s="165">
        <f t="shared" si="23"/>
        <v>12865</v>
      </c>
      <c r="M47" s="166">
        <f t="shared" si="20"/>
        <v>5.8477616855408107E-3</v>
      </c>
    </row>
    <row r="48" spans="2:13" x14ac:dyDescent="0.25">
      <c r="B48" s="164" t="s">
        <v>133</v>
      </c>
      <c r="C48" s="165">
        <v>15367</v>
      </c>
      <c r="D48" s="165">
        <v>1499</v>
      </c>
      <c r="E48" s="165">
        <v>11217</v>
      </c>
      <c r="F48" s="165">
        <v>13963</v>
      </c>
      <c r="G48" s="165">
        <v>14657</v>
      </c>
      <c r="H48" s="165">
        <v>11393</v>
      </c>
      <c r="I48" s="180">
        <f t="shared" si="24"/>
        <v>-0.22269222896909324</v>
      </c>
      <c r="J48" s="166">
        <f t="shared" si="21"/>
        <v>6.6004002668445629</v>
      </c>
      <c r="K48" s="165">
        <f t="shared" si="22"/>
        <v>-3264</v>
      </c>
      <c r="L48" s="165">
        <f t="shared" si="23"/>
        <v>9894</v>
      </c>
      <c r="M48" s="166">
        <f t="shared" si="20"/>
        <v>5.111519785435511E-3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26041</v>
      </c>
      <c r="E49" s="170">
        <f t="shared" si="26"/>
        <v>139679</v>
      </c>
      <c r="F49" s="170">
        <f t="shared" ref="F49:H49" si="27">F41-SUM(F42:F48)</f>
        <v>152757</v>
      </c>
      <c r="G49" s="170">
        <f t="shared" si="27"/>
        <v>159654</v>
      </c>
      <c r="H49" s="170">
        <f t="shared" si="27"/>
        <v>174706</v>
      </c>
      <c r="I49" s="181">
        <f t="shared" si="24"/>
        <v>9.4278878073834615E-2</v>
      </c>
      <c r="J49" s="171">
        <f t="shared" si="21"/>
        <v>5.7088821473829734</v>
      </c>
      <c r="K49" s="170">
        <f>H49-G49</f>
        <v>15052</v>
      </c>
      <c r="L49" s="170">
        <f t="shared" si="23"/>
        <v>148665</v>
      </c>
      <c r="M49" s="171">
        <f t="shared" si="20"/>
        <v>7.8382618768919193E-2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3463</v>
      </c>
      <c r="E51" s="177">
        <v>14300</v>
      </c>
      <c r="F51" s="177">
        <v>24366</v>
      </c>
      <c r="G51" s="177">
        <v>20854</v>
      </c>
      <c r="H51" s="177">
        <v>18447</v>
      </c>
      <c r="I51" s="178">
        <f>IFERROR(H51/G51-1,"-")</f>
        <v>-0.11542150187014477</v>
      </c>
      <c r="J51" s="178">
        <f>IFERROR(H51/D51-1,"-")</f>
        <v>4.3268842044470111</v>
      </c>
      <c r="K51" s="177">
        <f>H51-G51</f>
        <v>-2407</v>
      </c>
      <c r="L51" s="177">
        <f>H51-D51</f>
        <v>14984</v>
      </c>
      <c r="M51" s="178">
        <f t="shared" ref="M51:M63" si="28">H51/H$9</f>
        <v>8.2763280507266637E-3</v>
      </c>
    </row>
    <row r="52" spans="2:13" x14ac:dyDescent="0.25">
      <c r="B52" s="160" t="s">
        <v>99</v>
      </c>
      <c r="C52" s="161">
        <v>1123</v>
      </c>
      <c r="D52" s="161">
        <v>787</v>
      </c>
      <c r="E52" s="161">
        <v>1482</v>
      </c>
      <c r="F52" s="161">
        <v>10615</v>
      </c>
      <c r="G52" s="161">
        <v>5673</v>
      </c>
      <c r="H52" s="161">
        <v>3481</v>
      </c>
      <c r="I52" s="179">
        <f>IFERROR(H52/G52-1,"-")</f>
        <v>-0.38639167988718492</v>
      </c>
      <c r="J52" s="162">
        <f t="shared" ref="J52:J63" si="29">IFERROR(H52/D52-1,"-")</f>
        <v>3.4231257941550188</v>
      </c>
      <c r="K52" s="161">
        <f t="shared" ref="K52:K62" si="30">H52-G52</f>
        <v>-2192</v>
      </c>
      <c r="L52" s="161">
        <f t="shared" ref="L52:L63" si="31">H52-D52</f>
        <v>2694</v>
      </c>
      <c r="M52" s="162">
        <f t="shared" si="28"/>
        <v>1.5617660294128864E-3</v>
      </c>
    </row>
    <row r="53" spans="2:13" x14ac:dyDescent="0.25">
      <c r="B53" s="164" t="s">
        <v>105</v>
      </c>
      <c r="C53" s="165">
        <v>538</v>
      </c>
      <c r="D53" s="165">
        <v>309</v>
      </c>
      <c r="E53" s="165">
        <v>479</v>
      </c>
      <c r="F53" s="165">
        <v>7891</v>
      </c>
      <c r="G53" s="165">
        <v>3879</v>
      </c>
      <c r="H53" s="165">
        <v>2185</v>
      </c>
      <c r="I53" s="180">
        <f>IFERROR(H53/G53-1,"-")</f>
        <v>-0.43671049239494719</v>
      </c>
      <c r="J53" s="166">
        <f t="shared" si="29"/>
        <v>6.0711974110032365</v>
      </c>
      <c r="K53" s="165">
        <f t="shared" si="30"/>
        <v>-1694</v>
      </c>
      <c r="L53" s="165">
        <f t="shared" si="31"/>
        <v>1876</v>
      </c>
      <c r="M53" s="166">
        <f t="shared" si="28"/>
        <v>9.8030990355275969E-4</v>
      </c>
    </row>
    <row r="54" spans="2:13" x14ac:dyDescent="0.25">
      <c r="B54" s="164" t="s">
        <v>102</v>
      </c>
      <c r="C54" s="165">
        <v>585</v>
      </c>
      <c r="D54" s="165">
        <v>478</v>
      </c>
      <c r="E54" s="165">
        <v>1003</v>
      </c>
      <c r="F54" s="165">
        <v>2724</v>
      </c>
      <c r="G54" s="165">
        <v>1794</v>
      </c>
      <c r="H54" s="165">
        <v>1296</v>
      </c>
      <c r="I54" s="180">
        <f>IFERROR(H54/G54-1,"-")</f>
        <v>-0.27759197324414719</v>
      </c>
      <c r="J54" s="166">
        <f t="shared" si="29"/>
        <v>1.7112970711297071</v>
      </c>
      <c r="K54" s="165">
        <f t="shared" si="30"/>
        <v>-498</v>
      </c>
      <c r="L54" s="165">
        <f t="shared" si="31"/>
        <v>818</v>
      </c>
      <c r="M54" s="166">
        <f t="shared" si="28"/>
        <v>5.8145612586012663E-4</v>
      </c>
    </row>
    <row r="55" spans="2:13" x14ac:dyDescent="0.25">
      <c r="B55" s="160" t="s">
        <v>109</v>
      </c>
      <c r="C55" s="161">
        <v>8947</v>
      </c>
      <c r="D55" s="161">
        <v>2676</v>
      </c>
      <c r="E55" s="161">
        <v>12818</v>
      </c>
      <c r="F55" s="161">
        <v>13751</v>
      </c>
      <c r="G55" s="161">
        <v>15181</v>
      </c>
      <c r="H55" s="161">
        <v>14966</v>
      </c>
      <c r="I55" s="179">
        <f>IFERROR(H55/G55-1,"-")</f>
        <v>-1.4162439891970191E-2</v>
      </c>
      <c r="J55" s="162">
        <f t="shared" si="29"/>
        <v>4.5926756352765326</v>
      </c>
      <c r="K55" s="161">
        <f t="shared" si="30"/>
        <v>-215</v>
      </c>
      <c r="L55" s="161">
        <f t="shared" si="31"/>
        <v>12290</v>
      </c>
      <c r="M55" s="162">
        <f t="shared" si="28"/>
        <v>6.7145620213137766E-3</v>
      </c>
    </row>
    <row r="56" spans="2:13" x14ac:dyDescent="0.25">
      <c r="B56" s="164" t="s">
        <v>112</v>
      </c>
      <c r="C56" s="165">
        <v>2897</v>
      </c>
      <c r="D56" s="165">
        <v>55</v>
      </c>
      <c r="E56" s="165">
        <v>4284</v>
      </c>
      <c r="F56" s="165">
        <v>3985</v>
      </c>
      <c r="G56" s="165">
        <v>4530</v>
      </c>
      <c r="H56" s="165">
        <v>5158</v>
      </c>
      <c r="I56" s="180">
        <f t="shared" ref="I56:I63" si="32">IFERROR(H56/G56-1,"-")</f>
        <v>0.1386313465783664</v>
      </c>
      <c r="J56" s="166">
        <f t="shared" si="29"/>
        <v>92.781818181818181</v>
      </c>
      <c r="K56" s="165">
        <f t="shared" si="30"/>
        <v>628</v>
      </c>
      <c r="L56" s="165">
        <f t="shared" si="31"/>
        <v>5103</v>
      </c>
      <c r="M56" s="166">
        <f t="shared" si="28"/>
        <v>2.3141594885698557E-3</v>
      </c>
    </row>
    <row r="57" spans="2:13" x14ac:dyDescent="0.25">
      <c r="B57" s="164" t="s">
        <v>115</v>
      </c>
      <c r="C57" s="165">
        <v>2253</v>
      </c>
      <c r="D57" s="165">
        <v>1007</v>
      </c>
      <c r="E57" s="165">
        <v>3320</v>
      </c>
      <c r="F57" s="165">
        <v>2533</v>
      </c>
      <c r="G57" s="165">
        <v>3337</v>
      </c>
      <c r="H57" s="165">
        <v>3212</v>
      </c>
      <c r="I57" s="180">
        <f t="shared" si="32"/>
        <v>-3.7458795325142291E-2</v>
      </c>
      <c r="J57" s="166">
        <f t="shared" si="29"/>
        <v>2.1896722939424031</v>
      </c>
      <c r="K57" s="165">
        <f t="shared" si="30"/>
        <v>-125</v>
      </c>
      <c r="L57" s="165">
        <f t="shared" si="31"/>
        <v>2205</v>
      </c>
      <c r="M57" s="166">
        <f t="shared" si="28"/>
        <v>1.4410779909434619E-3</v>
      </c>
    </row>
    <row r="58" spans="2:13" x14ac:dyDescent="0.25">
      <c r="B58" s="164" t="s">
        <v>118</v>
      </c>
      <c r="C58" s="165">
        <v>449</v>
      </c>
      <c r="D58" s="165">
        <v>446</v>
      </c>
      <c r="E58" s="165">
        <v>1008</v>
      </c>
      <c r="F58" s="165">
        <v>1449</v>
      </c>
      <c r="G58" s="165">
        <v>1165</v>
      </c>
      <c r="H58" s="165">
        <v>904</v>
      </c>
      <c r="I58" s="180">
        <f t="shared" si="32"/>
        <v>-0.22403433476394852</v>
      </c>
      <c r="J58" s="166">
        <f t="shared" si="29"/>
        <v>1.0269058295964126</v>
      </c>
      <c r="K58" s="165">
        <f t="shared" si="30"/>
        <v>-261</v>
      </c>
      <c r="L58" s="165">
        <f t="shared" si="31"/>
        <v>458</v>
      </c>
      <c r="M58" s="166">
        <f t="shared" si="28"/>
        <v>4.0558359396416236E-4</v>
      </c>
    </row>
    <row r="59" spans="2:13" x14ac:dyDescent="0.25">
      <c r="B59" s="164" t="s">
        <v>125</v>
      </c>
      <c r="C59" s="165">
        <v>218</v>
      </c>
      <c r="D59" s="165">
        <v>55</v>
      </c>
      <c r="E59" s="165">
        <v>375</v>
      </c>
      <c r="F59" s="165">
        <v>331</v>
      </c>
      <c r="G59" s="165">
        <v>537</v>
      </c>
      <c r="H59" s="165">
        <v>447</v>
      </c>
      <c r="I59" s="180">
        <f t="shared" si="32"/>
        <v>-0.16759776536312854</v>
      </c>
      <c r="J59" s="166">
        <f t="shared" si="29"/>
        <v>7.127272727272727</v>
      </c>
      <c r="K59" s="165">
        <f t="shared" si="30"/>
        <v>-90</v>
      </c>
      <c r="L59" s="165">
        <f t="shared" si="31"/>
        <v>392</v>
      </c>
      <c r="M59" s="166">
        <f t="shared" si="28"/>
        <v>2.0054852489157144E-4</v>
      </c>
    </row>
    <row r="60" spans="2:13" x14ac:dyDescent="0.25">
      <c r="B60" s="164" t="s">
        <v>121</v>
      </c>
      <c r="C60" s="165">
        <v>187</v>
      </c>
      <c r="D60" s="165">
        <v>80</v>
      </c>
      <c r="E60" s="165">
        <v>344</v>
      </c>
      <c r="F60" s="165">
        <v>345</v>
      </c>
      <c r="G60" s="165">
        <v>387</v>
      </c>
      <c r="H60" s="165">
        <v>422</v>
      </c>
      <c r="I60" s="180">
        <f t="shared" si="32"/>
        <v>9.04392764857882E-2</v>
      </c>
      <c r="J60" s="166">
        <f t="shared" si="29"/>
        <v>4.2750000000000004</v>
      </c>
      <c r="K60" s="165">
        <f t="shared" si="30"/>
        <v>35</v>
      </c>
      <c r="L60" s="165">
        <f t="shared" si="31"/>
        <v>342</v>
      </c>
      <c r="M60" s="166">
        <f t="shared" si="28"/>
        <v>1.8933216443902271E-4</v>
      </c>
    </row>
    <row r="61" spans="2:13" x14ac:dyDescent="0.25">
      <c r="B61" s="164" t="s">
        <v>130</v>
      </c>
      <c r="C61" s="165">
        <v>136</v>
      </c>
      <c r="D61" s="165">
        <v>22</v>
      </c>
      <c r="E61" s="165">
        <v>44</v>
      </c>
      <c r="F61" s="165">
        <v>149</v>
      </c>
      <c r="G61" s="165">
        <v>78</v>
      </c>
      <c r="H61" s="165">
        <v>164</v>
      </c>
      <c r="I61" s="180">
        <f t="shared" si="32"/>
        <v>1.1025641025641026</v>
      </c>
      <c r="J61" s="166">
        <f t="shared" si="29"/>
        <v>6.4545454545454541</v>
      </c>
      <c r="K61" s="165">
        <f t="shared" si="30"/>
        <v>86</v>
      </c>
      <c r="L61" s="165">
        <f t="shared" si="31"/>
        <v>142</v>
      </c>
      <c r="M61" s="166">
        <f t="shared" si="28"/>
        <v>7.3579324568719728E-5</v>
      </c>
    </row>
    <row r="62" spans="2:13" x14ac:dyDescent="0.25">
      <c r="B62" s="164" t="s">
        <v>133</v>
      </c>
      <c r="C62" s="165">
        <v>201</v>
      </c>
      <c r="D62" s="165">
        <v>14</v>
      </c>
      <c r="E62" s="165">
        <v>88</v>
      </c>
      <c r="F62" s="165">
        <v>133</v>
      </c>
      <c r="G62" s="165">
        <v>85</v>
      </c>
      <c r="H62" s="165">
        <v>324</v>
      </c>
      <c r="I62" s="180">
        <f t="shared" si="32"/>
        <v>2.8117647058823527</v>
      </c>
      <c r="J62" s="166">
        <f t="shared" si="29"/>
        <v>22.142857142857142</v>
      </c>
      <c r="K62" s="165">
        <f t="shared" si="30"/>
        <v>239</v>
      </c>
      <c r="L62" s="165">
        <f t="shared" si="31"/>
        <v>310</v>
      </c>
      <c r="M62" s="166">
        <f t="shared" si="28"/>
        <v>1.4536403146503166E-4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997</v>
      </c>
      <c r="E63" s="170">
        <f t="shared" si="34"/>
        <v>3355</v>
      </c>
      <c r="F63" s="170">
        <f t="shared" ref="F63:H63" si="35">F55-SUM(F56:F62)</f>
        <v>4826</v>
      </c>
      <c r="G63" s="170">
        <f t="shared" si="35"/>
        <v>5062</v>
      </c>
      <c r="H63" s="170">
        <f t="shared" si="35"/>
        <v>4335</v>
      </c>
      <c r="I63" s="181">
        <f t="shared" si="32"/>
        <v>-0.14361912287633349</v>
      </c>
      <c r="J63" s="171">
        <f t="shared" si="29"/>
        <v>3.3480441323971917</v>
      </c>
      <c r="K63" s="170">
        <f>H63-G63</f>
        <v>-727</v>
      </c>
      <c r="L63" s="170">
        <f t="shared" si="31"/>
        <v>3338</v>
      </c>
      <c r="M63" s="171">
        <f t="shared" si="28"/>
        <v>1.9449169024719512E-3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13697</v>
      </c>
      <c r="E65" s="177">
        <v>56946</v>
      </c>
      <c r="F65" s="177">
        <v>71722</v>
      </c>
      <c r="G65" s="177">
        <v>100800</v>
      </c>
      <c r="H65" s="177">
        <v>78000</v>
      </c>
      <c r="I65" s="178">
        <f>IFERROR(H65/G65-1,"-")</f>
        <v>-0.22619047619047616</v>
      </c>
      <c r="J65" s="178">
        <f>IFERROR(H65/D65-1,"-")</f>
        <v>4.6946776666423302</v>
      </c>
      <c r="K65" s="177">
        <f>H65-G65</f>
        <v>-22800</v>
      </c>
      <c r="L65" s="177">
        <f>H65-D65</f>
        <v>64303</v>
      </c>
      <c r="M65" s="178">
        <f t="shared" ref="M65:M77" si="36">H65/H$9</f>
        <v>3.4995044611952061E-2</v>
      </c>
    </row>
    <row r="66" spans="2:13" x14ac:dyDescent="0.25">
      <c r="B66" s="160" t="s">
        <v>99</v>
      </c>
      <c r="C66" s="161">
        <v>5545</v>
      </c>
      <c r="D66" s="161">
        <v>6965</v>
      </c>
      <c r="E66" s="161">
        <v>12964</v>
      </c>
      <c r="F66" s="161">
        <v>7172</v>
      </c>
      <c r="G66" s="161">
        <v>21594</v>
      </c>
      <c r="H66" s="161">
        <v>13320</v>
      </c>
      <c r="I66" s="179">
        <f>IFERROR(H66/G66-1,"-")</f>
        <v>-0.38316198944151159</v>
      </c>
      <c r="J66" s="162">
        <f t="shared" ref="J66:J77" si="37">IFERROR(H66/D66-1,"-")</f>
        <v>0.91241923905240485</v>
      </c>
      <c r="K66" s="161">
        <f t="shared" ref="K66:K76" si="38">H66-G66</f>
        <v>-8274</v>
      </c>
      <c r="L66" s="161">
        <f t="shared" ref="L66:L77" si="39">H66-D66</f>
        <v>6355</v>
      </c>
      <c r="M66" s="162">
        <f t="shared" si="36"/>
        <v>5.9760768491179681E-3</v>
      </c>
    </row>
    <row r="67" spans="2:13" x14ac:dyDescent="0.25">
      <c r="B67" s="164" t="s">
        <v>105</v>
      </c>
      <c r="C67" s="165">
        <v>2263</v>
      </c>
      <c r="D67" s="165">
        <v>6811</v>
      </c>
      <c r="E67" s="165">
        <v>9096</v>
      </c>
      <c r="F67" s="165">
        <v>4567</v>
      </c>
      <c r="G67" s="165">
        <v>12190</v>
      </c>
      <c r="H67" s="165">
        <v>4997</v>
      </c>
      <c r="I67" s="180">
        <f>IFERROR(H67/G67-1,"-")</f>
        <v>-0.59007383100902377</v>
      </c>
      <c r="J67" s="166">
        <f t="shared" si="37"/>
        <v>-0.26633387167816769</v>
      </c>
      <c r="K67" s="165">
        <f t="shared" si="38"/>
        <v>-7193</v>
      </c>
      <c r="L67" s="165">
        <f t="shared" si="39"/>
        <v>-1814</v>
      </c>
      <c r="M67" s="166">
        <f t="shared" si="36"/>
        <v>2.2419261272554418E-3</v>
      </c>
    </row>
    <row r="68" spans="2:13" x14ac:dyDescent="0.25">
      <c r="B68" s="164" t="s">
        <v>102</v>
      </c>
      <c r="C68" s="165">
        <v>3282</v>
      </c>
      <c r="D68" s="165">
        <v>154</v>
      </c>
      <c r="E68" s="165">
        <v>3868</v>
      </c>
      <c r="F68" s="165">
        <v>2605</v>
      </c>
      <c r="G68" s="165">
        <v>9404</v>
      </c>
      <c r="H68" s="165">
        <v>8323</v>
      </c>
      <c r="I68" s="180">
        <f>IFERROR(H68/G68-1,"-")</f>
        <v>-0.11495108464483195</v>
      </c>
      <c r="J68" s="166">
        <f t="shared" si="37"/>
        <v>53.045454545454547</v>
      </c>
      <c r="K68" s="165">
        <f t="shared" si="38"/>
        <v>-1081</v>
      </c>
      <c r="L68" s="165">
        <f t="shared" si="39"/>
        <v>8169</v>
      </c>
      <c r="M68" s="166">
        <f t="shared" si="36"/>
        <v>3.7341507218625258E-3</v>
      </c>
    </row>
    <row r="69" spans="2:13" x14ac:dyDescent="0.25">
      <c r="B69" s="160" t="s">
        <v>109</v>
      </c>
      <c r="C69" s="161">
        <v>18528</v>
      </c>
      <c r="D69" s="161">
        <v>6732</v>
      </c>
      <c r="E69" s="161">
        <v>43982</v>
      </c>
      <c r="F69" s="161">
        <v>64550</v>
      </c>
      <c r="G69" s="161">
        <v>79206</v>
      </c>
      <c r="H69" s="161">
        <v>64680</v>
      </c>
      <c r="I69" s="179">
        <f>IFERROR(H69/G69-1,"-")</f>
        <v>-0.18339519733353538</v>
      </c>
      <c r="J69" s="162">
        <f t="shared" si="37"/>
        <v>8.6078431372549016</v>
      </c>
      <c r="K69" s="161">
        <f t="shared" si="38"/>
        <v>-14526</v>
      </c>
      <c r="L69" s="161">
        <f t="shared" si="39"/>
        <v>57948</v>
      </c>
      <c r="M69" s="162">
        <f t="shared" si="36"/>
        <v>2.9018967762834098E-2</v>
      </c>
    </row>
    <row r="70" spans="2:13" x14ac:dyDescent="0.25">
      <c r="B70" s="164" t="s">
        <v>112</v>
      </c>
      <c r="C70" s="165">
        <v>7372</v>
      </c>
      <c r="D70" s="165">
        <v>591</v>
      </c>
      <c r="E70" s="165">
        <v>17719</v>
      </c>
      <c r="F70" s="165">
        <v>23608</v>
      </c>
      <c r="G70" s="165">
        <v>30338</v>
      </c>
      <c r="H70" s="165">
        <v>31563</v>
      </c>
      <c r="I70" s="180">
        <f t="shared" ref="I70:I77" si="40">IFERROR(H70/G70-1,"-")</f>
        <v>4.0378403322565815E-2</v>
      </c>
      <c r="J70" s="166">
        <f t="shared" si="37"/>
        <v>52.406091370558379</v>
      </c>
      <c r="K70" s="165">
        <f t="shared" si="38"/>
        <v>1225</v>
      </c>
      <c r="L70" s="165">
        <f t="shared" si="39"/>
        <v>30972</v>
      </c>
      <c r="M70" s="166">
        <f t="shared" si="36"/>
        <v>1.4160879398551833E-2</v>
      </c>
    </row>
    <row r="71" spans="2:13" x14ac:dyDescent="0.25">
      <c r="B71" s="164" t="s">
        <v>115</v>
      </c>
      <c r="C71" s="165">
        <v>2105</v>
      </c>
      <c r="D71" s="165">
        <v>1171</v>
      </c>
      <c r="E71" s="165">
        <v>4763</v>
      </c>
      <c r="F71" s="165">
        <v>3885</v>
      </c>
      <c r="G71" s="165">
        <v>5065</v>
      </c>
      <c r="H71" s="165">
        <v>4978</v>
      </c>
      <c r="I71" s="180">
        <f t="shared" si="40"/>
        <v>-1.7176702862783833E-2</v>
      </c>
      <c r="J71" s="166">
        <f t="shared" si="37"/>
        <v>3.2510674637062342</v>
      </c>
      <c r="K71" s="165">
        <f t="shared" si="38"/>
        <v>-87</v>
      </c>
      <c r="L71" s="165">
        <f t="shared" si="39"/>
        <v>3807</v>
      </c>
      <c r="M71" s="166">
        <f t="shared" si="36"/>
        <v>2.2334016933115049E-3</v>
      </c>
    </row>
    <row r="72" spans="2:13" x14ac:dyDescent="0.25">
      <c r="B72" s="164" t="s">
        <v>118</v>
      </c>
      <c r="C72" s="165">
        <v>2465</v>
      </c>
      <c r="D72" s="165">
        <v>996</v>
      </c>
      <c r="E72" s="165">
        <v>6182</v>
      </c>
      <c r="F72" s="165">
        <v>8347</v>
      </c>
      <c r="G72" s="165">
        <v>9699</v>
      </c>
      <c r="H72" s="165">
        <v>4243</v>
      </c>
      <c r="I72" s="180">
        <f t="shared" si="40"/>
        <v>-0.56253221981647594</v>
      </c>
      <c r="J72" s="166">
        <f t="shared" si="37"/>
        <v>3.2600401606425704</v>
      </c>
      <c r="K72" s="165">
        <f t="shared" si="38"/>
        <v>-5456</v>
      </c>
      <c r="L72" s="165">
        <f t="shared" si="39"/>
        <v>3247</v>
      </c>
      <c r="M72" s="166">
        <f t="shared" si="36"/>
        <v>1.9036406960065719E-3</v>
      </c>
    </row>
    <row r="73" spans="2:13" x14ac:dyDescent="0.25">
      <c r="B73" s="164" t="s">
        <v>125</v>
      </c>
      <c r="C73" s="165">
        <v>210</v>
      </c>
      <c r="D73" s="165">
        <v>182</v>
      </c>
      <c r="E73" s="165">
        <v>1336</v>
      </c>
      <c r="F73" s="165">
        <v>1751</v>
      </c>
      <c r="G73" s="165">
        <v>3178</v>
      </c>
      <c r="H73" s="165">
        <v>2347</v>
      </c>
      <c r="I73" s="180">
        <f t="shared" si="40"/>
        <v>-0.26148521082441789</v>
      </c>
      <c r="J73" s="166">
        <f t="shared" si="37"/>
        <v>11.895604395604396</v>
      </c>
      <c r="K73" s="165">
        <f t="shared" si="38"/>
        <v>-831</v>
      </c>
      <c r="L73" s="165">
        <f t="shared" si="39"/>
        <v>2165</v>
      </c>
      <c r="M73" s="166">
        <f t="shared" si="36"/>
        <v>1.0529919192852756E-3</v>
      </c>
    </row>
    <row r="74" spans="2:13" x14ac:dyDescent="0.25">
      <c r="B74" s="164" t="s">
        <v>121</v>
      </c>
      <c r="C74" s="165">
        <v>472</v>
      </c>
      <c r="D74" s="165">
        <v>365</v>
      </c>
      <c r="E74" s="165">
        <v>1311</v>
      </c>
      <c r="F74" s="165">
        <v>1378</v>
      </c>
      <c r="G74" s="165">
        <v>1856</v>
      </c>
      <c r="H74" s="165">
        <v>1358</v>
      </c>
      <c r="I74" s="180">
        <f t="shared" si="40"/>
        <v>-0.26831896551724133</v>
      </c>
      <c r="J74" s="166">
        <f t="shared" si="37"/>
        <v>2.7205479452054795</v>
      </c>
      <c r="K74" s="165">
        <f t="shared" si="38"/>
        <v>-498</v>
      </c>
      <c r="L74" s="165">
        <f t="shared" si="39"/>
        <v>993</v>
      </c>
      <c r="M74" s="166">
        <f t="shared" si="36"/>
        <v>6.0927269978244749E-4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1002</v>
      </c>
      <c r="F75" s="165">
        <v>3201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6.5010025182972485E-4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331</v>
      </c>
      <c r="F76" s="165">
        <v>934</v>
      </c>
      <c r="G76" s="165">
        <v>1640</v>
      </c>
      <c r="H76" s="165">
        <v>1776</v>
      </c>
      <c r="I76" s="180">
        <f t="shared" si="40"/>
        <v>8.2926829268292757E-2</v>
      </c>
      <c r="J76" s="166" t="str">
        <f t="shared" si="37"/>
        <v>-</v>
      </c>
      <c r="K76" s="165">
        <f t="shared" si="38"/>
        <v>136</v>
      </c>
      <c r="L76" s="165">
        <f t="shared" si="39"/>
        <v>1776</v>
      </c>
      <c r="M76" s="166">
        <f t="shared" si="36"/>
        <v>7.9681024654906243E-4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3426</v>
      </c>
      <c r="E77" s="170">
        <f t="shared" si="42"/>
        <v>11338</v>
      </c>
      <c r="F77" s="170">
        <f t="shared" ref="F77:H77" si="43">F69-SUM(F70:F76)</f>
        <v>21446</v>
      </c>
      <c r="G77" s="170">
        <f t="shared" si="43"/>
        <v>25218</v>
      </c>
      <c r="H77" s="170">
        <f t="shared" si="43"/>
        <v>16966</v>
      </c>
      <c r="I77" s="181">
        <f t="shared" si="40"/>
        <v>-0.32722658418589901</v>
      </c>
      <c r="J77" s="171">
        <f t="shared" si="37"/>
        <v>3.9521307647402217</v>
      </c>
      <c r="K77" s="170">
        <f>H77-G77</f>
        <v>-8252</v>
      </c>
      <c r="L77" s="170">
        <f t="shared" si="39"/>
        <v>13540</v>
      </c>
      <c r="M77" s="171">
        <f t="shared" si="36"/>
        <v>7.6118708575176755E-3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45059</v>
      </c>
      <c r="E79" s="177">
        <v>258125</v>
      </c>
      <c r="F79" s="177">
        <v>307593</v>
      </c>
      <c r="G79" s="177">
        <v>351238</v>
      </c>
      <c r="H79" s="177">
        <v>366681</v>
      </c>
      <c r="I79" s="178">
        <f>IFERROR(H79/G79-1,"-")</f>
        <v>4.3967338385937804E-2</v>
      </c>
      <c r="J79" s="178">
        <f>IFERROR(H79/D79-1,"-")</f>
        <v>7.1377971104551818</v>
      </c>
      <c r="K79" s="177">
        <f>H79-G79</f>
        <v>15443</v>
      </c>
      <c r="L79" s="177">
        <f>H79-D79</f>
        <v>321622</v>
      </c>
      <c r="M79" s="178">
        <f t="shared" ref="M79:M91" si="44">H79/H$9</f>
        <v>0.16451305068404096</v>
      </c>
    </row>
    <row r="80" spans="2:13" x14ac:dyDescent="0.25">
      <c r="B80" s="160" t="s">
        <v>99</v>
      </c>
      <c r="C80" s="161">
        <v>47060</v>
      </c>
      <c r="D80" s="161">
        <v>23087</v>
      </c>
      <c r="E80" s="161">
        <v>115113</v>
      </c>
      <c r="F80" s="161">
        <v>123715</v>
      </c>
      <c r="G80" s="161">
        <v>132182</v>
      </c>
      <c r="H80" s="161">
        <v>139895</v>
      </c>
      <c r="I80" s="179">
        <f>IFERROR(H80/G80-1,"-")</f>
        <v>5.8351364028385033E-2</v>
      </c>
      <c r="J80" s="162">
        <f t="shared" ref="J80:J91" si="45">IFERROR(H80/D80-1,"-")</f>
        <v>5.0594706977952963</v>
      </c>
      <c r="K80" s="161">
        <f t="shared" ref="K80:K90" si="46">H80-G80</f>
        <v>7713</v>
      </c>
      <c r="L80" s="161">
        <f t="shared" ref="L80:L91" si="47">H80-D80</f>
        <v>116808</v>
      </c>
      <c r="M80" s="162">
        <f t="shared" si="44"/>
        <v>6.2764509820372225E-2</v>
      </c>
    </row>
    <row r="81" spans="2:13" x14ac:dyDescent="0.25">
      <c r="B81" s="164" t="s">
        <v>105</v>
      </c>
      <c r="C81" s="165">
        <v>8752</v>
      </c>
      <c r="D81" s="165">
        <v>11490</v>
      </c>
      <c r="E81" s="165">
        <v>32975</v>
      </c>
      <c r="F81" s="165">
        <v>29807</v>
      </c>
      <c r="G81" s="165">
        <v>34767</v>
      </c>
      <c r="H81" s="165">
        <v>31305</v>
      </c>
      <c r="I81" s="180">
        <f>IFERROR(H81/G81-1,"-")</f>
        <v>-9.9577185261886303E-2</v>
      </c>
      <c r="J81" s="166">
        <f t="shared" si="45"/>
        <v>1.7245430809399478</v>
      </c>
      <c r="K81" s="165">
        <f t="shared" si="46"/>
        <v>-3462</v>
      </c>
      <c r="L81" s="165">
        <f t="shared" si="47"/>
        <v>19815</v>
      </c>
      <c r="M81" s="166">
        <f t="shared" si="44"/>
        <v>1.404512655868153E-2</v>
      </c>
    </row>
    <row r="82" spans="2:13" x14ac:dyDescent="0.25">
      <c r="B82" s="164" t="s">
        <v>102</v>
      </c>
      <c r="C82" s="165">
        <v>38308</v>
      </c>
      <c r="D82" s="165">
        <v>11597</v>
      </c>
      <c r="E82" s="165">
        <v>82138</v>
      </c>
      <c r="F82" s="165">
        <v>93908</v>
      </c>
      <c r="G82" s="165">
        <v>97415</v>
      </c>
      <c r="H82" s="165">
        <v>108590</v>
      </c>
      <c r="I82" s="180">
        <f>IFERROR(H82/G82-1,"-")</f>
        <v>0.11471539290663646</v>
      </c>
      <c r="J82" s="166">
        <f t="shared" si="45"/>
        <v>8.3636285246184361</v>
      </c>
      <c r="K82" s="165">
        <f t="shared" si="46"/>
        <v>11175</v>
      </c>
      <c r="L82" s="165">
        <f t="shared" si="47"/>
        <v>96993</v>
      </c>
      <c r="M82" s="166">
        <f t="shared" si="44"/>
        <v>4.8719383261690702E-2</v>
      </c>
    </row>
    <row r="83" spans="2:13" x14ac:dyDescent="0.25">
      <c r="B83" s="160" t="s">
        <v>109</v>
      </c>
      <c r="C83" s="161">
        <v>95182</v>
      </c>
      <c r="D83" s="161">
        <v>21972</v>
      </c>
      <c r="E83" s="161">
        <v>143012</v>
      </c>
      <c r="F83" s="161">
        <v>183878</v>
      </c>
      <c r="G83" s="161">
        <v>219056</v>
      </c>
      <c r="H83" s="161">
        <v>226786</v>
      </c>
      <c r="I83" s="179">
        <f>IFERROR(H83/G83-1,"-")</f>
        <v>3.5287780293623561E-2</v>
      </c>
      <c r="J83" s="162">
        <f t="shared" si="45"/>
        <v>9.3215911159657754</v>
      </c>
      <c r="K83" s="161">
        <f t="shared" si="46"/>
        <v>7730</v>
      </c>
      <c r="L83" s="161">
        <f t="shared" si="47"/>
        <v>204814</v>
      </c>
      <c r="M83" s="162">
        <f t="shared" si="44"/>
        <v>0.10174854086366873</v>
      </c>
    </row>
    <row r="84" spans="2:13" x14ac:dyDescent="0.25">
      <c r="B84" s="164" t="s">
        <v>112</v>
      </c>
      <c r="C84" s="165">
        <v>16800</v>
      </c>
      <c r="D84" s="165">
        <v>1408</v>
      </c>
      <c r="E84" s="165">
        <v>24027</v>
      </c>
      <c r="F84" s="165">
        <v>34229</v>
      </c>
      <c r="G84" s="165">
        <v>41966</v>
      </c>
      <c r="H84" s="165">
        <v>42512</v>
      </c>
      <c r="I84" s="180">
        <f t="shared" ref="I84:I91" si="48">IFERROR(H84/G84-1,"-")</f>
        <v>1.3010532335700375E-2</v>
      </c>
      <c r="J84" s="166">
        <f t="shared" si="45"/>
        <v>29.193181818181817</v>
      </c>
      <c r="K84" s="165">
        <f t="shared" si="46"/>
        <v>546</v>
      </c>
      <c r="L84" s="165">
        <f t="shared" si="47"/>
        <v>41104</v>
      </c>
      <c r="M84" s="166">
        <f t="shared" si="44"/>
        <v>1.9073196622350078E-2</v>
      </c>
    </row>
    <row r="85" spans="2:13" x14ac:dyDescent="0.25">
      <c r="B85" s="164" t="s">
        <v>115</v>
      </c>
      <c r="C85" s="165">
        <v>32881</v>
      </c>
      <c r="D85" s="165">
        <v>4235</v>
      </c>
      <c r="E85" s="165">
        <v>45287</v>
      </c>
      <c r="F85" s="165">
        <v>56966</v>
      </c>
      <c r="G85" s="165">
        <v>65155</v>
      </c>
      <c r="H85" s="165">
        <v>64489</v>
      </c>
      <c r="I85" s="180">
        <f t="shared" si="48"/>
        <v>-1.0221778835085571E-2</v>
      </c>
      <c r="J85" s="166">
        <f t="shared" si="45"/>
        <v>14.227626918536009</v>
      </c>
      <c r="K85" s="165">
        <f t="shared" si="46"/>
        <v>-666</v>
      </c>
      <c r="L85" s="165">
        <f t="shared" si="47"/>
        <v>60254</v>
      </c>
      <c r="M85" s="166">
        <f t="shared" si="44"/>
        <v>2.8933274768976624E-2</v>
      </c>
    </row>
    <row r="86" spans="2:13" x14ac:dyDescent="0.25">
      <c r="B86" s="164" t="s">
        <v>118</v>
      </c>
      <c r="C86" s="165">
        <v>5852</v>
      </c>
      <c r="D86" s="165">
        <v>4740</v>
      </c>
      <c r="E86" s="165">
        <v>13676</v>
      </c>
      <c r="F86" s="165">
        <v>17008</v>
      </c>
      <c r="G86" s="165">
        <v>23678</v>
      </c>
      <c r="H86" s="165">
        <v>25549</v>
      </c>
      <c r="I86" s="180">
        <f t="shared" si="48"/>
        <v>7.9018498183968333E-2</v>
      </c>
      <c r="J86" s="166">
        <f t="shared" si="45"/>
        <v>4.3900843881856542</v>
      </c>
      <c r="K86" s="165">
        <f t="shared" si="46"/>
        <v>1871</v>
      </c>
      <c r="L86" s="165">
        <f t="shared" si="47"/>
        <v>20809</v>
      </c>
      <c r="M86" s="166">
        <f t="shared" si="44"/>
        <v>1.1462671728086708E-2</v>
      </c>
    </row>
    <row r="87" spans="2:13" x14ac:dyDescent="0.25">
      <c r="B87" s="164" t="s">
        <v>125</v>
      </c>
      <c r="C87" s="165">
        <v>1464</v>
      </c>
      <c r="D87" s="165">
        <v>335</v>
      </c>
      <c r="E87" s="165">
        <v>4260</v>
      </c>
      <c r="F87" s="165">
        <v>3852</v>
      </c>
      <c r="G87" s="165">
        <v>5790</v>
      </c>
      <c r="H87" s="165">
        <v>6264</v>
      </c>
      <c r="I87" s="180">
        <f t="shared" si="48"/>
        <v>8.1865284974093289E-2</v>
      </c>
      <c r="J87" s="166">
        <f t="shared" si="45"/>
        <v>17.698507462686567</v>
      </c>
      <c r="K87" s="165">
        <f t="shared" si="46"/>
        <v>474</v>
      </c>
      <c r="L87" s="165">
        <f t="shared" si="47"/>
        <v>5929</v>
      </c>
      <c r="M87" s="166">
        <f t="shared" si="44"/>
        <v>2.8103712749906118E-3</v>
      </c>
    </row>
    <row r="88" spans="2:13" x14ac:dyDescent="0.25">
      <c r="B88" s="164" t="s">
        <v>121</v>
      </c>
      <c r="C88" s="165">
        <v>1087</v>
      </c>
      <c r="D88" s="165">
        <v>463</v>
      </c>
      <c r="E88" s="165">
        <v>2501</v>
      </c>
      <c r="F88" s="165">
        <v>2377</v>
      </c>
      <c r="G88" s="165">
        <v>2940</v>
      </c>
      <c r="H88" s="165">
        <v>3251</v>
      </c>
      <c r="I88" s="180">
        <f t="shared" si="48"/>
        <v>0.10578231292517004</v>
      </c>
      <c r="J88" s="166">
        <f t="shared" si="45"/>
        <v>6.0215982721382293</v>
      </c>
      <c r="K88" s="165">
        <f t="shared" si="46"/>
        <v>311</v>
      </c>
      <c r="L88" s="165">
        <f t="shared" si="47"/>
        <v>2788</v>
      </c>
      <c r="M88" s="166">
        <f t="shared" si="44"/>
        <v>1.4585755132494379E-3</v>
      </c>
    </row>
    <row r="89" spans="2:13" x14ac:dyDescent="0.25">
      <c r="B89" s="164" t="s">
        <v>130</v>
      </c>
      <c r="C89" s="165">
        <v>3002</v>
      </c>
      <c r="D89" s="165">
        <v>91</v>
      </c>
      <c r="E89" s="165">
        <v>3274</v>
      </c>
      <c r="F89" s="165">
        <v>5064</v>
      </c>
      <c r="G89" s="165">
        <v>4190</v>
      </c>
      <c r="H89" s="165">
        <v>4368</v>
      </c>
      <c r="I89" s="180">
        <f t="shared" si="48"/>
        <v>4.24821002386635E-2</v>
      </c>
      <c r="J89" s="166">
        <f t="shared" si="45"/>
        <v>47</v>
      </c>
      <c r="K89" s="165">
        <f t="shared" si="46"/>
        <v>178</v>
      </c>
      <c r="L89" s="165">
        <f t="shared" si="47"/>
        <v>4277</v>
      </c>
      <c r="M89" s="166">
        <f t="shared" si="44"/>
        <v>1.9597224982693157E-3</v>
      </c>
    </row>
    <row r="90" spans="2:13" x14ac:dyDescent="0.25">
      <c r="B90" s="164" t="s">
        <v>133</v>
      </c>
      <c r="C90" s="165">
        <v>4636</v>
      </c>
      <c r="D90" s="165">
        <v>362</v>
      </c>
      <c r="E90" s="165">
        <v>3080</v>
      </c>
      <c r="F90" s="165">
        <v>5511</v>
      </c>
      <c r="G90" s="165">
        <v>5820</v>
      </c>
      <c r="H90" s="165">
        <v>3940</v>
      </c>
      <c r="I90" s="180">
        <f t="shared" si="48"/>
        <v>-0.32302405498281783</v>
      </c>
      <c r="J90" s="166">
        <f t="shared" si="45"/>
        <v>9.8839779005524857</v>
      </c>
      <c r="K90" s="165">
        <f t="shared" si="46"/>
        <v>-1880</v>
      </c>
      <c r="L90" s="165">
        <f t="shared" si="47"/>
        <v>3578</v>
      </c>
      <c r="M90" s="166">
        <f t="shared" si="44"/>
        <v>1.7676984073216812E-3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10338</v>
      </c>
      <c r="E91" s="170">
        <f t="shared" si="50"/>
        <v>46907</v>
      </c>
      <c r="F91" s="170">
        <f t="shared" ref="F91:H91" si="51">F83-SUM(F84:F90)</f>
        <v>58871</v>
      </c>
      <c r="G91" s="170">
        <f t="shared" si="51"/>
        <v>69517</v>
      </c>
      <c r="H91" s="170">
        <f t="shared" si="51"/>
        <v>76413</v>
      </c>
      <c r="I91" s="181">
        <f t="shared" si="48"/>
        <v>9.919875713854176E-2</v>
      </c>
      <c r="J91" s="171">
        <f t="shared" si="45"/>
        <v>6.3914683691236212</v>
      </c>
      <c r="K91" s="170">
        <f>H91-G91</f>
        <v>6896</v>
      </c>
      <c r="L91" s="170">
        <f t="shared" si="47"/>
        <v>66075</v>
      </c>
      <c r="M91" s="171">
        <f t="shared" si="44"/>
        <v>3.4283030050424268E-2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9308</v>
      </c>
      <c r="E93" s="177">
        <v>20151</v>
      </c>
      <c r="F93" s="177">
        <v>26502</v>
      </c>
      <c r="G93" s="177">
        <v>25234</v>
      </c>
      <c r="H93" s="177">
        <v>24153</v>
      </c>
      <c r="I93" s="178">
        <f>IFERROR(H93/G93-1,"-")</f>
        <v>-4.2839026709994399E-2</v>
      </c>
      <c r="J93" s="178">
        <f>IFERROR(H93/D93-1,"-")</f>
        <v>1.5948646325741298</v>
      </c>
      <c r="K93" s="177">
        <f>H93-G93</f>
        <v>-1081</v>
      </c>
      <c r="L93" s="177">
        <f>H93-D93</f>
        <v>14845</v>
      </c>
      <c r="M93" s="178">
        <f t="shared" ref="M93:M105" si="52">H93/H$9</f>
        <v>1.0836350160416387E-2</v>
      </c>
    </row>
    <row r="94" spans="2:13" x14ac:dyDescent="0.25">
      <c r="B94" s="160" t="s">
        <v>99</v>
      </c>
      <c r="C94" s="161">
        <v>7454</v>
      </c>
      <c r="D94" s="161">
        <v>5503</v>
      </c>
      <c r="E94" s="161">
        <v>11803</v>
      </c>
      <c r="F94" s="161">
        <v>16636</v>
      </c>
      <c r="G94" s="161">
        <v>13888</v>
      </c>
      <c r="H94" s="161">
        <v>13527</v>
      </c>
      <c r="I94" s="179">
        <f>IFERROR(H94/G94-1,"-")</f>
        <v>-2.5993663594470084E-2</v>
      </c>
      <c r="J94" s="162">
        <f t="shared" ref="J94:J105" si="53">IFERROR(H94/D94-1,"-")</f>
        <v>1.4581137561330184</v>
      </c>
      <c r="K94" s="161">
        <f t="shared" ref="K94:K104" si="54">H94-G94</f>
        <v>-361</v>
      </c>
      <c r="L94" s="161">
        <f t="shared" ref="L94:L105" si="55">H94-D94</f>
        <v>8024</v>
      </c>
      <c r="M94" s="162">
        <f t="shared" si="52"/>
        <v>6.0689483136650716E-3</v>
      </c>
    </row>
    <row r="95" spans="2:13" x14ac:dyDescent="0.25">
      <c r="B95" s="164" t="s">
        <v>105</v>
      </c>
      <c r="C95" s="165">
        <v>4239</v>
      </c>
      <c r="D95" s="165">
        <v>3153</v>
      </c>
      <c r="E95" s="165">
        <v>5649</v>
      </c>
      <c r="F95" s="165">
        <v>5137</v>
      </c>
      <c r="G95" s="165">
        <v>3948</v>
      </c>
      <c r="H95" s="165">
        <v>4372</v>
      </c>
      <c r="I95" s="180">
        <f>IFERROR(H95/G95-1,"-")</f>
        <v>0.10739614994934144</v>
      </c>
      <c r="J95" s="166">
        <f t="shared" si="53"/>
        <v>0.38661592134475109</v>
      </c>
      <c r="K95" s="165">
        <f t="shared" si="54"/>
        <v>424</v>
      </c>
      <c r="L95" s="165">
        <f t="shared" si="55"/>
        <v>1219</v>
      </c>
      <c r="M95" s="166">
        <f t="shared" si="52"/>
        <v>1.9615171159417235E-3</v>
      </c>
    </row>
    <row r="96" spans="2:13" x14ac:dyDescent="0.25">
      <c r="B96" s="164" t="s">
        <v>102</v>
      </c>
      <c r="C96" s="165">
        <v>3215</v>
      </c>
      <c r="D96" s="165">
        <v>2350</v>
      </c>
      <c r="E96" s="165">
        <v>6154</v>
      </c>
      <c r="F96" s="165">
        <v>11499</v>
      </c>
      <c r="G96" s="165">
        <v>9940</v>
      </c>
      <c r="H96" s="165">
        <v>9155</v>
      </c>
      <c r="I96" s="180">
        <f>IFERROR(H96/G96-1,"-")</f>
        <v>-7.8973843058350091E-2</v>
      </c>
      <c r="J96" s="166">
        <f t="shared" si="53"/>
        <v>2.8957446808510636</v>
      </c>
      <c r="K96" s="165">
        <f t="shared" si="54"/>
        <v>-785</v>
      </c>
      <c r="L96" s="165">
        <f t="shared" si="55"/>
        <v>6805</v>
      </c>
      <c r="M96" s="166">
        <f t="shared" si="52"/>
        <v>4.107431197723348E-3</v>
      </c>
    </row>
    <row r="97" spans="2:13" x14ac:dyDescent="0.25">
      <c r="B97" s="160" t="s">
        <v>109</v>
      </c>
      <c r="C97" s="161">
        <v>5300</v>
      </c>
      <c r="D97" s="161">
        <v>3805</v>
      </c>
      <c r="E97" s="161">
        <v>8348</v>
      </c>
      <c r="F97" s="161">
        <v>9866</v>
      </c>
      <c r="G97" s="161">
        <v>11346</v>
      </c>
      <c r="H97" s="161">
        <v>10626</v>
      </c>
      <c r="I97" s="179">
        <f>IFERROR(H97/G97-1,"-")</f>
        <v>-6.3458487572712885E-2</v>
      </c>
      <c r="J97" s="162">
        <f t="shared" si="53"/>
        <v>1.7926412614980287</v>
      </c>
      <c r="K97" s="161">
        <f t="shared" si="54"/>
        <v>-720</v>
      </c>
      <c r="L97" s="161">
        <f t="shared" si="55"/>
        <v>6821</v>
      </c>
      <c r="M97" s="162">
        <f t="shared" si="52"/>
        <v>4.7674018467513159E-3</v>
      </c>
    </row>
    <row r="98" spans="2:13" x14ac:dyDescent="0.25">
      <c r="B98" s="164" t="s">
        <v>112</v>
      </c>
      <c r="C98" s="165">
        <v>994</v>
      </c>
      <c r="D98" s="165">
        <v>120</v>
      </c>
      <c r="E98" s="165">
        <v>1187</v>
      </c>
      <c r="F98" s="165">
        <v>1437</v>
      </c>
      <c r="G98" s="165">
        <v>1745</v>
      </c>
      <c r="H98" s="165">
        <v>1439</v>
      </c>
      <c r="I98" s="180">
        <f t="shared" ref="I98:I105" si="56">IFERROR(H98/G98-1,"-")</f>
        <v>-0.17535816618911171</v>
      </c>
      <c r="J98" s="166">
        <f t="shared" si="53"/>
        <v>10.991666666666667</v>
      </c>
      <c r="K98" s="165">
        <f t="shared" si="54"/>
        <v>-306</v>
      </c>
      <c r="L98" s="165">
        <f t="shared" si="55"/>
        <v>1319</v>
      </c>
      <c r="M98" s="166">
        <f t="shared" si="52"/>
        <v>6.4561370764870544E-4</v>
      </c>
    </row>
    <row r="99" spans="2:13" x14ac:dyDescent="0.25">
      <c r="B99" s="164" t="s">
        <v>115</v>
      </c>
      <c r="C99" s="165">
        <v>1071</v>
      </c>
      <c r="D99" s="165">
        <v>553</v>
      </c>
      <c r="E99" s="165">
        <v>1672</v>
      </c>
      <c r="F99" s="165">
        <v>1896</v>
      </c>
      <c r="G99" s="165">
        <v>2335</v>
      </c>
      <c r="H99" s="165">
        <v>2056</v>
      </c>
      <c r="I99" s="180">
        <f t="shared" si="56"/>
        <v>-0.11948608137044969</v>
      </c>
      <c r="J99" s="166">
        <f t="shared" si="53"/>
        <v>2.7179023508137434</v>
      </c>
      <c r="K99" s="165">
        <f t="shared" si="54"/>
        <v>-279</v>
      </c>
      <c r="L99" s="165">
        <f t="shared" si="55"/>
        <v>1503</v>
      </c>
      <c r="M99" s="166">
        <f t="shared" si="52"/>
        <v>9.2243348361760826E-4</v>
      </c>
    </row>
    <row r="100" spans="2:13" x14ac:dyDescent="0.25">
      <c r="B100" s="164" t="s">
        <v>118</v>
      </c>
      <c r="C100" s="165">
        <v>1161</v>
      </c>
      <c r="D100" s="165">
        <v>1690</v>
      </c>
      <c r="E100" s="165">
        <v>1657</v>
      </c>
      <c r="F100" s="165">
        <v>1967</v>
      </c>
      <c r="G100" s="165">
        <v>1964</v>
      </c>
      <c r="H100" s="165">
        <v>1892</v>
      </c>
      <c r="I100" s="180">
        <f t="shared" si="56"/>
        <v>-3.6659877800407359E-2</v>
      </c>
      <c r="J100" s="166">
        <f t="shared" si="53"/>
        <v>0.11952662721893481</v>
      </c>
      <c r="K100" s="165">
        <f t="shared" si="54"/>
        <v>-72</v>
      </c>
      <c r="L100" s="165">
        <f t="shared" si="55"/>
        <v>202</v>
      </c>
      <c r="M100" s="166">
        <f t="shared" si="52"/>
        <v>8.4885415904888855E-4</v>
      </c>
    </row>
    <row r="101" spans="2:13" x14ac:dyDescent="0.25">
      <c r="B101" s="164" t="s">
        <v>125</v>
      </c>
      <c r="C101" s="165">
        <v>265</v>
      </c>
      <c r="D101" s="165">
        <v>67</v>
      </c>
      <c r="E101" s="165">
        <v>587</v>
      </c>
      <c r="F101" s="165">
        <v>501</v>
      </c>
      <c r="G101" s="165">
        <v>562</v>
      </c>
      <c r="H101" s="165">
        <v>543</v>
      </c>
      <c r="I101" s="180">
        <f t="shared" si="56"/>
        <v>-3.3807829181494609E-2</v>
      </c>
      <c r="J101" s="166">
        <f t="shared" si="53"/>
        <v>7.1044776119402986</v>
      </c>
      <c r="K101" s="165">
        <f t="shared" si="54"/>
        <v>-19</v>
      </c>
      <c r="L101" s="165">
        <f t="shared" si="55"/>
        <v>476</v>
      </c>
      <c r="M101" s="166">
        <f t="shared" si="52"/>
        <v>2.436193490293586E-4</v>
      </c>
    </row>
    <row r="102" spans="2:13" x14ac:dyDescent="0.25">
      <c r="B102" s="164" t="s">
        <v>121</v>
      </c>
      <c r="C102" s="165">
        <v>132</v>
      </c>
      <c r="D102" s="165">
        <v>129</v>
      </c>
      <c r="E102" s="165">
        <v>342</v>
      </c>
      <c r="F102" s="165">
        <v>261</v>
      </c>
      <c r="G102" s="165">
        <v>495</v>
      </c>
      <c r="H102" s="165">
        <v>466</v>
      </c>
      <c r="I102" s="180">
        <f t="shared" si="56"/>
        <v>-5.858585858585863E-2</v>
      </c>
      <c r="J102" s="166">
        <f t="shared" si="53"/>
        <v>2.612403100775194</v>
      </c>
      <c r="K102" s="165">
        <f t="shared" si="54"/>
        <v>-29</v>
      </c>
      <c r="L102" s="165">
        <f t="shared" si="55"/>
        <v>337</v>
      </c>
      <c r="M102" s="166">
        <f t="shared" si="52"/>
        <v>2.0907295883550848E-4</v>
      </c>
    </row>
    <row r="103" spans="2:13" x14ac:dyDescent="0.25">
      <c r="B103" s="164" t="s">
        <v>130</v>
      </c>
      <c r="C103" s="165">
        <v>112</v>
      </c>
      <c r="D103" s="165">
        <v>17</v>
      </c>
      <c r="E103" s="165">
        <v>175</v>
      </c>
      <c r="F103" s="165">
        <v>85</v>
      </c>
      <c r="G103" s="165">
        <v>104</v>
      </c>
      <c r="H103" s="165">
        <v>126</v>
      </c>
      <c r="I103" s="180">
        <f t="shared" si="56"/>
        <v>0.21153846153846145</v>
      </c>
      <c r="J103" s="166">
        <f t="shared" si="53"/>
        <v>6.4117647058823533</v>
      </c>
      <c r="K103" s="165">
        <f t="shared" si="54"/>
        <v>22</v>
      </c>
      <c r="L103" s="165">
        <f t="shared" si="55"/>
        <v>109</v>
      </c>
      <c r="M103" s="166">
        <f t="shared" si="52"/>
        <v>5.6530456680845642E-5</v>
      </c>
    </row>
    <row r="104" spans="2:13" x14ac:dyDescent="0.25">
      <c r="B104" s="164" t="s">
        <v>133</v>
      </c>
      <c r="C104" s="165">
        <v>61</v>
      </c>
      <c r="D104" s="165">
        <v>37</v>
      </c>
      <c r="E104" s="165">
        <v>77</v>
      </c>
      <c r="F104" s="165">
        <v>146</v>
      </c>
      <c r="G104" s="165">
        <v>265</v>
      </c>
      <c r="H104" s="165">
        <v>139</v>
      </c>
      <c r="I104" s="180">
        <f t="shared" si="56"/>
        <v>-0.47547169811320755</v>
      </c>
      <c r="J104" s="166">
        <f t="shared" si="53"/>
        <v>2.7567567567567566</v>
      </c>
      <c r="K104" s="165">
        <f t="shared" si="54"/>
        <v>-126</v>
      </c>
      <c r="L104" s="165">
        <f t="shared" si="55"/>
        <v>102</v>
      </c>
      <c r="M104" s="166">
        <f t="shared" si="52"/>
        <v>6.2362964116170983E-5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1192</v>
      </c>
      <c r="E105" s="170">
        <f t="shared" si="58"/>
        <v>2651</v>
      </c>
      <c r="F105" s="170">
        <f t="shared" ref="F105:H105" si="59">F97-SUM(F98:F104)</f>
        <v>3573</v>
      </c>
      <c r="G105" s="170">
        <f t="shared" si="59"/>
        <v>3876</v>
      </c>
      <c r="H105" s="170">
        <f t="shared" si="59"/>
        <v>3965</v>
      </c>
      <c r="I105" s="181">
        <f t="shared" si="56"/>
        <v>2.2961816305469451E-2</v>
      </c>
      <c r="J105" s="171">
        <f t="shared" si="53"/>
        <v>2.3263422818791946</v>
      </c>
      <c r="K105" s="170">
        <f>H105-G105</f>
        <v>89</v>
      </c>
      <c r="L105" s="170">
        <f t="shared" si="55"/>
        <v>2773</v>
      </c>
      <c r="M105" s="171">
        <f t="shared" si="52"/>
        <v>1.77891476777423E-3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19920</v>
      </c>
      <c r="E107" s="177">
        <v>78474</v>
      </c>
      <c r="F107" s="177">
        <v>104659</v>
      </c>
      <c r="G107" s="177">
        <v>98555</v>
      </c>
      <c r="H107" s="177">
        <v>108223</v>
      </c>
      <c r="I107" s="178">
        <f>IFERROR(H107/G107-1,"-")</f>
        <v>9.8097509005124151E-2</v>
      </c>
      <c r="J107" s="178">
        <f>IFERROR(H107/D107-1,"-")</f>
        <v>4.4328815261044179</v>
      </c>
      <c r="K107" s="177">
        <f>H107-G107</f>
        <v>9668</v>
      </c>
      <c r="L107" s="177">
        <f>H107-D107</f>
        <v>88303</v>
      </c>
      <c r="M107" s="178">
        <f t="shared" ref="M107:M119" si="60">H107/H$9</f>
        <v>4.8554727090247288E-2</v>
      </c>
    </row>
    <row r="108" spans="2:13" x14ac:dyDescent="0.25">
      <c r="B108" s="160" t="s">
        <v>99</v>
      </c>
      <c r="C108" s="161">
        <v>7208</v>
      </c>
      <c r="D108" s="161">
        <v>12072</v>
      </c>
      <c r="E108" s="161">
        <v>15168</v>
      </c>
      <c r="F108" s="161">
        <v>19220</v>
      </c>
      <c r="G108" s="161">
        <v>17517</v>
      </c>
      <c r="H108" s="161">
        <v>19777</v>
      </c>
      <c r="I108" s="179">
        <f>IFERROR(H108/G108-1,"-")</f>
        <v>0.12901752583204895</v>
      </c>
      <c r="J108" s="162">
        <f t="shared" ref="J108:J119" si="61">IFERROR(H108/D108-1,"-")</f>
        <v>0.63825381047051022</v>
      </c>
      <c r="K108" s="161">
        <f t="shared" ref="K108:K118" si="62">H108-G108</f>
        <v>2260</v>
      </c>
      <c r="L108" s="161">
        <f t="shared" ref="L108:L119" si="63">H108-D108</f>
        <v>7705</v>
      </c>
      <c r="M108" s="162">
        <f t="shared" si="60"/>
        <v>8.8730384268022565E-3</v>
      </c>
    </row>
    <row r="109" spans="2:13" x14ac:dyDescent="0.25">
      <c r="B109" s="164" t="s">
        <v>105</v>
      </c>
      <c r="C109" s="165">
        <v>1451</v>
      </c>
      <c r="D109" s="165">
        <v>11174</v>
      </c>
      <c r="E109" s="165">
        <v>6572</v>
      </c>
      <c r="F109" s="165">
        <v>7922</v>
      </c>
      <c r="G109" s="165">
        <v>4720</v>
      </c>
      <c r="H109" s="165">
        <v>6611</v>
      </c>
      <c r="I109" s="180">
        <f>IFERROR(H109/G109-1,"-")</f>
        <v>0.40063559322033893</v>
      </c>
      <c r="J109" s="166">
        <f t="shared" si="61"/>
        <v>-0.40835868981564349</v>
      </c>
      <c r="K109" s="165">
        <f t="shared" si="62"/>
        <v>1891</v>
      </c>
      <c r="L109" s="165">
        <f t="shared" si="63"/>
        <v>-4563</v>
      </c>
      <c r="M109" s="166">
        <f t="shared" si="60"/>
        <v>2.9660543580719884E-3</v>
      </c>
    </row>
    <row r="110" spans="2:13" x14ac:dyDescent="0.25">
      <c r="B110" s="164" t="s">
        <v>102</v>
      </c>
      <c r="C110" s="165">
        <v>5757</v>
      </c>
      <c r="D110" s="165">
        <v>898</v>
      </c>
      <c r="E110" s="165">
        <v>8596</v>
      </c>
      <c r="F110" s="165">
        <v>11298</v>
      </c>
      <c r="G110" s="165">
        <v>12797</v>
      </c>
      <c r="H110" s="165">
        <v>13166</v>
      </c>
      <c r="I110" s="180">
        <f>IFERROR(H110/G110-1,"-")</f>
        <v>2.8834883175744341E-2</v>
      </c>
      <c r="J110" s="166">
        <f t="shared" si="61"/>
        <v>13.661469933184856</v>
      </c>
      <c r="K110" s="165">
        <f t="shared" si="62"/>
        <v>369</v>
      </c>
      <c r="L110" s="165">
        <f t="shared" si="63"/>
        <v>12268</v>
      </c>
      <c r="M110" s="166">
        <f t="shared" si="60"/>
        <v>5.9069840687302677E-3</v>
      </c>
    </row>
    <row r="111" spans="2:13" x14ac:dyDescent="0.25">
      <c r="B111" s="160" t="s">
        <v>109</v>
      </c>
      <c r="C111" s="161">
        <v>28801</v>
      </c>
      <c r="D111" s="161">
        <v>7848</v>
      </c>
      <c r="E111" s="161">
        <v>63306</v>
      </c>
      <c r="F111" s="161">
        <v>85439</v>
      </c>
      <c r="G111" s="161">
        <v>81038</v>
      </c>
      <c r="H111" s="161">
        <v>88446</v>
      </c>
      <c r="I111" s="179">
        <f>IFERROR(H111/G111-1,"-")</f>
        <v>9.1413904587971162E-2</v>
      </c>
      <c r="J111" s="162">
        <f t="shared" si="61"/>
        <v>10.269877675840979</v>
      </c>
      <c r="K111" s="161">
        <f t="shared" si="62"/>
        <v>7408</v>
      </c>
      <c r="L111" s="161">
        <f t="shared" si="63"/>
        <v>80598</v>
      </c>
      <c r="M111" s="162">
        <f t="shared" si="60"/>
        <v>3.9681688663445028E-2</v>
      </c>
    </row>
    <row r="112" spans="2:13" x14ac:dyDescent="0.25">
      <c r="B112" s="164" t="s">
        <v>112</v>
      </c>
      <c r="C112" s="165">
        <v>15739</v>
      </c>
      <c r="D112" s="165">
        <v>1071</v>
      </c>
      <c r="E112" s="165">
        <v>35187</v>
      </c>
      <c r="F112" s="165">
        <v>54778</v>
      </c>
      <c r="G112" s="165">
        <v>48212</v>
      </c>
      <c r="H112" s="165">
        <v>50602</v>
      </c>
      <c r="I112" s="180">
        <f t="shared" ref="I112:I119" si="64">IFERROR(H112/G112-1,"-")</f>
        <v>4.9572720484526656E-2</v>
      </c>
      <c r="J112" s="166">
        <f t="shared" si="61"/>
        <v>46.247432306255838</v>
      </c>
      <c r="K112" s="165">
        <f t="shared" si="62"/>
        <v>2390</v>
      </c>
      <c r="L112" s="165">
        <f t="shared" si="63"/>
        <v>49531</v>
      </c>
      <c r="M112" s="166">
        <f t="shared" si="60"/>
        <v>2.2702810864794851E-2</v>
      </c>
    </row>
    <row r="113" spans="2:13" x14ac:dyDescent="0.25">
      <c r="B113" s="164" t="s">
        <v>115</v>
      </c>
      <c r="C113" s="165">
        <v>1827</v>
      </c>
      <c r="D113" s="165">
        <v>1662</v>
      </c>
      <c r="E113" s="165">
        <v>3454</v>
      </c>
      <c r="F113" s="165">
        <v>4362</v>
      </c>
      <c r="G113" s="165">
        <v>3928</v>
      </c>
      <c r="H113" s="165">
        <v>4555</v>
      </c>
      <c r="I113" s="180">
        <f t="shared" si="64"/>
        <v>0.15962321792260692</v>
      </c>
      <c r="J113" s="166">
        <f t="shared" si="61"/>
        <v>1.7406738868832732</v>
      </c>
      <c r="K113" s="165">
        <f t="shared" si="62"/>
        <v>627</v>
      </c>
      <c r="L113" s="165">
        <f t="shared" si="63"/>
        <v>2893</v>
      </c>
      <c r="M113" s="166">
        <f t="shared" si="60"/>
        <v>2.0436208744543803E-3</v>
      </c>
    </row>
    <row r="114" spans="2:13" x14ac:dyDescent="0.25">
      <c r="B114" s="164" t="s">
        <v>118</v>
      </c>
      <c r="C114" s="165">
        <v>1518</v>
      </c>
      <c r="D114" s="165">
        <v>2137</v>
      </c>
      <c r="E114" s="165">
        <v>4174</v>
      </c>
      <c r="F114" s="165">
        <v>7401</v>
      </c>
      <c r="G114" s="165">
        <v>5315</v>
      </c>
      <c r="H114" s="165">
        <v>6969</v>
      </c>
      <c r="I114" s="180">
        <f t="shared" si="64"/>
        <v>0.31119473189087499</v>
      </c>
      <c r="J114" s="166">
        <f t="shared" si="61"/>
        <v>2.2611137108095463</v>
      </c>
      <c r="K114" s="165">
        <f t="shared" si="62"/>
        <v>1654</v>
      </c>
      <c r="L114" s="165">
        <f t="shared" si="63"/>
        <v>4832</v>
      </c>
      <c r="M114" s="166">
        <f t="shared" si="60"/>
        <v>3.1266726397524863E-3</v>
      </c>
    </row>
    <row r="115" spans="2:13" x14ac:dyDescent="0.25">
      <c r="B115" s="164" t="s">
        <v>125</v>
      </c>
      <c r="C115" s="165">
        <v>586</v>
      </c>
      <c r="D115" s="165">
        <v>164</v>
      </c>
      <c r="E115" s="165">
        <v>3418</v>
      </c>
      <c r="F115" s="165">
        <v>2842</v>
      </c>
      <c r="G115" s="165">
        <v>3337</v>
      </c>
      <c r="H115" s="165">
        <v>3250</v>
      </c>
      <c r="I115" s="180">
        <f t="shared" si="64"/>
        <v>-2.6071321546299098E-2</v>
      </c>
      <c r="J115" s="166">
        <f t="shared" si="61"/>
        <v>18.817073170731707</v>
      </c>
      <c r="K115" s="165">
        <f t="shared" si="62"/>
        <v>-87</v>
      </c>
      <c r="L115" s="165">
        <f t="shared" si="63"/>
        <v>3086</v>
      </c>
      <c r="M115" s="166">
        <f t="shared" si="60"/>
        <v>1.458126858831336E-3</v>
      </c>
    </row>
    <row r="116" spans="2:13" x14ac:dyDescent="0.25">
      <c r="B116" s="164" t="s">
        <v>121</v>
      </c>
      <c r="C116" s="165">
        <v>875</v>
      </c>
      <c r="D116" s="165">
        <v>475</v>
      </c>
      <c r="E116" s="165">
        <v>2277</v>
      </c>
      <c r="F116" s="165">
        <v>2075</v>
      </c>
      <c r="G116" s="165">
        <v>2327</v>
      </c>
      <c r="H116" s="165">
        <v>2244</v>
      </c>
      <c r="I116" s="180">
        <f t="shared" si="64"/>
        <v>-3.5668242372152936E-2</v>
      </c>
      <c r="J116" s="166">
        <f t="shared" si="61"/>
        <v>3.7242105263157894</v>
      </c>
      <c r="K116" s="165">
        <f t="shared" si="62"/>
        <v>-83</v>
      </c>
      <c r="L116" s="165">
        <f t="shared" si="63"/>
        <v>1769</v>
      </c>
      <c r="M116" s="166">
        <f t="shared" si="60"/>
        <v>1.0067805142207748E-3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465</v>
      </c>
      <c r="F117" s="165">
        <v>686</v>
      </c>
      <c r="G117" s="165">
        <v>871</v>
      </c>
      <c r="H117" s="165">
        <v>822</v>
      </c>
      <c r="I117" s="180">
        <f t="shared" si="64"/>
        <v>-5.6257175660160752E-2</v>
      </c>
      <c r="J117" s="166">
        <f t="shared" si="61"/>
        <v>204.5</v>
      </c>
      <c r="K117" s="165">
        <f t="shared" si="62"/>
        <v>-49</v>
      </c>
      <c r="L117" s="165">
        <f t="shared" si="63"/>
        <v>818</v>
      </c>
      <c r="M117" s="166">
        <f t="shared" si="60"/>
        <v>3.687939316798025E-4</v>
      </c>
    </row>
    <row r="118" spans="2:13" x14ac:dyDescent="0.25">
      <c r="B118" s="164" t="s">
        <v>133</v>
      </c>
      <c r="C118" s="165">
        <v>909</v>
      </c>
      <c r="D118" s="165">
        <v>6</v>
      </c>
      <c r="E118" s="165">
        <v>691</v>
      </c>
      <c r="F118" s="165">
        <v>422</v>
      </c>
      <c r="G118" s="165">
        <v>1067</v>
      </c>
      <c r="H118" s="165">
        <v>690</v>
      </c>
      <c r="I118" s="180">
        <f t="shared" si="64"/>
        <v>-0.35332708528584822</v>
      </c>
      <c r="J118" s="166">
        <f t="shared" si="61"/>
        <v>114</v>
      </c>
      <c r="K118" s="165">
        <f t="shared" si="62"/>
        <v>-377</v>
      </c>
      <c r="L118" s="165">
        <f t="shared" si="63"/>
        <v>684</v>
      </c>
      <c r="M118" s="166">
        <f t="shared" si="60"/>
        <v>3.0957154849034518E-4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2329</v>
      </c>
      <c r="E119" s="170">
        <f t="shared" si="66"/>
        <v>13640</v>
      </c>
      <c r="F119" s="170">
        <f t="shared" ref="F119:H119" si="67">F111-SUM(F112:F118)</f>
        <v>12873</v>
      </c>
      <c r="G119" s="170">
        <f t="shared" si="67"/>
        <v>15981</v>
      </c>
      <c r="H119" s="170">
        <f t="shared" si="67"/>
        <v>19314</v>
      </c>
      <c r="I119" s="181">
        <f t="shared" si="64"/>
        <v>0.20856016519617038</v>
      </c>
      <c r="J119" s="171">
        <f t="shared" si="61"/>
        <v>7.2928295405753545</v>
      </c>
      <c r="K119" s="170">
        <f>H119-G119</f>
        <v>3333</v>
      </c>
      <c r="L119" s="170">
        <f t="shared" si="63"/>
        <v>16985</v>
      </c>
      <c r="M119" s="171">
        <f t="shared" si="60"/>
        <v>8.6653114312210539E-3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45262</v>
      </c>
      <c r="E121" s="177">
        <v>86813</v>
      </c>
      <c r="F121" s="177">
        <v>108593</v>
      </c>
      <c r="G121" s="177">
        <v>105931</v>
      </c>
      <c r="H121" s="177">
        <v>119888</v>
      </c>
      <c r="I121" s="178">
        <f>IFERROR(H121/G121-1,"-")</f>
        <v>0.13175557674335181</v>
      </c>
      <c r="J121" s="178">
        <f>IFERROR(H121/D121-1,"-")</f>
        <v>1.6487561309707921</v>
      </c>
      <c r="K121" s="177">
        <f>H121-G121</f>
        <v>13957</v>
      </c>
      <c r="L121" s="177">
        <f>H121-D121</f>
        <v>74626</v>
      </c>
      <c r="M121" s="178">
        <f t="shared" ref="M121:M133" si="68">H121/H$9</f>
        <v>5.3788280877406523E-2</v>
      </c>
    </row>
    <row r="122" spans="2:13" x14ac:dyDescent="0.25">
      <c r="B122" s="160" t="s">
        <v>99</v>
      </c>
      <c r="C122" s="161">
        <v>26940</v>
      </c>
      <c r="D122" s="161">
        <v>28730</v>
      </c>
      <c r="E122" s="161">
        <v>50567</v>
      </c>
      <c r="F122" s="161">
        <v>63399</v>
      </c>
      <c r="G122" s="161">
        <v>61062</v>
      </c>
      <c r="H122" s="161">
        <v>71053</v>
      </c>
      <c r="I122" s="179">
        <f>IFERROR(H122/G122-1,"-")</f>
        <v>0.16362058235891386</v>
      </c>
      <c r="J122" s="162">
        <f t="shared" ref="J122:J133" si="69">IFERROR(H122/D122-1,"-")</f>
        <v>1.4731291333101288</v>
      </c>
      <c r="K122" s="161">
        <f t="shared" ref="K122:K132" si="70">H122-G122</f>
        <v>9991</v>
      </c>
      <c r="L122" s="161">
        <f t="shared" ref="L122:L133" si="71">H122-D122</f>
        <v>42323</v>
      </c>
      <c r="M122" s="162">
        <f t="shared" si="68"/>
        <v>3.1878242369397819E-2</v>
      </c>
    </row>
    <row r="123" spans="2:13" x14ac:dyDescent="0.25">
      <c r="B123" s="164" t="s">
        <v>105</v>
      </c>
      <c r="C123" s="165">
        <v>13715</v>
      </c>
      <c r="D123" s="165">
        <v>15336</v>
      </c>
      <c r="E123" s="165">
        <v>24707</v>
      </c>
      <c r="F123" s="165">
        <v>29212</v>
      </c>
      <c r="G123" s="165">
        <v>26776</v>
      </c>
      <c r="H123" s="165">
        <v>35145</v>
      </c>
      <c r="I123" s="180">
        <f>IFERROR(H123/G123-1,"-")</f>
        <v>0.31255602031670149</v>
      </c>
      <c r="J123" s="166">
        <f t="shared" si="69"/>
        <v>1.2916666666666665</v>
      </c>
      <c r="K123" s="165">
        <f t="shared" si="70"/>
        <v>8369</v>
      </c>
      <c r="L123" s="165">
        <f t="shared" si="71"/>
        <v>19809</v>
      </c>
      <c r="M123" s="166">
        <f t="shared" si="68"/>
        <v>1.5767959524193017E-2</v>
      </c>
    </row>
    <row r="124" spans="2:13" x14ac:dyDescent="0.25">
      <c r="B124" s="164" t="s">
        <v>102</v>
      </c>
      <c r="C124" s="165">
        <v>13225</v>
      </c>
      <c r="D124" s="165">
        <v>13394</v>
      </c>
      <c r="E124" s="165">
        <v>25860</v>
      </c>
      <c r="F124" s="165">
        <v>34187</v>
      </c>
      <c r="G124" s="165">
        <v>34286</v>
      </c>
      <c r="H124" s="165">
        <v>35908</v>
      </c>
      <c r="I124" s="180">
        <f>IFERROR(H124/G124-1,"-")</f>
        <v>4.7307939100507568E-2</v>
      </c>
      <c r="J124" s="166">
        <f t="shared" si="69"/>
        <v>1.6809018963715094</v>
      </c>
      <c r="K124" s="165">
        <f t="shared" si="70"/>
        <v>1622</v>
      </c>
      <c r="L124" s="165">
        <f t="shared" si="71"/>
        <v>22514</v>
      </c>
      <c r="M124" s="166">
        <f t="shared" si="68"/>
        <v>1.6110282845204806E-2</v>
      </c>
    </row>
    <row r="125" spans="2:13" x14ac:dyDescent="0.25">
      <c r="B125" s="160" t="s">
        <v>109</v>
      </c>
      <c r="C125" s="161">
        <v>25913</v>
      </c>
      <c r="D125" s="161">
        <v>16532</v>
      </c>
      <c r="E125" s="161">
        <v>36246</v>
      </c>
      <c r="F125" s="161">
        <v>45194</v>
      </c>
      <c r="G125" s="161">
        <v>44869</v>
      </c>
      <c r="H125" s="161">
        <v>48835</v>
      </c>
      <c r="I125" s="179">
        <f>IFERROR(H125/G125-1,"-")</f>
        <v>8.8390648331810429E-2</v>
      </c>
      <c r="J125" s="162">
        <f t="shared" si="69"/>
        <v>1.9539680619404791</v>
      </c>
      <c r="K125" s="161">
        <f t="shared" si="70"/>
        <v>3966</v>
      </c>
      <c r="L125" s="161">
        <f t="shared" si="71"/>
        <v>32303</v>
      </c>
      <c r="M125" s="162">
        <f t="shared" si="68"/>
        <v>2.1910038508008704E-2</v>
      </c>
    </row>
    <row r="126" spans="2:13" x14ac:dyDescent="0.25">
      <c r="B126" s="164" t="s">
        <v>112</v>
      </c>
      <c r="C126" s="165">
        <v>2810</v>
      </c>
      <c r="D126" s="165">
        <v>484</v>
      </c>
      <c r="E126" s="165">
        <v>3553</v>
      </c>
      <c r="F126" s="165">
        <v>5158</v>
      </c>
      <c r="G126" s="165">
        <v>5355</v>
      </c>
      <c r="H126" s="165">
        <v>5149</v>
      </c>
      <c r="I126" s="180">
        <f t="shared" ref="I126:I133" si="72">IFERROR(H126/G126-1,"-")</f>
        <v>-3.8468720821661972E-2</v>
      </c>
      <c r="J126" s="166">
        <f t="shared" si="69"/>
        <v>9.6384297520661164</v>
      </c>
      <c r="K126" s="165">
        <f t="shared" si="70"/>
        <v>-206</v>
      </c>
      <c r="L126" s="165">
        <f t="shared" si="71"/>
        <v>4665</v>
      </c>
      <c r="M126" s="166">
        <f t="shared" si="68"/>
        <v>2.3101215988069381E-3</v>
      </c>
    </row>
    <row r="127" spans="2:13" x14ac:dyDescent="0.25">
      <c r="B127" s="164" t="s">
        <v>115</v>
      </c>
      <c r="C127" s="165">
        <v>2894</v>
      </c>
      <c r="D127" s="165">
        <v>1743</v>
      </c>
      <c r="E127" s="165">
        <v>4321</v>
      </c>
      <c r="F127" s="165">
        <v>7132</v>
      </c>
      <c r="G127" s="165">
        <v>6753</v>
      </c>
      <c r="H127" s="165">
        <v>7677</v>
      </c>
      <c r="I127" s="180">
        <f t="shared" si="72"/>
        <v>0.13682807641048433</v>
      </c>
      <c r="J127" s="166">
        <f t="shared" si="69"/>
        <v>3.4044750430292599</v>
      </c>
      <c r="K127" s="165">
        <f t="shared" si="70"/>
        <v>924</v>
      </c>
      <c r="L127" s="165">
        <f t="shared" si="71"/>
        <v>5934</v>
      </c>
      <c r="M127" s="166">
        <f t="shared" si="68"/>
        <v>3.4443199677686668E-3</v>
      </c>
    </row>
    <row r="128" spans="2:13" x14ac:dyDescent="0.25">
      <c r="B128" s="164" t="s">
        <v>118</v>
      </c>
      <c r="C128" s="165">
        <v>1950</v>
      </c>
      <c r="D128" s="165">
        <v>2502</v>
      </c>
      <c r="E128" s="165">
        <v>3637</v>
      </c>
      <c r="F128" s="165">
        <v>4035</v>
      </c>
      <c r="G128" s="165">
        <v>3781</v>
      </c>
      <c r="H128" s="165">
        <v>3883</v>
      </c>
      <c r="I128" s="180">
        <f t="shared" si="72"/>
        <v>2.6976990214228946E-2</v>
      </c>
      <c r="J128" s="166">
        <f t="shared" si="69"/>
        <v>0.55195843325339733</v>
      </c>
      <c r="K128" s="165">
        <f t="shared" si="70"/>
        <v>102</v>
      </c>
      <c r="L128" s="165">
        <f t="shared" si="71"/>
        <v>1381</v>
      </c>
      <c r="M128" s="166">
        <f t="shared" si="68"/>
        <v>1.7421251054898701E-3</v>
      </c>
    </row>
    <row r="129" spans="2:13" x14ac:dyDescent="0.25">
      <c r="B129" s="164" t="s">
        <v>125</v>
      </c>
      <c r="C129" s="165">
        <v>527</v>
      </c>
      <c r="D129" s="165">
        <v>235</v>
      </c>
      <c r="E129" s="165">
        <v>1052</v>
      </c>
      <c r="F129" s="165">
        <v>1127</v>
      </c>
      <c r="G129" s="165">
        <v>1146</v>
      </c>
      <c r="H129" s="165">
        <v>1195</v>
      </c>
      <c r="I129" s="180">
        <f t="shared" si="72"/>
        <v>4.2757417102966766E-2</v>
      </c>
      <c r="J129" s="166">
        <f t="shared" si="69"/>
        <v>4.0851063829787231</v>
      </c>
      <c r="K129" s="165">
        <f t="shared" si="70"/>
        <v>49</v>
      </c>
      <c r="L129" s="165">
        <f t="shared" si="71"/>
        <v>960</v>
      </c>
      <c r="M129" s="166">
        <f t="shared" si="68"/>
        <v>5.3614202963182974E-4</v>
      </c>
    </row>
    <row r="130" spans="2:13" x14ac:dyDescent="0.25">
      <c r="B130" s="164" t="s">
        <v>121</v>
      </c>
      <c r="C130" s="165">
        <v>455</v>
      </c>
      <c r="D130" s="165">
        <v>242</v>
      </c>
      <c r="E130" s="165">
        <v>781</v>
      </c>
      <c r="F130" s="165">
        <v>854</v>
      </c>
      <c r="G130" s="165">
        <v>896</v>
      </c>
      <c r="H130" s="165">
        <v>1016</v>
      </c>
      <c r="I130" s="180">
        <f t="shared" si="72"/>
        <v>0.1339285714285714</v>
      </c>
      <c r="J130" s="166">
        <f t="shared" si="69"/>
        <v>3.1983471074380168</v>
      </c>
      <c r="K130" s="165">
        <f t="shared" si="70"/>
        <v>120</v>
      </c>
      <c r="L130" s="165">
        <f t="shared" si="71"/>
        <v>774</v>
      </c>
      <c r="M130" s="166">
        <f t="shared" si="68"/>
        <v>4.5583288879158073E-4</v>
      </c>
    </row>
    <row r="131" spans="2:13" x14ac:dyDescent="0.25">
      <c r="B131" s="164" t="s">
        <v>130</v>
      </c>
      <c r="C131" s="165">
        <v>630</v>
      </c>
      <c r="D131" s="165">
        <v>31</v>
      </c>
      <c r="E131" s="165">
        <v>536</v>
      </c>
      <c r="F131" s="165">
        <v>749</v>
      </c>
      <c r="G131" s="165">
        <v>819</v>
      </c>
      <c r="H131" s="165">
        <v>642</v>
      </c>
      <c r="I131" s="180">
        <f t="shared" si="72"/>
        <v>-0.21611721611721613</v>
      </c>
      <c r="J131" s="166">
        <f t="shared" si="69"/>
        <v>19.70967741935484</v>
      </c>
      <c r="K131" s="165">
        <f t="shared" si="70"/>
        <v>-177</v>
      </c>
      <c r="L131" s="165">
        <f t="shared" si="71"/>
        <v>611</v>
      </c>
      <c r="M131" s="166">
        <f t="shared" si="68"/>
        <v>2.8803613642145159E-4</v>
      </c>
    </row>
    <row r="132" spans="2:13" x14ac:dyDescent="0.25">
      <c r="B132" s="164" t="s">
        <v>133</v>
      </c>
      <c r="C132" s="165">
        <v>970</v>
      </c>
      <c r="D132" s="165">
        <v>114</v>
      </c>
      <c r="E132" s="165">
        <v>979</v>
      </c>
      <c r="F132" s="165">
        <v>1421</v>
      </c>
      <c r="G132" s="165">
        <v>1292</v>
      </c>
      <c r="H132" s="165">
        <v>1341</v>
      </c>
      <c r="I132" s="180">
        <f t="shared" si="72"/>
        <v>3.7925696594427238E-2</v>
      </c>
      <c r="J132" s="166">
        <f t="shared" si="69"/>
        <v>10.763157894736842</v>
      </c>
      <c r="K132" s="165">
        <f t="shared" si="70"/>
        <v>49</v>
      </c>
      <c r="L132" s="165">
        <f t="shared" si="71"/>
        <v>1227</v>
      </c>
      <c r="M132" s="166">
        <f t="shared" si="68"/>
        <v>6.0164557467471433E-4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11181</v>
      </c>
      <c r="E133" s="170">
        <f t="shared" si="74"/>
        <v>21387</v>
      </c>
      <c r="F133" s="170">
        <f t="shared" ref="F133:H133" si="75">F125-SUM(F126:F132)</f>
        <v>24718</v>
      </c>
      <c r="G133" s="170">
        <f t="shared" si="75"/>
        <v>24827</v>
      </c>
      <c r="H133" s="170">
        <f t="shared" si="75"/>
        <v>27932</v>
      </c>
      <c r="I133" s="181">
        <f t="shared" si="72"/>
        <v>0.12506545293430538</v>
      </c>
      <c r="J133" s="171">
        <f t="shared" si="69"/>
        <v>1.4981665325105089</v>
      </c>
      <c r="K133" s="170">
        <f>H133-G133</f>
        <v>3105</v>
      </c>
      <c r="L133" s="170">
        <f t="shared" si="71"/>
        <v>16751</v>
      </c>
      <c r="M133" s="171">
        <f t="shared" si="68"/>
        <v>1.2531815206423654E-2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30057</v>
      </c>
      <c r="E135" s="177">
        <v>103640</v>
      </c>
      <c r="F135" s="177">
        <v>112296</v>
      </c>
      <c r="G135" s="177">
        <v>119581</v>
      </c>
      <c r="H135" s="177">
        <v>112906</v>
      </c>
      <c r="I135" s="178">
        <f>IFERROR(H135/G135-1,"-")</f>
        <v>-5.5819904499878725E-2</v>
      </c>
      <c r="J135" s="178">
        <f>IFERROR(H135/D135-1,"-")</f>
        <v>2.7563961805902117</v>
      </c>
      <c r="K135" s="177">
        <f>H135-G135</f>
        <v>-6675</v>
      </c>
      <c r="L135" s="177">
        <f>H135-D135</f>
        <v>82849</v>
      </c>
      <c r="M135" s="178">
        <f t="shared" ref="M135:M147" si="76">H135/H$9</f>
        <v>5.0655775730218712E-2</v>
      </c>
    </row>
    <row r="136" spans="2:13" x14ac:dyDescent="0.25">
      <c r="B136" s="160" t="s">
        <v>99</v>
      </c>
      <c r="C136" s="161">
        <v>2629</v>
      </c>
      <c r="D136" s="161">
        <v>17683</v>
      </c>
      <c r="E136" s="161">
        <v>9518</v>
      </c>
      <c r="F136" s="161">
        <v>11034</v>
      </c>
      <c r="G136" s="161">
        <v>8304</v>
      </c>
      <c r="H136" s="161">
        <v>6547</v>
      </c>
      <c r="I136" s="179">
        <f>IFERROR(H136/G136-1,"-")</f>
        <v>-0.21158477842003853</v>
      </c>
      <c r="J136" s="162">
        <f t="shared" ref="J136:J147" si="77">IFERROR(H136/D136-1,"-")</f>
        <v>-0.62975739410733467</v>
      </c>
      <c r="K136" s="161">
        <f t="shared" ref="K136:K146" si="78">H136-G136</f>
        <v>-1757</v>
      </c>
      <c r="L136" s="161">
        <f t="shared" ref="L136:L147" si="79">H136-D136</f>
        <v>-11136</v>
      </c>
      <c r="M136" s="162">
        <f t="shared" si="76"/>
        <v>2.9373404753134636E-3</v>
      </c>
    </row>
    <row r="137" spans="2:13" x14ac:dyDescent="0.25">
      <c r="B137" s="164" t="s">
        <v>105</v>
      </c>
      <c r="C137" s="165">
        <v>1763</v>
      </c>
      <c r="D137" s="165">
        <v>15475</v>
      </c>
      <c r="E137" s="165">
        <v>6630</v>
      </c>
      <c r="F137" s="165">
        <v>7369</v>
      </c>
      <c r="G137" s="165">
        <v>5252</v>
      </c>
      <c r="H137" s="165">
        <v>3002</v>
      </c>
      <c r="I137" s="180">
        <f>IFERROR(H137/G137-1,"-")</f>
        <v>-0.42840822543792845</v>
      </c>
      <c r="J137" s="166">
        <f t="shared" si="77"/>
        <v>-0.80600969305331183</v>
      </c>
      <c r="K137" s="165">
        <f t="shared" si="78"/>
        <v>-2250</v>
      </c>
      <c r="L137" s="165">
        <f t="shared" si="79"/>
        <v>-12473</v>
      </c>
      <c r="M137" s="166">
        <f t="shared" si="76"/>
        <v>1.3468605631420526E-3</v>
      </c>
    </row>
    <row r="138" spans="2:13" x14ac:dyDescent="0.25">
      <c r="B138" s="164" t="s">
        <v>102</v>
      </c>
      <c r="C138" s="165">
        <v>866</v>
      </c>
      <c r="D138" s="165">
        <v>2208</v>
      </c>
      <c r="E138" s="165">
        <v>2888</v>
      </c>
      <c r="F138" s="165">
        <v>3665</v>
      </c>
      <c r="G138" s="165">
        <v>3052</v>
      </c>
      <c r="H138" s="165">
        <v>3545</v>
      </c>
      <c r="I138" s="180">
        <f>IFERROR(H138/G138-1,"-")</f>
        <v>0.16153342070773258</v>
      </c>
      <c r="J138" s="166">
        <f t="shared" si="77"/>
        <v>0.60552536231884058</v>
      </c>
      <c r="K138" s="165">
        <f t="shared" si="78"/>
        <v>493</v>
      </c>
      <c r="L138" s="165">
        <f t="shared" si="79"/>
        <v>1337</v>
      </c>
      <c r="M138" s="166">
        <f t="shared" si="76"/>
        <v>1.5904799121714112E-3</v>
      </c>
    </row>
    <row r="139" spans="2:13" x14ac:dyDescent="0.25">
      <c r="B139" s="160" t="s">
        <v>109</v>
      </c>
      <c r="C139" s="161">
        <v>49670</v>
      </c>
      <c r="D139" s="161">
        <v>12374</v>
      </c>
      <c r="E139" s="161">
        <v>94122</v>
      </c>
      <c r="F139" s="161">
        <v>101262</v>
      </c>
      <c r="G139" s="161">
        <v>111277</v>
      </c>
      <c r="H139" s="161">
        <v>106359</v>
      </c>
      <c r="I139" s="179">
        <f>IFERROR(H139/G139-1,"-")</f>
        <v>-4.4196015349083795E-2</v>
      </c>
      <c r="J139" s="162">
        <f t="shared" si="77"/>
        <v>7.5953612413124301</v>
      </c>
      <c r="K139" s="161">
        <f t="shared" si="78"/>
        <v>-4918</v>
      </c>
      <c r="L139" s="161">
        <f t="shared" si="79"/>
        <v>93985</v>
      </c>
      <c r="M139" s="162">
        <f t="shared" si="76"/>
        <v>4.7718435254905253E-2</v>
      </c>
    </row>
    <row r="140" spans="2:13" x14ac:dyDescent="0.25">
      <c r="B140" s="164" t="s">
        <v>112</v>
      </c>
      <c r="C140" s="165">
        <v>21732</v>
      </c>
      <c r="D140" s="165">
        <v>368</v>
      </c>
      <c r="E140" s="165">
        <v>38084</v>
      </c>
      <c r="F140" s="165">
        <v>39572</v>
      </c>
      <c r="G140" s="165">
        <v>46605</v>
      </c>
      <c r="H140" s="165">
        <v>46674</v>
      </c>
      <c r="I140" s="180">
        <f t="shared" ref="I140:I147" si="80">IFERROR(H140/G140-1,"-")</f>
        <v>1.4805278403604571E-3</v>
      </c>
      <c r="J140" s="166">
        <f t="shared" si="77"/>
        <v>125.83152173913044</v>
      </c>
      <c r="K140" s="165">
        <f t="shared" si="78"/>
        <v>69</v>
      </c>
      <c r="L140" s="165">
        <f t="shared" si="79"/>
        <v>46306</v>
      </c>
      <c r="M140" s="166">
        <f t="shared" si="76"/>
        <v>2.0940496310490393E-2</v>
      </c>
    </row>
    <row r="141" spans="2:13" x14ac:dyDescent="0.25">
      <c r="B141" s="164" t="s">
        <v>115</v>
      </c>
      <c r="C141" s="165">
        <v>3339</v>
      </c>
      <c r="D141" s="165">
        <v>1278</v>
      </c>
      <c r="E141" s="165">
        <v>6322</v>
      </c>
      <c r="F141" s="165">
        <v>8851</v>
      </c>
      <c r="G141" s="165">
        <v>10332</v>
      </c>
      <c r="H141" s="165">
        <v>8815</v>
      </c>
      <c r="I141" s="180">
        <f t="shared" si="80"/>
        <v>-0.14682539682539686</v>
      </c>
      <c r="J141" s="166">
        <f t="shared" si="77"/>
        <v>5.8974960876369327</v>
      </c>
      <c r="K141" s="165">
        <f t="shared" si="78"/>
        <v>-1517</v>
      </c>
      <c r="L141" s="165">
        <f t="shared" si="79"/>
        <v>7537</v>
      </c>
      <c r="M141" s="166">
        <f t="shared" si="76"/>
        <v>3.9548886955686853E-3</v>
      </c>
    </row>
    <row r="142" spans="2:13" x14ac:dyDescent="0.25">
      <c r="B142" s="164" t="s">
        <v>118</v>
      </c>
      <c r="C142" s="165">
        <v>3563</v>
      </c>
      <c r="D142" s="165">
        <v>4080</v>
      </c>
      <c r="E142" s="165">
        <v>11900</v>
      </c>
      <c r="F142" s="165">
        <v>11101</v>
      </c>
      <c r="G142" s="165">
        <v>11628</v>
      </c>
      <c r="H142" s="165">
        <v>9807</v>
      </c>
      <c r="I142" s="180">
        <f t="shared" si="80"/>
        <v>-0.15660474716202266</v>
      </c>
      <c r="J142" s="166">
        <f t="shared" si="77"/>
        <v>1.4036764705882354</v>
      </c>
      <c r="K142" s="165">
        <f t="shared" si="78"/>
        <v>-1821</v>
      </c>
      <c r="L142" s="165">
        <f t="shared" si="79"/>
        <v>5727</v>
      </c>
      <c r="M142" s="166">
        <f t="shared" si="76"/>
        <v>4.399953878325819E-3</v>
      </c>
    </row>
    <row r="143" spans="2:13" x14ac:dyDescent="0.25">
      <c r="B143" s="164" t="s">
        <v>125</v>
      </c>
      <c r="C143" s="165">
        <v>765</v>
      </c>
      <c r="D143" s="165">
        <v>156</v>
      </c>
      <c r="E143" s="165">
        <v>4160</v>
      </c>
      <c r="F143" s="165">
        <v>3592</v>
      </c>
      <c r="G143" s="165">
        <v>2813</v>
      </c>
      <c r="H143" s="165">
        <v>2607</v>
      </c>
      <c r="I143" s="180">
        <f t="shared" si="80"/>
        <v>-7.3231425524351246E-2</v>
      </c>
      <c r="J143" s="166">
        <f t="shared" si="77"/>
        <v>15.71153846153846</v>
      </c>
      <c r="K143" s="165">
        <f t="shared" si="78"/>
        <v>-206</v>
      </c>
      <c r="L143" s="165">
        <f t="shared" si="79"/>
        <v>2451</v>
      </c>
      <c r="M143" s="166">
        <f t="shared" si="76"/>
        <v>1.1696420679917824E-3</v>
      </c>
    </row>
    <row r="144" spans="2:13" x14ac:dyDescent="0.25">
      <c r="B144" s="164" t="s">
        <v>121</v>
      </c>
      <c r="C144" s="165">
        <v>861</v>
      </c>
      <c r="D144" s="165">
        <v>366</v>
      </c>
      <c r="E144" s="165">
        <v>1931</v>
      </c>
      <c r="F144" s="165">
        <v>1999</v>
      </c>
      <c r="G144" s="165">
        <v>2428</v>
      </c>
      <c r="H144" s="165">
        <v>1838</v>
      </c>
      <c r="I144" s="180">
        <f t="shared" si="80"/>
        <v>-0.24299835255354196</v>
      </c>
      <c r="J144" s="166">
        <f t="shared" si="77"/>
        <v>4.0218579234972678</v>
      </c>
      <c r="K144" s="165">
        <f t="shared" si="78"/>
        <v>-590</v>
      </c>
      <c r="L144" s="165">
        <f t="shared" si="79"/>
        <v>1472</v>
      </c>
      <c r="M144" s="166">
        <f t="shared" si="76"/>
        <v>8.2462682047138329E-4</v>
      </c>
    </row>
    <row r="145" spans="2:13" x14ac:dyDescent="0.25">
      <c r="B145" s="164" t="s">
        <v>130</v>
      </c>
      <c r="C145" s="165">
        <v>1961</v>
      </c>
      <c r="D145" s="165">
        <v>34</v>
      </c>
      <c r="E145" s="165">
        <v>1767</v>
      </c>
      <c r="F145" s="165">
        <v>2238</v>
      </c>
      <c r="G145" s="165">
        <v>1978</v>
      </c>
      <c r="H145" s="165">
        <v>2225</v>
      </c>
      <c r="I145" s="180">
        <f t="shared" si="80"/>
        <v>0.12487360970677441</v>
      </c>
      <c r="J145" s="166">
        <f t="shared" si="77"/>
        <v>64.441176470588232</v>
      </c>
      <c r="K145" s="165">
        <f t="shared" si="78"/>
        <v>247</v>
      </c>
      <c r="L145" s="165">
        <f t="shared" si="79"/>
        <v>2191</v>
      </c>
      <c r="M145" s="166">
        <f t="shared" si="76"/>
        <v>9.9825608027683779E-4</v>
      </c>
    </row>
    <row r="146" spans="2:13" x14ac:dyDescent="0.25">
      <c r="B146" s="164" t="s">
        <v>133</v>
      </c>
      <c r="C146" s="165">
        <v>3933</v>
      </c>
      <c r="D146" s="165">
        <v>37</v>
      </c>
      <c r="E146" s="165">
        <v>876</v>
      </c>
      <c r="F146" s="165">
        <v>1574</v>
      </c>
      <c r="G146" s="165">
        <v>1454</v>
      </c>
      <c r="H146" s="165">
        <v>1070</v>
      </c>
      <c r="I146" s="180">
        <f t="shared" si="80"/>
        <v>-0.26409903713892713</v>
      </c>
      <c r="J146" s="166">
        <f t="shared" si="77"/>
        <v>27.918918918918919</v>
      </c>
      <c r="K146" s="165">
        <f t="shared" si="78"/>
        <v>-384</v>
      </c>
      <c r="L146" s="165">
        <f t="shared" si="79"/>
        <v>1033</v>
      </c>
      <c r="M146" s="166">
        <f t="shared" si="76"/>
        <v>4.80060227369086E-4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6055</v>
      </c>
      <c r="E147" s="170">
        <f t="shared" si="82"/>
        <v>29082</v>
      </c>
      <c r="F147" s="170">
        <f t="shared" ref="F147:H147" si="83">F139-SUM(F140:F146)</f>
        <v>32335</v>
      </c>
      <c r="G147" s="170">
        <f t="shared" si="83"/>
        <v>34039</v>
      </c>
      <c r="H147" s="170">
        <f t="shared" si="83"/>
        <v>33323</v>
      </c>
      <c r="I147" s="181">
        <f t="shared" si="80"/>
        <v>-2.1034695496342404E-2</v>
      </c>
      <c r="J147" s="171">
        <f t="shared" si="77"/>
        <v>4.5033856317093308</v>
      </c>
      <c r="K147" s="170">
        <f>H147-G147</f>
        <v>-716</v>
      </c>
      <c r="L147" s="170">
        <f t="shared" si="79"/>
        <v>27268</v>
      </c>
      <c r="M147" s="171">
        <f t="shared" si="76"/>
        <v>1.4950511174411265E-2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17011</v>
      </c>
      <c r="E149" s="177">
        <v>45886</v>
      </c>
      <c r="F149" s="177">
        <v>49553</v>
      </c>
      <c r="G149" s="177">
        <v>53645</v>
      </c>
      <c r="H149" s="177">
        <v>50137</v>
      </c>
      <c r="I149" s="178">
        <f>IFERROR(H149/G149-1,"-")</f>
        <v>-6.5392860471618963E-2</v>
      </c>
      <c r="J149" s="178">
        <f>IFERROR(H149/D149-1,"-")</f>
        <v>1.9473281994003879</v>
      </c>
      <c r="K149" s="177">
        <f>H149-G149</f>
        <v>-3508</v>
      </c>
      <c r="L149" s="177">
        <f>H149-D149</f>
        <v>33126</v>
      </c>
      <c r="M149" s="178">
        <f t="shared" ref="M149:M161" si="84">H149/H$9</f>
        <v>2.2494186560377445E-2</v>
      </c>
    </row>
    <row r="150" spans="2:13" x14ac:dyDescent="0.25">
      <c r="B150" s="160" t="s">
        <v>99</v>
      </c>
      <c r="C150" s="161">
        <v>8081</v>
      </c>
      <c r="D150" s="161">
        <v>11547</v>
      </c>
      <c r="E150" s="161">
        <v>23963</v>
      </c>
      <c r="F150" s="161">
        <v>23075</v>
      </c>
      <c r="G150" s="161">
        <v>22403</v>
      </c>
      <c r="H150" s="161">
        <v>18945</v>
      </c>
      <c r="I150" s="179">
        <f>IFERROR(H150/G150-1,"-")</f>
        <v>-0.154354327545418</v>
      </c>
      <c r="J150" s="162">
        <f t="shared" ref="J150:J161" si="85">IFERROR(H150/D150-1,"-")</f>
        <v>0.64068589243959462</v>
      </c>
      <c r="K150" s="161">
        <f t="shared" ref="K150:K160" si="86">H150-G150</f>
        <v>-3458</v>
      </c>
      <c r="L150" s="161">
        <f t="shared" ref="L150:L161" si="87">H150-D150</f>
        <v>7398</v>
      </c>
      <c r="M150" s="162">
        <f t="shared" si="84"/>
        <v>8.4997579509414334E-3</v>
      </c>
    </row>
    <row r="151" spans="2:13" x14ac:dyDescent="0.25">
      <c r="B151" s="164" t="s">
        <v>105</v>
      </c>
      <c r="C151" s="165">
        <v>4041</v>
      </c>
      <c r="D151" s="165">
        <v>10288</v>
      </c>
      <c r="E151" s="165">
        <v>16308</v>
      </c>
      <c r="F151" s="165">
        <v>15859</v>
      </c>
      <c r="G151" s="165">
        <v>15735</v>
      </c>
      <c r="H151" s="165">
        <v>12200</v>
      </c>
      <c r="I151" s="180">
        <f>IFERROR(H151/G151-1,"-")</f>
        <v>-0.22465840482999677</v>
      </c>
      <c r="J151" s="166">
        <f t="shared" si="85"/>
        <v>0.18584758942457236</v>
      </c>
      <c r="K151" s="165">
        <f t="shared" si="86"/>
        <v>-3535</v>
      </c>
      <c r="L151" s="165">
        <f t="shared" si="87"/>
        <v>1912</v>
      </c>
      <c r="M151" s="166">
        <f t="shared" si="84"/>
        <v>5.4735839008437847E-3</v>
      </c>
    </row>
    <row r="152" spans="2:13" x14ac:dyDescent="0.25">
      <c r="B152" s="164" t="s">
        <v>102</v>
      </c>
      <c r="C152" s="165">
        <v>4040</v>
      </c>
      <c r="D152" s="165">
        <v>1259</v>
      </c>
      <c r="E152" s="165">
        <v>7655</v>
      </c>
      <c r="F152" s="165">
        <v>7216</v>
      </c>
      <c r="G152" s="165">
        <v>6668</v>
      </c>
      <c r="H152" s="165">
        <v>6745</v>
      </c>
      <c r="I152" s="180">
        <f>IFERROR(H152/G152-1,"-")</f>
        <v>1.1547690461907623E-2</v>
      </c>
      <c r="J152" s="166">
        <f t="shared" si="85"/>
        <v>4.3574265289912626</v>
      </c>
      <c r="K152" s="165">
        <f t="shared" si="86"/>
        <v>77</v>
      </c>
      <c r="L152" s="165">
        <f t="shared" si="87"/>
        <v>5486</v>
      </c>
      <c r="M152" s="166">
        <f t="shared" si="84"/>
        <v>3.0261740500976495E-3</v>
      </c>
    </row>
    <row r="153" spans="2:13" x14ac:dyDescent="0.25">
      <c r="B153" s="160" t="s">
        <v>109</v>
      </c>
      <c r="C153" s="161">
        <v>15488</v>
      </c>
      <c r="D153" s="161">
        <v>5464</v>
      </c>
      <c r="E153" s="161">
        <v>21923</v>
      </c>
      <c r="F153" s="161">
        <v>26478</v>
      </c>
      <c r="G153" s="161">
        <v>31242</v>
      </c>
      <c r="H153" s="161">
        <v>31192</v>
      </c>
      <c r="I153" s="179">
        <f>IFERROR(H153/G153-1,"-")</f>
        <v>-1.6004097048843979E-3</v>
      </c>
      <c r="J153" s="162">
        <f t="shared" si="85"/>
        <v>4.7086383601756951</v>
      </c>
      <c r="K153" s="161">
        <f t="shared" si="86"/>
        <v>-50</v>
      </c>
      <c r="L153" s="161">
        <f t="shared" si="87"/>
        <v>25728</v>
      </c>
      <c r="M153" s="162">
        <f t="shared" si="84"/>
        <v>1.399442860943601E-2</v>
      </c>
    </row>
    <row r="154" spans="2:13" x14ac:dyDescent="0.25">
      <c r="B154" s="164" t="s">
        <v>112</v>
      </c>
      <c r="C154" s="165">
        <v>4925</v>
      </c>
      <c r="D154" s="165">
        <v>214</v>
      </c>
      <c r="E154" s="165">
        <v>7514</v>
      </c>
      <c r="F154" s="165">
        <v>8284</v>
      </c>
      <c r="G154" s="165">
        <v>9301</v>
      </c>
      <c r="H154" s="165">
        <v>7504</v>
      </c>
      <c r="I154" s="180">
        <f t="shared" ref="I154:I161" si="88">IFERROR(H154/G154-1,"-")</f>
        <v>-0.19320503171701964</v>
      </c>
      <c r="J154" s="166">
        <f t="shared" si="85"/>
        <v>34.065420560747661</v>
      </c>
      <c r="K154" s="165">
        <f t="shared" si="86"/>
        <v>-1797</v>
      </c>
      <c r="L154" s="165">
        <f t="shared" si="87"/>
        <v>7290</v>
      </c>
      <c r="M154" s="166">
        <f t="shared" si="84"/>
        <v>3.3667027534370294E-3</v>
      </c>
    </row>
    <row r="155" spans="2:13" x14ac:dyDescent="0.25">
      <c r="B155" s="164" t="s">
        <v>115</v>
      </c>
      <c r="C155" s="165">
        <v>4219</v>
      </c>
      <c r="D155" s="165">
        <v>1017</v>
      </c>
      <c r="E155" s="165">
        <v>5164</v>
      </c>
      <c r="F155" s="165">
        <v>5637</v>
      </c>
      <c r="G155" s="165">
        <v>6407</v>
      </c>
      <c r="H155" s="165">
        <v>6090</v>
      </c>
      <c r="I155" s="180">
        <f t="shared" si="88"/>
        <v>-4.9477134384267263E-2</v>
      </c>
      <c r="J155" s="166">
        <f t="shared" si="85"/>
        <v>4.9882005899705018</v>
      </c>
      <c r="K155" s="165">
        <f t="shared" si="86"/>
        <v>-317</v>
      </c>
      <c r="L155" s="165">
        <f t="shared" si="87"/>
        <v>5073</v>
      </c>
      <c r="M155" s="166">
        <f t="shared" si="84"/>
        <v>2.7323054062408725E-3</v>
      </c>
    </row>
    <row r="156" spans="2:13" x14ac:dyDescent="0.25">
      <c r="B156" s="164" t="s">
        <v>118</v>
      </c>
      <c r="C156" s="165">
        <v>1723</v>
      </c>
      <c r="D156" s="165">
        <v>1599</v>
      </c>
      <c r="E156" s="165">
        <v>2533</v>
      </c>
      <c r="F156" s="165">
        <v>3884</v>
      </c>
      <c r="G156" s="165">
        <v>4700</v>
      </c>
      <c r="H156" s="165">
        <v>6874</v>
      </c>
      <c r="I156" s="180">
        <f t="shared" si="88"/>
        <v>0.46255319148936169</v>
      </c>
      <c r="J156" s="166">
        <f t="shared" si="85"/>
        <v>3.2989368355222011</v>
      </c>
      <c r="K156" s="165">
        <f t="shared" si="86"/>
        <v>2174</v>
      </c>
      <c r="L156" s="165">
        <f t="shared" si="87"/>
        <v>5275</v>
      </c>
      <c r="M156" s="166">
        <f t="shared" si="84"/>
        <v>3.0840504700328009E-3</v>
      </c>
    </row>
    <row r="157" spans="2:13" x14ac:dyDescent="0.25">
      <c r="B157" s="164" t="s">
        <v>125</v>
      </c>
      <c r="C157" s="165">
        <v>517</v>
      </c>
      <c r="D157" s="165">
        <v>186</v>
      </c>
      <c r="E157" s="165">
        <v>681</v>
      </c>
      <c r="F157" s="165">
        <v>902</v>
      </c>
      <c r="G157" s="165">
        <v>1299</v>
      </c>
      <c r="H157" s="165">
        <v>1276</v>
      </c>
      <c r="I157" s="180">
        <f t="shared" si="88"/>
        <v>-1.7705927636643581E-2</v>
      </c>
      <c r="J157" s="166">
        <f t="shared" si="85"/>
        <v>5.860215053763441</v>
      </c>
      <c r="K157" s="165">
        <f t="shared" si="86"/>
        <v>-23</v>
      </c>
      <c r="L157" s="165">
        <f t="shared" si="87"/>
        <v>1090</v>
      </c>
      <c r="M157" s="166">
        <f t="shared" si="84"/>
        <v>5.7248303749808758E-4</v>
      </c>
    </row>
    <row r="158" spans="2:13" x14ac:dyDescent="0.25">
      <c r="B158" s="164" t="s">
        <v>121</v>
      </c>
      <c r="C158" s="165">
        <v>514</v>
      </c>
      <c r="D158" s="165">
        <v>197</v>
      </c>
      <c r="E158" s="165">
        <v>900</v>
      </c>
      <c r="F158" s="165">
        <v>1191</v>
      </c>
      <c r="G158" s="165">
        <v>1203</v>
      </c>
      <c r="H158" s="165">
        <v>1115</v>
      </c>
      <c r="I158" s="180">
        <f t="shared" si="88"/>
        <v>-7.3150457190357399E-2</v>
      </c>
      <c r="J158" s="166">
        <f t="shared" si="85"/>
        <v>4.6598984771573608</v>
      </c>
      <c r="K158" s="165">
        <f t="shared" si="86"/>
        <v>-88</v>
      </c>
      <c r="L158" s="165">
        <f t="shared" si="87"/>
        <v>918</v>
      </c>
      <c r="M158" s="166">
        <f t="shared" si="84"/>
        <v>5.0024967618367375E-4</v>
      </c>
    </row>
    <row r="159" spans="2:13" x14ac:dyDescent="0.25">
      <c r="B159" s="164" t="s">
        <v>130</v>
      </c>
      <c r="C159" s="165">
        <v>331</v>
      </c>
      <c r="D159" s="165">
        <v>22</v>
      </c>
      <c r="E159" s="165">
        <v>246</v>
      </c>
      <c r="F159" s="165">
        <v>391</v>
      </c>
      <c r="G159" s="165">
        <v>276</v>
      </c>
      <c r="H159" s="165">
        <v>267</v>
      </c>
      <c r="I159" s="180">
        <f t="shared" si="88"/>
        <v>-3.2608695652173947E-2</v>
      </c>
      <c r="J159" s="166">
        <f t="shared" si="85"/>
        <v>11.136363636363637</v>
      </c>
      <c r="K159" s="165">
        <f t="shared" si="86"/>
        <v>-9</v>
      </c>
      <c r="L159" s="165">
        <f t="shared" si="87"/>
        <v>245</v>
      </c>
      <c r="M159" s="166">
        <f t="shared" si="84"/>
        <v>1.1979072963322053E-4</v>
      </c>
    </row>
    <row r="160" spans="2:13" x14ac:dyDescent="0.25">
      <c r="B160" s="164" t="s">
        <v>133</v>
      </c>
      <c r="C160" s="165">
        <v>420</v>
      </c>
      <c r="D160" s="165">
        <v>56</v>
      </c>
      <c r="E160" s="165">
        <v>368</v>
      </c>
      <c r="F160" s="165">
        <v>513</v>
      </c>
      <c r="G160" s="165">
        <v>472</v>
      </c>
      <c r="H160" s="165">
        <v>361</v>
      </c>
      <c r="I160" s="180">
        <f t="shared" si="88"/>
        <v>-0.23516949152542377</v>
      </c>
      <c r="J160" s="166">
        <f t="shared" si="85"/>
        <v>5.4464285714285712</v>
      </c>
      <c r="K160" s="165">
        <f t="shared" si="86"/>
        <v>-111</v>
      </c>
      <c r="L160" s="165">
        <f t="shared" si="87"/>
        <v>305</v>
      </c>
      <c r="M160" s="166">
        <f t="shared" si="84"/>
        <v>1.6196424493480379E-4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2173</v>
      </c>
      <c r="E161" s="170">
        <f t="shared" si="90"/>
        <v>4517</v>
      </c>
      <c r="F161" s="170">
        <f t="shared" ref="F161:H161" si="91">F153-SUM(F154:F160)</f>
        <v>5676</v>
      </c>
      <c r="G161" s="170">
        <f t="shared" si="91"/>
        <v>7584</v>
      </c>
      <c r="H161" s="170">
        <f t="shared" si="91"/>
        <v>7705</v>
      </c>
      <c r="I161" s="181">
        <f t="shared" si="88"/>
        <v>1.5954641350210963E-2</v>
      </c>
      <c r="J161" s="171">
        <f t="shared" si="85"/>
        <v>2.5457892314772206</v>
      </c>
      <c r="K161" s="170">
        <f>H161-G161</f>
        <v>121</v>
      </c>
      <c r="L161" s="170">
        <f t="shared" si="87"/>
        <v>5532</v>
      </c>
      <c r="M161" s="171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B28CA-DBFF-4C68-886A-02ACC4099D0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269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54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288839</v>
      </c>
      <c r="E9" s="177">
        <f t="shared" si="0"/>
        <v>1449676</v>
      </c>
      <c r="F9" s="177">
        <f t="shared" si="0"/>
        <v>1654424</v>
      </c>
      <c r="G9" s="177">
        <f t="shared" si="0"/>
        <v>1752365</v>
      </c>
      <c r="H9" s="177">
        <f t="shared" si="0"/>
        <v>1724148</v>
      </c>
      <c r="I9" s="178">
        <f>IFERROR(H9/G9-1,"-")</f>
        <v>-1.6102238974186278E-2</v>
      </c>
      <c r="J9" s="177">
        <f t="shared" ref="J9:J21" si="1">H9-G9</f>
        <v>-28217</v>
      </c>
      <c r="K9" s="178">
        <f t="shared" ref="K9:K21" si="2">H9/H$9</f>
        <v>1</v>
      </c>
      <c r="N9" s="157" t="s">
        <v>70</v>
      </c>
      <c r="O9" s="177">
        <f t="shared" ref="O9:T9" si="3">O10+O13</f>
        <v>39287</v>
      </c>
      <c r="P9" s="177">
        <f t="shared" si="3"/>
        <v>25226</v>
      </c>
      <c r="Q9" s="177">
        <f t="shared" si="3"/>
        <v>85266</v>
      </c>
      <c r="R9" s="177">
        <f t="shared" si="3"/>
        <v>92422</v>
      </c>
      <c r="S9" s="177">
        <f t="shared" si="3"/>
        <v>98712</v>
      </c>
      <c r="T9" s="177">
        <f t="shared" si="3"/>
        <v>91468</v>
      </c>
      <c r="U9" s="178">
        <f>IFERROR(T9/S9-1,"-")</f>
        <v>-7.3385201393954103E-2</v>
      </c>
      <c r="V9" s="177">
        <f>T9-S9</f>
        <v>-7244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154576</v>
      </c>
      <c r="E10" s="161">
        <v>299283</v>
      </c>
      <c r="F10" s="161">
        <v>318388</v>
      </c>
      <c r="G10" s="161">
        <v>314978</v>
      </c>
      <c r="H10" s="161">
        <v>315383</v>
      </c>
      <c r="I10" s="179">
        <f>IFERROR(H10/G10-1,"-")</f>
        <v>1.285804087904463E-3</v>
      </c>
      <c r="J10" s="160">
        <f t="shared" si="1"/>
        <v>405</v>
      </c>
      <c r="K10" s="162">
        <f t="shared" si="2"/>
        <v>0.18292107174094102</v>
      </c>
      <c r="N10" s="160" t="s">
        <v>99</v>
      </c>
      <c r="O10" s="161">
        <v>1887</v>
      </c>
      <c r="P10" s="161">
        <v>15565</v>
      </c>
      <c r="Q10" s="161">
        <v>7731</v>
      </c>
      <c r="R10" s="161">
        <v>8163</v>
      </c>
      <c r="S10" s="161">
        <v>6118</v>
      </c>
      <c r="T10" s="161">
        <v>4434</v>
      </c>
      <c r="U10" s="179">
        <f>IFERROR(T10/S10-1,"-")</f>
        <v>-0.27525335076822488</v>
      </c>
      <c r="V10" s="160">
        <f t="shared" ref="V10:V20" si="5">T10-S10</f>
        <v>-1684</v>
      </c>
      <c r="W10" s="162">
        <f t="shared" si="4"/>
        <v>4.8475969738050469E-2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102429</v>
      </c>
      <c r="E11" s="165">
        <v>122007</v>
      </c>
      <c r="F11" s="165">
        <v>118736</v>
      </c>
      <c r="G11" s="165">
        <v>115126</v>
      </c>
      <c r="H11" s="165">
        <v>112944</v>
      </c>
      <c r="I11" s="180">
        <f>IFERROR(H11/G11-1,"-")</f>
        <v>-1.8953146986779745E-2</v>
      </c>
      <c r="J11" s="164">
        <f t="shared" si="1"/>
        <v>-2182</v>
      </c>
      <c r="K11" s="166">
        <f t="shared" si="2"/>
        <v>6.5507137438317362E-2</v>
      </c>
      <c r="N11" s="164" t="s">
        <v>105</v>
      </c>
      <c r="O11" s="165">
        <v>1146</v>
      </c>
      <c r="P11" s="165">
        <v>13952</v>
      </c>
      <c r="Q11" s="165">
        <v>5489</v>
      </c>
      <c r="R11" s="165">
        <v>5390</v>
      </c>
      <c r="S11" s="165">
        <v>3711</v>
      </c>
      <c r="T11" s="165">
        <v>1698</v>
      </c>
      <c r="U11" s="180">
        <f>IFERROR(T11/S11-1,"-")</f>
        <v>-0.54244139046079232</v>
      </c>
      <c r="V11" s="164">
        <f t="shared" si="5"/>
        <v>-2013</v>
      </c>
      <c r="W11" s="166">
        <f>T11/T$9</f>
        <v>1.8563869331350853E-2</v>
      </c>
    </row>
    <row r="12" spans="1:23" x14ac:dyDescent="0.25">
      <c r="A12" s="1"/>
      <c r="B12" s="164" t="s">
        <v>102</v>
      </c>
      <c r="C12" s="165">
        <v>81719</v>
      </c>
      <c r="D12" s="165">
        <v>52147</v>
      </c>
      <c r="E12" s="165">
        <v>177276</v>
      </c>
      <c r="F12" s="165">
        <v>199652</v>
      </c>
      <c r="G12" s="165">
        <v>199852</v>
      </c>
      <c r="H12" s="165">
        <v>202439</v>
      </c>
      <c r="I12" s="180">
        <f>IFERROR(H12/G12-1,"-")</f>
        <v>1.2944578988451472E-2</v>
      </c>
      <c r="J12" s="164">
        <f t="shared" si="1"/>
        <v>2587</v>
      </c>
      <c r="K12" s="166">
        <f t="shared" si="2"/>
        <v>0.11741393430262367</v>
      </c>
      <c r="N12" s="164" t="s">
        <v>102</v>
      </c>
      <c r="O12" s="165">
        <v>741</v>
      </c>
      <c r="P12" s="165">
        <v>1613</v>
      </c>
      <c r="Q12" s="165">
        <v>2242</v>
      </c>
      <c r="R12" s="165">
        <v>2773</v>
      </c>
      <c r="S12" s="165">
        <v>2407</v>
      </c>
      <c r="T12" s="165">
        <v>2736</v>
      </c>
      <c r="U12" s="180">
        <f>IFERROR(T12/S12-1,"-")</f>
        <v>0.13668466971333615</v>
      </c>
      <c r="V12" s="164">
        <f t="shared" si="5"/>
        <v>329</v>
      </c>
      <c r="W12" s="166">
        <f t="shared" si="4"/>
        <v>2.9912100406699612E-2</v>
      </c>
    </row>
    <row r="13" spans="1:23" s="57" customFormat="1" x14ac:dyDescent="0.25">
      <c r="B13" s="160" t="s">
        <v>109</v>
      </c>
      <c r="C13" s="161">
        <v>601732</v>
      </c>
      <c r="D13" s="161">
        <v>134263</v>
      </c>
      <c r="E13" s="161">
        <v>1150393</v>
      </c>
      <c r="F13" s="161">
        <v>1336036</v>
      </c>
      <c r="G13" s="161">
        <v>1437387</v>
      </c>
      <c r="H13" s="161">
        <v>1408765</v>
      </c>
      <c r="I13" s="179">
        <f>IFERROR(H13/G13-1,"-")</f>
        <v>-1.9912521819106521E-2</v>
      </c>
      <c r="J13" s="160">
        <f t="shared" si="1"/>
        <v>-28622</v>
      </c>
      <c r="K13" s="162">
        <f t="shared" si="2"/>
        <v>0.81707892825905892</v>
      </c>
      <c r="N13" s="160" t="s">
        <v>109</v>
      </c>
      <c r="O13" s="161">
        <v>37400</v>
      </c>
      <c r="P13" s="161">
        <v>9661</v>
      </c>
      <c r="Q13" s="161">
        <v>77535</v>
      </c>
      <c r="R13" s="161">
        <v>84259</v>
      </c>
      <c r="S13" s="161">
        <v>92594</v>
      </c>
      <c r="T13" s="161">
        <v>87034</v>
      </c>
      <c r="U13" s="179">
        <f>IFERROR(T13/S13-1,"-")</f>
        <v>-6.0047087284273326E-2</v>
      </c>
      <c r="V13" s="160">
        <f t="shared" si="5"/>
        <v>-5560</v>
      </c>
      <c r="W13" s="162">
        <f t="shared" si="4"/>
        <v>0.95152403026194954</v>
      </c>
    </row>
    <row r="14" spans="1:23" s="57" customFormat="1" x14ac:dyDescent="0.25">
      <c r="B14" s="164" t="s">
        <v>112</v>
      </c>
      <c r="C14" s="165">
        <v>240301</v>
      </c>
      <c r="D14" s="165">
        <v>6412</v>
      </c>
      <c r="E14" s="165">
        <v>490065</v>
      </c>
      <c r="F14" s="165">
        <v>574496</v>
      </c>
      <c r="G14" s="165">
        <v>613870</v>
      </c>
      <c r="H14" s="165">
        <v>608627</v>
      </c>
      <c r="I14" s="180">
        <f t="shared" ref="I14:I21" si="6">IFERROR(H14/G14-1,"-")</f>
        <v>-8.5408962809715439E-3</v>
      </c>
      <c r="J14" s="164">
        <f t="shared" si="1"/>
        <v>-5243</v>
      </c>
      <c r="K14" s="166">
        <f t="shared" si="2"/>
        <v>0.35300159847066492</v>
      </c>
      <c r="N14" s="164" t="s">
        <v>112</v>
      </c>
      <c r="O14" s="165">
        <v>15636</v>
      </c>
      <c r="P14" s="165">
        <v>277</v>
      </c>
      <c r="Q14" s="165">
        <v>32119</v>
      </c>
      <c r="R14" s="165">
        <v>32989</v>
      </c>
      <c r="S14" s="165">
        <v>38657</v>
      </c>
      <c r="T14" s="165">
        <v>38617</v>
      </c>
      <c r="U14" s="180">
        <f t="shared" ref="U14:U21" si="7">IFERROR(T14/S14-1,"-")</f>
        <v>-1.0347414439816349E-3</v>
      </c>
      <c r="V14" s="164">
        <f t="shared" si="5"/>
        <v>-40</v>
      </c>
      <c r="W14" s="166">
        <f t="shared" si="4"/>
        <v>0.42219136747277736</v>
      </c>
    </row>
    <row r="15" spans="1:23" x14ac:dyDescent="0.25">
      <c r="A15" s="1"/>
      <c r="B15" s="164" t="s">
        <v>115</v>
      </c>
      <c r="C15" s="165">
        <v>87097</v>
      </c>
      <c r="D15" s="165">
        <v>20843</v>
      </c>
      <c r="E15" s="165">
        <v>136228</v>
      </c>
      <c r="F15" s="165">
        <v>165214</v>
      </c>
      <c r="G15" s="165">
        <v>177221</v>
      </c>
      <c r="H15" s="165">
        <v>167677</v>
      </c>
      <c r="I15" s="180">
        <f t="shared" si="6"/>
        <v>-5.3853662940622216E-2</v>
      </c>
      <c r="J15" s="164">
        <f t="shared" si="1"/>
        <v>-9544</v>
      </c>
      <c r="K15" s="166">
        <f t="shared" si="2"/>
        <v>9.7252092047782443E-2</v>
      </c>
      <c r="N15" s="164" t="s">
        <v>115</v>
      </c>
      <c r="O15" s="165">
        <v>2675</v>
      </c>
      <c r="P15" s="165">
        <v>1058</v>
      </c>
      <c r="Q15" s="165">
        <v>4797</v>
      </c>
      <c r="R15" s="165">
        <v>7661</v>
      </c>
      <c r="S15" s="165">
        <v>8993</v>
      </c>
      <c r="T15" s="165">
        <v>7532</v>
      </c>
      <c r="U15" s="180">
        <f t="shared" si="7"/>
        <v>-0.16245969087067724</v>
      </c>
      <c r="V15" s="164">
        <f t="shared" si="5"/>
        <v>-1461</v>
      </c>
      <c r="W15" s="166">
        <f t="shared" si="4"/>
        <v>8.2345738400314866E-2</v>
      </c>
    </row>
    <row r="16" spans="1:23" x14ac:dyDescent="0.25">
      <c r="A16" s="1"/>
      <c r="B16" s="164" t="s">
        <v>118</v>
      </c>
      <c r="C16" s="165">
        <v>31900</v>
      </c>
      <c r="D16" s="165">
        <v>28506</v>
      </c>
      <c r="E16" s="165">
        <v>70805</v>
      </c>
      <c r="F16" s="165">
        <v>81295</v>
      </c>
      <c r="G16" s="165">
        <v>85199</v>
      </c>
      <c r="H16" s="165">
        <v>79460</v>
      </c>
      <c r="I16" s="180">
        <f t="shared" si="6"/>
        <v>-6.7359945539266941E-2</v>
      </c>
      <c r="J16" s="164">
        <f t="shared" si="1"/>
        <v>-5739</v>
      </c>
      <c r="K16" s="166">
        <f t="shared" si="2"/>
        <v>4.6086530854659809E-2</v>
      </c>
      <c r="N16" s="164" t="s">
        <v>118</v>
      </c>
      <c r="O16" s="165">
        <v>3097</v>
      </c>
      <c r="P16" s="165">
        <v>3368</v>
      </c>
      <c r="Q16" s="165">
        <v>10189</v>
      </c>
      <c r="R16" s="165">
        <v>9407</v>
      </c>
      <c r="S16" s="165">
        <v>10057</v>
      </c>
      <c r="T16" s="165">
        <v>8049</v>
      </c>
      <c r="U16" s="180">
        <f t="shared" si="7"/>
        <v>-0.19966192701600871</v>
      </c>
      <c r="V16" s="164">
        <f t="shared" si="5"/>
        <v>-2008</v>
      </c>
      <c r="W16" s="166">
        <f t="shared" si="4"/>
        <v>8.7997988367516503E-2</v>
      </c>
    </row>
    <row r="17" spans="1:23" x14ac:dyDescent="0.25">
      <c r="A17" s="1"/>
      <c r="B17" s="164" t="s">
        <v>125</v>
      </c>
      <c r="C17" s="165">
        <v>19336</v>
      </c>
      <c r="D17" s="165">
        <v>2358</v>
      </c>
      <c r="E17" s="165">
        <v>54883</v>
      </c>
      <c r="F17" s="165">
        <v>47311</v>
      </c>
      <c r="G17" s="165">
        <v>52955</v>
      </c>
      <c r="H17" s="165">
        <v>48699</v>
      </c>
      <c r="I17" s="180">
        <f t="shared" si="6"/>
        <v>-8.0370125578321239E-2</v>
      </c>
      <c r="J17" s="164">
        <f t="shared" si="1"/>
        <v>-4256</v>
      </c>
      <c r="K17" s="166">
        <f t="shared" si="2"/>
        <v>2.824525504771052E-2</v>
      </c>
      <c r="N17" s="164" t="s">
        <v>125</v>
      </c>
      <c r="O17" s="165">
        <v>406</v>
      </c>
      <c r="P17" s="165">
        <v>104</v>
      </c>
      <c r="Q17" s="165">
        <v>3378</v>
      </c>
      <c r="R17" s="165">
        <v>3055</v>
      </c>
      <c r="S17" s="165">
        <v>2242</v>
      </c>
      <c r="T17" s="165">
        <v>2020</v>
      </c>
      <c r="U17" s="180">
        <f t="shared" si="7"/>
        <v>-9.9018733273862569E-2</v>
      </c>
      <c r="V17" s="164">
        <f t="shared" si="5"/>
        <v>-222</v>
      </c>
      <c r="W17" s="166">
        <f t="shared" si="4"/>
        <v>2.2084226177460971E-2</v>
      </c>
    </row>
    <row r="18" spans="1:23" x14ac:dyDescent="0.25">
      <c r="A18" s="1"/>
      <c r="B18" s="164" t="s">
        <v>121</v>
      </c>
      <c r="C18" s="165">
        <v>26204</v>
      </c>
      <c r="D18" s="165">
        <v>6260</v>
      </c>
      <c r="E18" s="165">
        <v>56228</v>
      </c>
      <c r="F18" s="165">
        <v>54206</v>
      </c>
      <c r="G18" s="165">
        <v>58347</v>
      </c>
      <c r="H18" s="165">
        <v>53557</v>
      </c>
      <c r="I18" s="180">
        <f t="shared" si="6"/>
        <v>-8.2095052016384784E-2</v>
      </c>
      <c r="J18" s="164">
        <f t="shared" si="1"/>
        <v>-4790</v>
      </c>
      <c r="K18" s="166">
        <f t="shared" si="2"/>
        <v>3.1062878592789018E-2</v>
      </c>
      <c r="N18" s="164" t="s">
        <v>121</v>
      </c>
      <c r="O18" s="165">
        <v>671</v>
      </c>
      <c r="P18" s="165">
        <v>337</v>
      </c>
      <c r="Q18" s="165">
        <v>1466</v>
      </c>
      <c r="R18" s="165">
        <v>1703</v>
      </c>
      <c r="S18" s="165">
        <v>2026</v>
      </c>
      <c r="T18" s="165">
        <v>1449</v>
      </c>
      <c r="U18" s="180">
        <f t="shared" si="7"/>
        <v>-0.28479763079960518</v>
      </c>
      <c r="V18" s="164">
        <f t="shared" si="5"/>
        <v>-577</v>
      </c>
      <c r="W18" s="166">
        <f t="shared" si="4"/>
        <v>1.5841605807495517E-2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359</v>
      </c>
      <c r="E19" s="165">
        <v>21042</v>
      </c>
      <c r="F19" s="165">
        <v>27702</v>
      </c>
      <c r="G19" s="165">
        <v>24130</v>
      </c>
      <c r="H19" s="165">
        <v>23388</v>
      </c>
      <c r="I19" s="180">
        <f t="shared" si="6"/>
        <v>-3.0750103605470369E-2</v>
      </c>
      <c r="J19" s="164">
        <f t="shared" si="1"/>
        <v>-742</v>
      </c>
      <c r="K19" s="166">
        <f t="shared" si="2"/>
        <v>1.3564960780629041E-2</v>
      </c>
      <c r="N19" s="164" t="s">
        <v>130</v>
      </c>
      <c r="O19" s="165">
        <v>1581</v>
      </c>
      <c r="P19" s="165">
        <v>19</v>
      </c>
      <c r="Q19" s="165">
        <v>1548</v>
      </c>
      <c r="R19" s="165">
        <v>1944</v>
      </c>
      <c r="S19" s="165">
        <v>1796</v>
      </c>
      <c r="T19" s="165">
        <v>1975</v>
      </c>
      <c r="U19" s="180">
        <f t="shared" si="7"/>
        <v>9.9665924276169271E-2</v>
      </c>
      <c r="V19" s="164">
        <f t="shared" si="5"/>
        <v>179</v>
      </c>
      <c r="W19" s="166">
        <f t="shared" si="4"/>
        <v>2.1592250841824465E-2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1239</v>
      </c>
      <c r="E20" s="165">
        <v>14994</v>
      </c>
      <c r="F20" s="165">
        <v>24171</v>
      </c>
      <c r="G20" s="165">
        <v>23536</v>
      </c>
      <c r="H20" s="165">
        <v>19936</v>
      </c>
      <c r="I20" s="180">
        <f t="shared" si="6"/>
        <v>-0.15295717199184233</v>
      </c>
      <c r="J20" s="164">
        <f t="shared" si="1"/>
        <v>-3600</v>
      </c>
      <c r="K20" s="166">
        <f t="shared" si="2"/>
        <v>1.1562812473175157E-2</v>
      </c>
      <c r="N20" s="164" t="s">
        <v>133</v>
      </c>
      <c r="O20" s="165">
        <v>3277</v>
      </c>
      <c r="P20" s="165">
        <v>33</v>
      </c>
      <c r="Q20" s="165">
        <v>713</v>
      </c>
      <c r="R20" s="165">
        <v>1288</v>
      </c>
      <c r="S20" s="165">
        <v>1149</v>
      </c>
      <c r="T20" s="165">
        <v>798</v>
      </c>
      <c r="U20" s="180">
        <f t="shared" si="7"/>
        <v>-0.3054830287206266</v>
      </c>
      <c r="V20" s="164">
        <f t="shared" si="5"/>
        <v>-351</v>
      </c>
      <c r="W20" s="166">
        <f t="shared" si="4"/>
        <v>8.72436261862072E-3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68286</v>
      </c>
      <c r="E21" s="170">
        <f t="shared" si="9"/>
        <v>306148</v>
      </c>
      <c r="F21" s="170">
        <f t="shared" si="9"/>
        <v>361641</v>
      </c>
      <c r="G21" s="170">
        <f t="shared" si="9"/>
        <v>402129</v>
      </c>
      <c r="H21" s="170">
        <f t="shared" si="9"/>
        <v>407421</v>
      </c>
      <c r="I21" s="181">
        <f t="shared" si="6"/>
        <v>1.3159956133479644E-2</v>
      </c>
      <c r="J21" s="169">
        <f t="shared" si="1"/>
        <v>5292</v>
      </c>
      <c r="K21" s="171">
        <f t="shared" si="2"/>
        <v>0.23630279999164805</v>
      </c>
      <c r="N21" s="169" t="s">
        <v>147</v>
      </c>
      <c r="O21" s="170">
        <f t="shared" ref="O21:T21" si="10">O13-SUM(O14:O20)</f>
        <v>10057</v>
      </c>
      <c r="P21" s="170">
        <f t="shared" si="10"/>
        <v>4465</v>
      </c>
      <c r="Q21" s="170">
        <f t="shared" si="10"/>
        <v>23325</v>
      </c>
      <c r="R21" s="170">
        <f t="shared" si="10"/>
        <v>26212</v>
      </c>
      <c r="S21" s="170">
        <f t="shared" si="10"/>
        <v>27674</v>
      </c>
      <c r="T21" s="170">
        <f t="shared" si="10"/>
        <v>26594</v>
      </c>
      <c r="U21" s="181">
        <f t="shared" si="7"/>
        <v>-3.9025800390258047E-2</v>
      </c>
      <c r="V21" s="169">
        <f>T21-S21</f>
        <v>-1080</v>
      </c>
      <c r="W21" s="171">
        <f t="shared" si="4"/>
        <v>0.29074649057593915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106333</v>
      </c>
      <c r="E23" s="177">
        <f t="shared" si="11"/>
        <v>589877</v>
      </c>
      <c r="F23" s="177">
        <f t="shared" si="11"/>
        <v>623197</v>
      </c>
      <c r="G23" s="177">
        <f t="shared" si="11"/>
        <v>652775</v>
      </c>
      <c r="H23" s="177">
        <f t="shared" si="11"/>
        <v>619504</v>
      </c>
      <c r="I23" s="178">
        <f>IFERROR(H23/G23-1,"-")</f>
        <v>-5.0968557313009866E-2</v>
      </c>
      <c r="J23" s="177">
        <f>H23-G23</f>
        <v>-33271</v>
      </c>
      <c r="K23" s="178">
        <f t="shared" ref="K23:K35" si="12">H23/H$9</f>
        <v>0.35931022162830567</v>
      </c>
    </row>
    <row r="24" spans="1:23" x14ac:dyDescent="0.25">
      <c r="B24" s="160" t="s">
        <v>99</v>
      </c>
      <c r="C24" s="161">
        <v>16647</v>
      </c>
      <c r="D24" s="161">
        <v>51731</v>
      </c>
      <c r="E24" s="161">
        <v>55488</v>
      </c>
      <c r="F24" s="161">
        <v>44883</v>
      </c>
      <c r="G24" s="161">
        <v>37960</v>
      </c>
      <c r="H24" s="161">
        <v>36558</v>
      </c>
      <c r="I24" s="179">
        <f>IFERROR(H24/G24-1,"-")</f>
        <v>-3.6933614330874609E-2</v>
      </c>
      <c r="J24" s="160">
        <f t="shared" ref="J24:J34" si="13">H24-G24</f>
        <v>-1402</v>
      </c>
      <c r="K24" s="162">
        <f t="shared" si="12"/>
        <v>2.1203516171465559E-2</v>
      </c>
    </row>
    <row r="25" spans="1:23" x14ac:dyDescent="0.25">
      <c r="B25" s="164" t="s">
        <v>105</v>
      </c>
      <c r="C25" s="165">
        <v>6472</v>
      </c>
      <c r="D25" s="165">
        <v>31211</v>
      </c>
      <c r="E25" s="165">
        <v>24274</v>
      </c>
      <c r="F25" s="165">
        <v>17934</v>
      </c>
      <c r="G25" s="165">
        <v>12486</v>
      </c>
      <c r="H25" s="165">
        <v>15967</v>
      </c>
      <c r="I25" s="180">
        <f>IFERROR(H25/G25-1,"-")</f>
        <v>0.27879224731699503</v>
      </c>
      <c r="J25" s="164">
        <f t="shared" si="13"/>
        <v>3481</v>
      </c>
      <c r="K25" s="166">
        <f t="shared" si="12"/>
        <v>9.2608059168934453E-3</v>
      </c>
    </row>
    <row r="26" spans="1:23" x14ac:dyDescent="0.25">
      <c r="B26" s="164" t="s">
        <v>102</v>
      </c>
      <c r="C26" s="165">
        <v>10175</v>
      </c>
      <c r="D26" s="165">
        <v>20520</v>
      </c>
      <c r="E26" s="165">
        <v>31214</v>
      </c>
      <c r="F26" s="165">
        <v>26949</v>
      </c>
      <c r="G26" s="165">
        <v>25474</v>
      </c>
      <c r="H26" s="165">
        <v>20591</v>
      </c>
      <c r="I26" s="180">
        <f>IFERROR(H26/G26-1,"-")</f>
        <v>-0.19168564026065793</v>
      </c>
      <c r="J26" s="164">
        <f t="shared" si="13"/>
        <v>-4883</v>
      </c>
      <c r="K26" s="166">
        <f t="shared" si="12"/>
        <v>1.1942710254572114E-2</v>
      </c>
    </row>
    <row r="27" spans="1:23" x14ac:dyDescent="0.25">
      <c r="B27" s="160" t="s">
        <v>109</v>
      </c>
      <c r="C27" s="161">
        <v>263177</v>
      </c>
      <c r="D27" s="161">
        <v>54602</v>
      </c>
      <c r="E27" s="161">
        <v>534389</v>
      </c>
      <c r="F27" s="161">
        <v>578314</v>
      </c>
      <c r="G27" s="161">
        <v>614815</v>
      </c>
      <c r="H27" s="161">
        <v>582946</v>
      </c>
      <c r="I27" s="179">
        <f>IFERROR(H27/G27-1,"-")</f>
        <v>-5.1835104868944271E-2</v>
      </c>
      <c r="J27" s="160">
        <f t="shared" si="13"/>
        <v>-31869</v>
      </c>
      <c r="K27" s="162">
        <f t="shared" si="12"/>
        <v>0.33810670545684013</v>
      </c>
    </row>
    <row r="28" spans="1:23" x14ac:dyDescent="0.25">
      <c r="B28" s="164" t="s">
        <v>112</v>
      </c>
      <c r="C28" s="165">
        <v>115594</v>
      </c>
      <c r="D28" s="165">
        <v>2112</v>
      </c>
      <c r="E28" s="165">
        <v>254736</v>
      </c>
      <c r="F28" s="165">
        <v>280511</v>
      </c>
      <c r="G28" s="165">
        <v>300106</v>
      </c>
      <c r="H28" s="165">
        <v>288822</v>
      </c>
      <c r="I28" s="180">
        <f t="shared" ref="I28:I35" si="14">IFERROR(H28/G28-1,"-")</f>
        <v>-3.7600047983045948E-2</v>
      </c>
      <c r="J28" s="164">
        <f t="shared" si="13"/>
        <v>-11284</v>
      </c>
      <c r="K28" s="166">
        <f t="shared" si="12"/>
        <v>0.16751578170783482</v>
      </c>
    </row>
    <row r="29" spans="1:23" x14ac:dyDescent="0.25">
      <c r="B29" s="164" t="s">
        <v>115</v>
      </c>
      <c r="C29" s="165">
        <v>34149</v>
      </c>
      <c r="D29" s="165">
        <v>8726</v>
      </c>
      <c r="E29" s="165">
        <v>60554</v>
      </c>
      <c r="F29" s="165">
        <v>69683</v>
      </c>
      <c r="G29" s="165">
        <v>71536</v>
      </c>
      <c r="H29" s="165">
        <v>64839</v>
      </c>
      <c r="I29" s="180">
        <f t="shared" si="14"/>
        <v>-9.3617199731603651E-2</v>
      </c>
      <c r="J29" s="164">
        <f t="shared" si="13"/>
        <v>-6697</v>
      </c>
      <c r="K29" s="166">
        <f t="shared" si="12"/>
        <v>3.7606400378621792E-2</v>
      </c>
    </row>
    <row r="30" spans="1:23" x14ac:dyDescent="0.25">
      <c r="B30" s="164" t="s">
        <v>118</v>
      </c>
      <c r="C30" s="165">
        <v>11026</v>
      </c>
      <c r="D30" s="165">
        <v>10430</v>
      </c>
      <c r="E30" s="165">
        <v>23216</v>
      </c>
      <c r="F30" s="165">
        <v>22053</v>
      </c>
      <c r="G30" s="165">
        <v>19753</v>
      </c>
      <c r="H30" s="165">
        <v>18373</v>
      </c>
      <c r="I30" s="180">
        <f t="shared" si="14"/>
        <v>-6.9862805649774762E-2</v>
      </c>
      <c r="J30" s="164">
        <f t="shared" si="13"/>
        <v>-1380</v>
      </c>
      <c r="K30" s="166">
        <f t="shared" si="12"/>
        <v>1.065627776733784E-2</v>
      </c>
    </row>
    <row r="31" spans="1:23" x14ac:dyDescent="0.25">
      <c r="B31" s="164" t="s">
        <v>125</v>
      </c>
      <c r="C31" s="165">
        <v>10228</v>
      </c>
      <c r="D31" s="165">
        <v>1001</v>
      </c>
      <c r="E31" s="165">
        <v>29848</v>
      </c>
      <c r="F31" s="165">
        <v>23212</v>
      </c>
      <c r="G31" s="165">
        <v>25328</v>
      </c>
      <c r="H31" s="165">
        <v>23297</v>
      </c>
      <c r="I31" s="180">
        <f t="shared" si="14"/>
        <v>-8.0187934301958252E-2</v>
      </c>
      <c r="J31" s="164">
        <f t="shared" si="13"/>
        <v>-2031</v>
      </c>
      <c r="K31" s="166">
        <f t="shared" si="12"/>
        <v>1.3512181088862442E-2</v>
      </c>
    </row>
    <row r="32" spans="1:23" x14ac:dyDescent="0.25">
      <c r="B32" s="164" t="s">
        <v>121</v>
      </c>
      <c r="C32" s="165">
        <v>14676</v>
      </c>
      <c r="D32" s="165">
        <v>3628</v>
      </c>
      <c r="E32" s="165">
        <v>34755</v>
      </c>
      <c r="F32" s="165">
        <v>30662</v>
      </c>
      <c r="G32" s="165">
        <v>31773</v>
      </c>
      <c r="H32" s="165">
        <v>31017</v>
      </c>
      <c r="I32" s="180">
        <f t="shared" si="14"/>
        <v>-2.3793787177792458E-2</v>
      </c>
      <c r="J32" s="164">
        <f t="shared" si="13"/>
        <v>-756</v>
      </c>
      <c r="K32" s="166">
        <f t="shared" si="12"/>
        <v>1.7989754939831151E-2</v>
      </c>
    </row>
    <row r="33" spans="2:11" x14ac:dyDescent="0.25">
      <c r="B33" s="164" t="s">
        <v>130</v>
      </c>
      <c r="C33" s="165">
        <v>9525</v>
      </c>
      <c r="D33" s="165">
        <v>110</v>
      </c>
      <c r="E33" s="165">
        <v>11194</v>
      </c>
      <c r="F33" s="165">
        <v>12511</v>
      </c>
      <c r="G33" s="165">
        <v>11517</v>
      </c>
      <c r="H33" s="165">
        <v>10342</v>
      </c>
      <c r="I33" s="180">
        <f t="shared" si="14"/>
        <v>-0.10202309629243722</v>
      </c>
      <c r="J33" s="164">
        <f t="shared" si="13"/>
        <v>-1175</v>
      </c>
      <c r="K33" s="166">
        <f t="shared" si="12"/>
        <v>5.9983249697821766E-3</v>
      </c>
    </row>
    <row r="34" spans="2:11" x14ac:dyDescent="0.25">
      <c r="B34" s="164" t="s">
        <v>133</v>
      </c>
      <c r="C34" s="165">
        <v>11099</v>
      </c>
      <c r="D34" s="165">
        <v>193</v>
      </c>
      <c r="E34" s="165">
        <v>6836</v>
      </c>
      <c r="F34" s="165">
        <v>11342</v>
      </c>
      <c r="G34" s="165">
        <v>11011</v>
      </c>
      <c r="H34" s="165">
        <v>9395</v>
      </c>
      <c r="I34" s="180">
        <f t="shared" si="14"/>
        <v>-0.14676232858051041</v>
      </c>
      <c r="J34" s="164">
        <f t="shared" si="13"/>
        <v>-1616</v>
      </c>
      <c r="K34" s="166">
        <f t="shared" si="12"/>
        <v>5.4490681774418438E-3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28402</v>
      </c>
      <c r="E35" s="170">
        <f t="shared" si="16"/>
        <v>113250</v>
      </c>
      <c r="F35" s="170">
        <f t="shared" si="16"/>
        <v>128340</v>
      </c>
      <c r="G35" s="170">
        <f t="shared" si="16"/>
        <v>143791</v>
      </c>
      <c r="H35" s="170">
        <f t="shared" si="16"/>
        <v>136861</v>
      </c>
      <c r="I35" s="181">
        <f t="shared" si="14"/>
        <v>-4.8194949614370874E-2</v>
      </c>
      <c r="J35" s="169">
        <f>H35-G35</f>
        <v>-6930</v>
      </c>
      <c r="K35" s="171">
        <f t="shared" si="12"/>
        <v>7.9378916427128063E-2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16403</v>
      </c>
      <c r="E37" s="177">
        <f t="shared" si="17"/>
        <v>277876</v>
      </c>
      <c r="F37" s="177">
        <f t="shared" si="17"/>
        <v>323810</v>
      </c>
      <c r="G37" s="177">
        <f t="shared" si="17"/>
        <v>341885</v>
      </c>
      <c r="H37" s="177">
        <f t="shared" si="17"/>
        <v>355156</v>
      </c>
      <c r="I37" s="178">
        <f>IFERROR(H37/G37-1,"-")</f>
        <v>3.8817146116384205E-2</v>
      </c>
      <c r="J37" s="177">
        <f>H37-G37</f>
        <v>13271</v>
      </c>
      <c r="K37" s="178">
        <f t="shared" ref="K37:K49" si="18">H37/H$9</f>
        <v>0.20598927702262218</v>
      </c>
    </row>
    <row r="38" spans="2:11" x14ac:dyDescent="0.25">
      <c r="B38" s="160" t="s">
        <v>99</v>
      </c>
      <c r="C38" s="161">
        <v>9666</v>
      </c>
      <c r="D38" s="161">
        <v>4529</v>
      </c>
      <c r="E38" s="161">
        <v>26756</v>
      </c>
      <c r="F38" s="161">
        <v>26266</v>
      </c>
      <c r="G38" s="161">
        <v>25394</v>
      </c>
      <c r="H38" s="161">
        <v>27546</v>
      </c>
      <c r="I38" s="179">
        <f>IFERROR(H38/G38-1,"-")</f>
        <v>8.4744427817594614E-2</v>
      </c>
      <c r="J38" s="160">
        <f t="shared" ref="J38:J48" si="19">H38-G38</f>
        <v>2152</v>
      </c>
      <c r="K38" s="162">
        <f t="shared" si="18"/>
        <v>1.5976586696733693E-2</v>
      </c>
    </row>
    <row r="39" spans="2:11" x14ac:dyDescent="0.25">
      <c r="B39" s="164" t="s">
        <v>105</v>
      </c>
      <c r="C39" s="165">
        <v>2065</v>
      </c>
      <c r="D39" s="165">
        <v>2248</v>
      </c>
      <c r="E39" s="165">
        <v>7180</v>
      </c>
      <c r="F39" s="165">
        <v>7904</v>
      </c>
      <c r="G39" s="165">
        <v>9591</v>
      </c>
      <c r="H39" s="165">
        <v>9930</v>
      </c>
      <c r="I39" s="180">
        <f>IFERROR(H39/G39-1,"-")</f>
        <v>3.5345636534250824E-2</v>
      </c>
      <c r="J39" s="164">
        <f t="shared" si="19"/>
        <v>339</v>
      </c>
      <c r="K39" s="166">
        <f t="shared" si="18"/>
        <v>5.7593663653004263E-3</v>
      </c>
    </row>
    <row r="40" spans="2:11" x14ac:dyDescent="0.25">
      <c r="B40" s="164" t="s">
        <v>102</v>
      </c>
      <c r="C40" s="165">
        <v>7601</v>
      </c>
      <c r="D40" s="165">
        <v>2281</v>
      </c>
      <c r="E40" s="165">
        <v>19576</v>
      </c>
      <c r="F40" s="165">
        <v>18362</v>
      </c>
      <c r="G40" s="165">
        <v>15803</v>
      </c>
      <c r="H40" s="165">
        <v>17616</v>
      </c>
      <c r="I40" s="180">
        <f>IFERROR(H40/G40-1,"-")</f>
        <v>0.1147250522052774</v>
      </c>
      <c r="J40" s="164">
        <f t="shared" si="19"/>
        <v>1813</v>
      </c>
      <c r="K40" s="166">
        <f t="shared" si="18"/>
        <v>1.0217220331433264E-2</v>
      </c>
    </row>
    <row r="41" spans="2:11" x14ac:dyDescent="0.25">
      <c r="B41" s="160" t="s">
        <v>109</v>
      </c>
      <c r="C41" s="161">
        <v>137440</v>
      </c>
      <c r="D41" s="161">
        <v>11874</v>
      </c>
      <c r="E41" s="161">
        <v>251120</v>
      </c>
      <c r="F41" s="161">
        <v>297544</v>
      </c>
      <c r="G41" s="161">
        <v>316491</v>
      </c>
      <c r="H41" s="161">
        <v>327610</v>
      </c>
      <c r="I41" s="179">
        <f>IFERROR(H41/G41-1,"-")</f>
        <v>3.5132120660618993E-2</v>
      </c>
      <c r="J41" s="160">
        <f t="shared" si="19"/>
        <v>11119</v>
      </c>
      <c r="K41" s="162">
        <f t="shared" si="18"/>
        <v>0.19001269032588849</v>
      </c>
    </row>
    <row r="42" spans="2:11" x14ac:dyDescent="0.25">
      <c r="B42" s="164" t="s">
        <v>112</v>
      </c>
      <c r="C42" s="165">
        <v>66259</v>
      </c>
      <c r="D42" s="165">
        <v>352</v>
      </c>
      <c r="E42" s="165">
        <v>119890</v>
      </c>
      <c r="F42" s="165">
        <v>141116</v>
      </c>
      <c r="G42" s="165">
        <v>155506</v>
      </c>
      <c r="H42" s="165">
        <v>159432</v>
      </c>
      <c r="I42" s="180">
        <f t="shared" ref="I42:I49" si="20">IFERROR(H42/G42-1,"-")</f>
        <v>2.5246614278548796E-2</v>
      </c>
      <c r="J42" s="164">
        <f t="shared" si="19"/>
        <v>3926</v>
      </c>
      <c r="K42" s="166">
        <f t="shared" si="18"/>
        <v>9.2470019975083348E-2</v>
      </c>
    </row>
    <row r="43" spans="2:11" x14ac:dyDescent="0.25">
      <c r="B43" s="164" t="s">
        <v>115</v>
      </c>
      <c r="C43" s="165">
        <v>8479</v>
      </c>
      <c r="D43" s="165">
        <v>1105</v>
      </c>
      <c r="E43" s="165">
        <v>10775</v>
      </c>
      <c r="F43" s="165">
        <v>15072</v>
      </c>
      <c r="G43" s="165">
        <v>14473</v>
      </c>
      <c r="H43" s="165">
        <v>14218</v>
      </c>
      <c r="I43" s="180">
        <f t="shared" si="20"/>
        <v>-1.76190147170594E-2</v>
      </c>
      <c r="J43" s="164">
        <f t="shared" si="19"/>
        <v>-255</v>
      </c>
      <c r="K43" s="166">
        <f t="shared" si="18"/>
        <v>8.2463918410716486E-3</v>
      </c>
    </row>
    <row r="44" spans="2:11" x14ac:dyDescent="0.25">
      <c r="B44" s="164" t="s">
        <v>118</v>
      </c>
      <c r="C44" s="165">
        <v>4192</v>
      </c>
      <c r="D44" s="165">
        <v>1810</v>
      </c>
      <c r="E44" s="165">
        <v>7246</v>
      </c>
      <c r="F44" s="165">
        <v>9037</v>
      </c>
      <c r="G44" s="165">
        <v>8149</v>
      </c>
      <c r="H44" s="165">
        <v>8990</v>
      </c>
      <c r="I44" s="180">
        <f t="shared" si="20"/>
        <v>0.10320284697508897</v>
      </c>
      <c r="J44" s="164">
        <f t="shared" si="19"/>
        <v>841</v>
      </c>
      <c r="K44" s="166">
        <f t="shared" si="18"/>
        <v>5.2141695492498325E-3</v>
      </c>
    </row>
    <row r="45" spans="2:11" x14ac:dyDescent="0.25">
      <c r="B45" s="164" t="s">
        <v>125</v>
      </c>
      <c r="C45" s="165">
        <v>5403</v>
      </c>
      <c r="D45" s="165">
        <v>195</v>
      </c>
      <c r="E45" s="165">
        <v>12594</v>
      </c>
      <c r="F45" s="165">
        <v>11888</v>
      </c>
      <c r="G45" s="165">
        <v>12864</v>
      </c>
      <c r="H45" s="165">
        <v>11220</v>
      </c>
      <c r="I45" s="180">
        <f t="shared" si="20"/>
        <v>-0.12779850746268662</v>
      </c>
      <c r="J45" s="164">
        <f t="shared" si="19"/>
        <v>-1644</v>
      </c>
      <c r="K45" s="166">
        <f t="shared" si="18"/>
        <v>6.5075619958379445E-3</v>
      </c>
    </row>
    <row r="46" spans="2:11" x14ac:dyDescent="0.25">
      <c r="B46" s="164" t="s">
        <v>121</v>
      </c>
      <c r="C46" s="165">
        <v>7570</v>
      </c>
      <c r="D46" s="165">
        <v>469</v>
      </c>
      <c r="E46" s="165">
        <v>12166</v>
      </c>
      <c r="F46" s="165">
        <v>14198</v>
      </c>
      <c r="G46" s="165">
        <v>15291</v>
      </c>
      <c r="H46" s="165">
        <v>11866</v>
      </c>
      <c r="I46" s="180">
        <f t="shared" si="20"/>
        <v>-0.22398796677784316</v>
      </c>
      <c r="J46" s="164">
        <f t="shared" si="19"/>
        <v>-3425</v>
      </c>
      <c r="K46" s="166">
        <f t="shared" si="18"/>
        <v>6.8822398077195233E-3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4407</v>
      </c>
      <c r="F47" s="165">
        <v>5859</v>
      </c>
      <c r="G47" s="165">
        <v>4745</v>
      </c>
      <c r="H47" s="165">
        <v>5941</v>
      </c>
      <c r="I47" s="180">
        <f t="shared" si="20"/>
        <v>0.25205479452054802</v>
      </c>
      <c r="J47" s="164">
        <f t="shared" si="19"/>
        <v>1196</v>
      </c>
      <c r="K47" s="166">
        <f t="shared" si="18"/>
        <v>3.4457598767623195E-3</v>
      </c>
    </row>
    <row r="48" spans="2:11" x14ac:dyDescent="0.25">
      <c r="B48" s="164" t="s">
        <v>133</v>
      </c>
      <c r="C48" s="165">
        <v>4738</v>
      </c>
      <c r="D48" s="165">
        <v>618</v>
      </c>
      <c r="E48" s="165">
        <v>3743</v>
      </c>
      <c r="F48" s="165">
        <v>5667</v>
      </c>
      <c r="G48" s="165">
        <v>5288</v>
      </c>
      <c r="H48" s="165">
        <v>4524</v>
      </c>
      <c r="I48" s="180">
        <f t="shared" si="20"/>
        <v>-0.14447806354009074</v>
      </c>
      <c r="J48" s="164">
        <f t="shared" si="19"/>
        <v>-764</v>
      </c>
      <c r="K48" s="166">
        <f t="shared" si="18"/>
        <v>2.6239046763966898E-3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7235</v>
      </c>
      <c r="E49" s="170">
        <f t="shared" si="22"/>
        <v>80299</v>
      </c>
      <c r="F49" s="170">
        <f t="shared" si="22"/>
        <v>94707</v>
      </c>
      <c r="G49" s="170">
        <f t="shared" si="22"/>
        <v>100175</v>
      </c>
      <c r="H49" s="170">
        <f t="shared" si="22"/>
        <v>111419</v>
      </c>
      <c r="I49" s="181">
        <f t="shared" si="20"/>
        <v>0.11224357374594462</v>
      </c>
      <c r="J49" s="169">
        <f>H49-G49</f>
        <v>11244</v>
      </c>
      <c r="K49" s="171">
        <f t="shared" si="18"/>
        <v>6.4622642603767197E-2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3463</v>
      </c>
      <c r="E51" s="177">
        <f t="shared" si="23"/>
        <v>14300</v>
      </c>
      <c r="F51" s="177">
        <f t="shared" si="23"/>
        <v>24103</v>
      </c>
      <c r="G51" s="177">
        <f t="shared" si="23"/>
        <v>20584</v>
      </c>
      <c r="H51" s="177">
        <f t="shared" si="23"/>
        <v>18160</v>
      </c>
      <c r="I51" s="178">
        <f>IFERROR(H51/G51-1,"-")</f>
        <v>-0.11776136805285664</v>
      </c>
      <c r="J51" s="177">
        <f>H51-G51</f>
        <v>-2424</v>
      </c>
      <c r="K51" s="178">
        <f t="shared" ref="K51:K63" si="24">H51/H$9</f>
        <v>1.0532738488807225E-2</v>
      </c>
    </row>
    <row r="52" spans="2:11" x14ac:dyDescent="0.25">
      <c r="B52" s="160" t="s">
        <v>99</v>
      </c>
      <c r="C52" s="161">
        <v>773</v>
      </c>
      <c r="D52" s="161">
        <v>787</v>
      </c>
      <c r="E52" s="161">
        <v>1482</v>
      </c>
      <c r="F52" s="161">
        <v>10585</v>
      </c>
      <c r="G52" s="161">
        <v>5640</v>
      </c>
      <c r="H52" s="161">
        <v>3433</v>
      </c>
      <c r="I52" s="179">
        <f>IFERROR(H52/G52-1,"-")</f>
        <v>-0.39131205673758862</v>
      </c>
      <c r="J52" s="160">
        <f t="shared" ref="J52:J62" si="25">H52-G52</f>
        <v>-2207</v>
      </c>
      <c r="K52" s="162">
        <f t="shared" si="24"/>
        <v>1.9911283718103087E-3</v>
      </c>
    </row>
    <row r="53" spans="2:11" x14ac:dyDescent="0.25">
      <c r="B53" s="164" t="s">
        <v>105</v>
      </c>
      <c r="C53" s="165">
        <v>367</v>
      </c>
      <c r="D53" s="165">
        <v>309</v>
      </c>
      <c r="E53" s="165">
        <v>479</v>
      </c>
      <c r="F53" s="165">
        <v>7865</v>
      </c>
      <c r="G53" s="165">
        <v>3866</v>
      </c>
      <c r="H53" s="165">
        <v>2151</v>
      </c>
      <c r="I53" s="180">
        <f>IFERROR(H53/G53-1,"-")</f>
        <v>-0.44361096740817385</v>
      </c>
      <c r="J53" s="164">
        <f t="shared" si="25"/>
        <v>-1715</v>
      </c>
      <c r="K53" s="166">
        <f t="shared" si="24"/>
        <v>1.2475727141753492E-3</v>
      </c>
    </row>
    <row r="54" spans="2:11" x14ac:dyDescent="0.25">
      <c r="B54" s="164" t="s">
        <v>102</v>
      </c>
      <c r="C54" s="165">
        <v>406</v>
      </c>
      <c r="D54" s="165">
        <v>478</v>
      </c>
      <c r="E54" s="165">
        <v>1003</v>
      </c>
      <c r="F54" s="165">
        <v>2720</v>
      </c>
      <c r="G54" s="165">
        <v>1774</v>
      </c>
      <c r="H54" s="165">
        <v>1282</v>
      </c>
      <c r="I54" s="180">
        <f>IFERROR(H54/G54-1,"-")</f>
        <v>-0.27733934611048483</v>
      </c>
      <c r="J54" s="164">
        <f t="shared" si="25"/>
        <v>-492</v>
      </c>
      <c r="K54" s="166">
        <f t="shared" si="24"/>
        <v>7.4355565763495942E-4</v>
      </c>
    </row>
    <row r="55" spans="2:11" x14ac:dyDescent="0.25">
      <c r="B55" s="160" t="s">
        <v>109</v>
      </c>
      <c r="C55" s="161">
        <v>7419</v>
      </c>
      <c r="D55" s="161">
        <v>2676</v>
      </c>
      <c r="E55" s="161">
        <v>12818</v>
      </c>
      <c r="F55" s="161">
        <v>13518</v>
      </c>
      <c r="G55" s="161">
        <v>14944</v>
      </c>
      <c r="H55" s="161">
        <v>14727</v>
      </c>
      <c r="I55" s="179">
        <f>IFERROR(H55/G55-1,"-")</f>
        <v>-1.4520877944325439E-2</v>
      </c>
      <c r="J55" s="160">
        <f t="shared" si="25"/>
        <v>-217</v>
      </c>
      <c r="K55" s="162">
        <f t="shared" si="24"/>
        <v>8.5416101169969172E-3</v>
      </c>
    </row>
    <row r="56" spans="2:11" x14ac:dyDescent="0.25">
      <c r="B56" s="164" t="s">
        <v>112</v>
      </c>
      <c r="C56" s="165">
        <v>2301</v>
      </c>
      <c r="D56" s="165">
        <v>55</v>
      </c>
      <c r="E56" s="165">
        <v>4284</v>
      </c>
      <c r="F56" s="165">
        <v>3960</v>
      </c>
      <c r="G56" s="165">
        <v>4477</v>
      </c>
      <c r="H56" s="165">
        <v>5123</v>
      </c>
      <c r="I56" s="180">
        <f t="shared" ref="I56:I63" si="26">IFERROR(H56/G56-1,"-")</f>
        <v>0.14429305338396237</v>
      </c>
      <c r="J56" s="164">
        <f t="shared" si="25"/>
        <v>646</v>
      </c>
      <c r="K56" s="166">
        <f t="shared" si="24"/>
        <v>2.9713226474757386E-3</v>
      </c>
    </row>
    <row r="57" spans="2:11" x14ac:dyDescent="0.25">
      <c r="B57" s="164" t="s">
        <v>115</v>
      </c>
      <c r="C57" s="165">
        <v>2164</v>
      </c>
      <c r="D57" s="165">
        <v>1007</v>
      </c>
      <c r="E57" s="165">
        <v>3320</v>
      </c>
      <c r="F57" s="165">
        <v>2467</v>
      </c>
      <c r="G57" s="165">
        <v>3257</v>
      </c>
      <c r="H57" s="165">
        <v>3102</v>
      </c>
      <c r="I57" s="180">
        <f t="shared" si="26"/>
        <v>-4.7589806570463633E-2</v>
      </c>
      <c r="J57" s="164">
        <f t="shared" si="25"/>
        <v>-155</v>
      </c>
      <c r="K57" s="166">
        <f t="shared" si="24"/>
        <v>1.799149492966961E-3</v>
      </c>
    </row>
    <row r="58" spans="2:11" x14ac:dyDescent="0.25">
      <c r="B58" s="164" t="s">
        <v>118</v>
      </c>
      <c r="C58" s="165">
        <v>393</v>
      </c>
      <c r="D58" s="165">
        <v>446</v>
      </c>
      <c r="E58" s="165">
        <v>1008</v>
      </c>
      <c r="F58" s="165">
        <v>1424</v>
      </c>
      <c r="G58" s="165">
        <v>1158</v>
      </c>
      <c r="H58" s="165">
        <v>901</v>
      </c>
      <c r="I58" s="180">
        <f t="shared" si="26"/>
        <v>-0.22193436960276336</v>
      </c>
      <c r="J58" s="164">
        <f t="shared" si="25"/>
        <v>-257</v>
      </c>
      <c r="K58" s="166">
        <f t="shared" si="24"/>
        <v>5.2257694815062276E-4</v>
      </c>
    </row>
    <row r="59" spans="2:11" x14ac:dyDescent="0.25">
      <c r="B59" s="164" t="s">
        <v>125</v>
      </c>
      <c r="C59" s="165">
        <v>205</v>
      </c>
      <c r="D59" s="165">
        <v>55</v>
      </c>
      <c r="E59" s="165">
        <v>375</v>
      </c>
      <c r="F59" s="165">
        <v>320</v>
      </c>
      <c r="G59" s="165">
        <v>522</v>
      </c>
      <c r="H59" s="165">
        <v>429</v>
      </c>
      <c r="I59" s="180">
        <f t="shared" si="26"/>
        <v>-0.17816091954022983</v>
      </c>
      <c r="J59" s="164">
        <f t="shared" si="25"/>
        <v>-93</v>
      </c>
      <c r="K59" s="166">
        <f t="shared" si="24"/>
        <v>2.4881854689968612E-4</v>
      </c>
    </row>
    <row r="60" spans="2:11" x14ac:dyDescent="0.25">
      <c r="B60" s="164" t="s">
        <v>121</v>
      </c>
      <c r="C60" s="165">
        <v>135</v>
      </c>
      <c r="D60" s="165">
        <v>80</v>
      </c>
      <c r="E60" s="165">
        <v>344</v>
      </c>
      <c r="F60" s="165">
        <v>319</v>
      </c>
      <c r="G60" s="165">
        <v>383</v>
      </c>
      <c r="H60" s="165">
        <v>419</v>
      </c>
      <c r="I60" s="180">
        <f t="shared" si="26"/>
        <v>9.3994778067885143E-2</v>
      </c>
      <c r="J60" s="164">
        <f t="shared" si="25"/>
        <v>36</v>
      </c>
      <c r="K60" s="166">
        <f t="shared" si="24"/>
        <v>2.4301858077148828E-4</v>
      </c>
    </row>
    <row r="61" spans="2:11" x14ac:dyDescent="0.25">
      <c r="B61" s="164" t="s">
        <v>130</v>
      </c>
      <c r="C61" s="165">
        <v>76</v>
      </c>
      <c r="D61" s="165">
        <v>22</v>
      </c>
      <c r="E61" s="165">
        <v>44</v>
      </c>
      <c r="F61" s="165">
        <v>147</v>
      </c>
      <c r="G61" s="165">
        <v>78</v>
      </c>
      <c r="H61" s="165">
        <v>162</v>
      </c>
      <c r="I61" s="180">
        <f t="shared" si="26"/>
        <v>1.0769230769230771</v>
      </c>
      <c r="J61" s="164">
        <f t="shared" si="25"/>
        <v>84</v>
      </c>
      <c r="K61" s="166">
        <f t="shared" si="24"/>
        <v>9.3959451276804539E-5</v>
      </c>
    </row>
    <row r="62" spans="2:11" x14ac:dyDescent="0.25">
      <c r="B62" s="164" t="s">
        <v>133</v>
      </c>
      <c r="C62" s="165">
        <v>105</v>
      </c>
      <c r="D62" s="165">
        <v>14</v>
      </c>
      <c r="E62" s="165">
        <v>88</v>
      </c>
      <c r="F62" s="165">
        <v>133</v>
      </c>
      <c r="G62" s="165">
        <v>83</v>
      </c>
      <c r="H62" s="165">
        <v>321</v>
      </c>
      <c r="I62" s="180">
        <f t="shared" si="26"/>
        <v>2.8674698795180724</v>
      </c>
      <c r="J62" s="164">
        <f t="shared" si="25"/>
        <v>238</v>
      </c>
      <c r="K62" s="166">
        <f t="shared" si="24"/>
        <v>1.8617891271514975E-4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997</v>
      </c>
      <c r="E63" s="170">
        <f t="shared" si="28"/>
        <v>3355</v>
      </c>
      <c r="F63" s="170">
        <f t="shared" si="28"/>
        <v>4748</v>
      </c>
      <c r="G63" s="170">
        <f t="shared" si="28"/>
        <v>4986</v>
      </c>
      <c r="H63" s="170">
        <f t="shared" si="28"/>
        <v>4270</v>
      </c>
      <c r="I63" s="181">
        <f t="shared" si="26"/>
        <v>-0.14360208584035294</v>
      </c>
      <c r="J63" s="169">
        <f>H63-G63</f>
        <v>-716</v>
      </c>
      <c r="K63" s="171">
        <f t="shared" si="24"/>
        <v>2.4765855367404653E-3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13364</v>
      </c>
      <c r="E65" s="177">
        <f t="shared" si="29"/>
        <v>52151</v>
      </c>
      <c r="F65" s="177">
        <f t="shared" si="29"/>
        <v>67931</v>
      </c>
      <c r="G65" s="177">
        <f t="shared" si="29"/>
        <v>84114</v>
      </c>
      <c r="H65" s="177">
        <f t="shared" si="29"/>
        <v>62084</v>
      </c>
      <c r="I65" s="178">
        <f>IFERROR(H65/G65-1,"-")</f>
        <v>-0.26190646028009601</v>
      </c>
      <c r="J65" s="177">
        <f>H65-G65</f>
        <v>-22030</v>
      </c>
      <c r="K65" s="178">
        <f t="shared" ref="K65:K77" si="30">H65/H$9</f>
        <v>3.6008509710303289E-2</v>
      </c>
    </row>
    <row r="66" spans="2:11" x14ac:dyDescent="0.25">
      <c r="B66" s="160" t="s">
        <v>99</v>
      </c>
      <c r="C66" s="161">
        <v>5481</v>
      </c>
      <c r="D66" s="161">
        <v>6820</v>
      </c>
      <c r="E66" s="161">
        <v>12344</v>
      </c>
      <c r="F66" s="161">
        <v>6571</v>
      </c>
      <c r="G66" s="161">
        <v>20644</v>
      </c>
      <c r="H66" s="161">
        <v>12615</v>
      </c>
      <c r="I66" s="179">
        <f>IFERROR(H66/G66-1,"-")</f>
        <v>-0.38892656461925978</v>
      </c>
      <c r="J66" s="160">
        <f t="shared" ref="J66:J76" si="31">H66-G66</f>
        <v>-8029</v>
      </c>
      <c r="K66" s="162">
        <f t="shared" si="30"/>
        <v>7.3166572707215388E-3</v>
      </c>
    </row>
    <row r="67" spans="2:11" x14ac:dyDescent="0.25">
      <c r="B67" s="164" t="s">
        <v>105</v>
      </c>
      <c r="C67" s="165">
        <v>2199</v>
      </c>
      <c r="D67" s="165">
        <v>6751</v>
      </c>
      <c r="E67" s="165">
        <v>8839</v>
      </c>
      <c r="F67" s="165">
        <v>4414</v>
      </c>
      <c r="G67" s="165">
        <v>11240</v>
      </c>
      <c r="H67" s="165">
        <v>4292</v>
      </c>
      <c r="I67" s="180">
        <f>IFERROR(H67/G67-1,"-")</f>
        <v>-0.61814946619217082</v>
      </c>
      <c r="J67" s="164">
        <f t="shared" si="31"/>
        <v>-6948</v>
      </c>
      <c r="K67" s="166">
        <f t="shared" si="30"/>
        <v>2.4893454622225007E-3</v>
      </c>
    </row>
    <row r="68" spans="2:11" x14ac:dyDescent="0.25">
      <c r="B68" s="164" t="s">
        <v>102</v>
      </c>
      <c r="C68" s="165">
        <v>3282</v>
      </c>
      <c r="D68" s="165">
        <v>69</v>
      </c>
      <c r="E68" s="165">
        <v>3505</v>
      </c>
      <c r="F68" s="165">
        <v>2157</v>
      </c>
      <c r="G68" s="165">
        <v>9404</v>
      </c>
      <c r="H68" s="165">
        <v>8323</v>
      </c>
      <c r="I68" s="180">
        <f>IFERROR(H68/G68-1,"-")</f>
        <v>-0.11495108464483195</v>
      </c>
      <c r="J68" s="164">
        <f t="shared" si="31"/>
        <v>-1081</v>
      </c>
      <c r="K68" s="166">
        <f t="shared" si="30"/>
        <v>4.8273118084990385E-3</v>
      </c>
    </row>
    <row r="69" spans="2:11" x14ac:dyDescent="0.25">
      <c r="B69" s="160" t="s">
        <v>109</v>
      </c>
      <c r="C69" s="161">
        <v>17854</v>
      </c>
      <c r="D69" s="161">
        <v>6544</v>
      </c>
      <c r="E69" s="161">
        <v>39807</v>
      </c>
      <c r="F69" s="161">
        <v>61360</v>
      </c>
      <c r="G69" s="161">
        <v>63470</v>
      </c>
      <c r="H69" s="161">
        <v>49469</v>
      </c>
      <c r="I69" s="179">
        <f>IFERROR(H69/G69-1,"-")</f>
        <v>-0.22059240586103668</v>
      </c>
      <c r="J69" s="160">
        <f t="shared" si="31"/>
        <v>-14001</v>
      </c>
      <c r="K69" s="162">
        <f t="shared" si="30"/>
        <v>2.8691852439581753E-2</v>
      </c>
    </row>
    <row r="70" spans="2:11" x14ac:dyDescent="0.25">
      <c r="B70" s="164" t="s">
        <v>112</v>
      </c>
      <c r="C70" s="165">
        <v>7112</v>
      </c>
      <c r="D70" s="165">
        <v>585</v>
      </c>
      <c r="E70" s="165">
        <v>15807</v>
      </c>
      <c r="F70" s="165">
        <v>22517</v>
      </c>
      <c r="G70" s="165">
        <v>19990</v>
      </c>
      <c r="H70" s="165">
        <v>20697</v>
      </c>
      <c r="I70" s="180">
        <f t="shared" ref="I70:I77" si="32">IFERROR(H70/G70-1,"-")</f>
        <v>3.5367683841921016E-2</v>
      </c>
      <c r="J70" s="164">
        <f t="shared" si="31"/>
        <v>707</v>
      </c>
      <c r="K70" s="166">
        <f t="shared" si="30"/>
        <v>1.2004189895531011E-2</v>
      </c>
    </row>
    <row r="71" spans="2:11" x14ac:dyDescent="0.25">
      <c r="B71" s="164" t="s">
        <v>115</v>
      </c>
      <c r="C71" s="165">
        <v>2067</v>
      </c>
      <c r="D71" s="165">
        <v>1120</v>
      </c>
      <c r="E71" s="165">
        <v>4505</v>
      </c>
      <c r="F71" s="165">
        <v>3468</v>
      </c>
      <c r="G71" s="165">
        <v>4663</v>
      </c>
      <c r="H71" s="165">
        <v>4860</v>
      </c>
      <c r="I71" s="180">
        <f t="shared" si="32"/>
        <v>4.2247480162985296E-2</v>
      </c>
      <c r="J71" s="164">
        <f t="shared" si="31"/>
        <v>197</v>
      </c>
      <c r="K71" s="166">
        <f t="shared" si="30"/>
        <v>2.8187835383041361E-3</v>
      </c>
    </row>
    <row r="72" spans="2:11" x14ac:dyDescent="0.25">
      <c r="B72" s="164" t="s">
        <v>118</v>
      </c>
      <c r="C72" s="165">
        <v>2431</v>
      </c>
      <c r="D72" s="165">
        <v>969</v>
      </c>
      <c r="E72" s="165">
        <v>6043</v>
      </c>
      <c r="F72" s="165">
        <v>8110</v>
      </c>
      <c r="G72" s="165">
        <v>9664</v>
      </c>
      <c r="H72" s="165">
        <v>4243</v>
      </c>
      <c r="I72" s="180">
        <f t="shared" si="32"/>
        <v>-0.56094784768211925</v>
      </c>
      <c r="J72" s="164">
        <f t="shared" si="31"/>
        <v>-5421</v>
      </c>
      <c r="K72" s="166">
        <f t="shared" si="30"/>
        <v>2.4609256281943313E-3</v>
      </c>
    </row>
    <row r="73" spans="2:11" x14ac:dyDescent="0.25">
      <c r="B73" s="164" t="s">
        <v>125</v>
      </c>
      <c r="C73" s="165">
        <v>204</v>
      </c>
      <c r="D73" s="165">
        <v>178</v>
      </c>
      <c r="E73" s="165">
        <v>621</v>
      </c>
      <c r="F73" s="165">
        <v>1564</v>
      </c>
      <c r="G73" s="165">
        <v>2265</v>
      </c>
      <c r="H73" s="165">
        <v>1198</v>
      </c>
      <c r="I73" s="180">
        <f t="shared" si="32"/>
        <v>-0.47108167770419429</v>
      </c>
      <c r="J73" s="164">
        <f t="shared" si="31"/>
        <v>-1067</v>
      </c>
      <c r="K73" s="166">
        <f t="shared" si="30"/>
        <v>6.9483594215809783E-4</v>
      </c>
    </row>
    <row r="74" spans="2:11" x14ac:dyDescent="0.25">
      <c r="B74" s="164" t="s">
        <v>121</v>
      </c>
      <c r="C74" s="165">
        <v>442</v>
      </c>
      <c r="D74" s="165">
        <v>354</v>
      </c>
      <c r="E74" s="165">
        <v>1193</v>
      </c>
      <c r="F74" s="165">
        <v>1181</v>
      </c>
      <c r="G74" s="165">
        <v>1580</v>
      </c>
      <c r="H74" s="165">
        <v>1358</v>
      </c>
      <c r="I74" s="180">
        <f t="shared" si="32"/>
        <v>-0.14050632911392402</v>
      </c>
      <c r="J74" s="164">
        <f t="shared" si="31"/>
        <v>-222</v>
      </c>
      <c r="K74" s="166">
        <f t="shared" si="30"/>
        <v>7.8763540020926283E-4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3180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4.6225730041736556E-4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191</v>
      </c>
      <c r="F76" s="165">
        <v>904</v>
      </c>
      <c r="G76" s="165">
        <v>202</v>
      </c>
      <c r="H76" s="165">
        <v>501</v>
      </c>
      <c r="I76" s="180">
        <f t="shared" si="32"/>
        <v>1.4801980198019802</v>
      </c>
      <c r="J76" s="164">
        <f t="shared" si="31"/>
        <v>299</v>
      </c>
      <c r="K76" s="166">
        <f t="shared" si="30"/>
        <v>2.9057830302271033E-4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3338</v>
      </c>
      <c r="E77" s="170">
        <f t="shared" si="34"/>
        <v>10603</v>
      </c>
      <c r="F77" s="170">
        <f t="shared" si="34"/>
        <v>20436</v>
      </c>
      <c r="G77" s="170">
        <f t="shared" si="34"/>
        <v>23469</v>
      </c>
      <c r="H77" s="170">
        <f t="shared" si="34"/>
        <v>15815</v>
      </c>
      <c r="I77" s="181">
        <f t="shared" si="32"/>
        <v>-0.32613234479526187</v>
      </c>
      <c r="J77" s="169">
        <f>H77-G77</f>
        <v>-7654</v>
      </c>
      <c r="K77" s="171">
        <f t="shared" si="30"/>
        <v>9.1726464317448391E-3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32704</v>
      </c>
      <c r="E79" s="177">
        <f t="shared" si="35"/>
        <v>210102</v>
      </c>
      <c r="F79" s="177">
        <f t="shared" si="35"/>
        <v>249332</v>
      </c>
      <c r="G79" s="177">
        <f t="shared" si="35"/>
        <v>287138</v>
      </c>
      <c r="H79" s="177">
        <f t="shared" si="35"/>
        <v>292974</v>
      </c>
      <c r="I79" s="178">
        <f>IFERROR(H79/G79-1,"-")</f>
        <v>2.032472191071899E-2</v>
      </c>
      <c r="J79" s="177">
        <f>H79-G79</f>
        <v>5836</v>
      </c>
      <c r="K79" s="178">
        <f t="shared" ref="K79:K91" si="36">H79/H$9</f>
        <v>0.16992392764426256</v>
      </c>
    </row>
    <row r="80" spans="2:11" x14ac:dyDescent="0.25">
      <c r="B80" s="160" t="s">
        <v>99</v>
      </c>
      <c r="C80" s="161">
        <v>40712</v>
      </c>
      <c r="D80" s="161">
        <v>17346</v>
      </c>
      <c r="E80" s="161">
        <v>96269</v>
      </c>
      <c r="F80" s="161">
        <v>102348</v>
      </c>
      <c r="G80" s="161">
        <v>106565</v>
      </c>
      <c r="H80" s="161">
        <v>110602</v>
      </c>
      <c r="I80" s="179">
        <f>IFERROR(H80/G80-1,"-")</f>
        <v>3.7882982217426031E-2</v>
      </c>
      <c r="J80" s="160">
        <f t="shared" ref="J80:J90" si="37">H80-G80</f>
        <v>4037</v>
      </c>
      <c r="K80" s="162">
        <f t="shared" si="36"/>
        <v>6.4148785371093434E-2</v>
      </c>
    </row>
    <row r="81" spans="2:11" x14ac:dyDescent="0.25">
      <c r="B81" s="164" t="s">
        <v>105</v>
      </c>
      <c r="C81" s="165">
        <v>6804</v>
      </c>
      <c r="D81" s="165">
        <v>8031</v>
      </c>
      <c r="E81" s="165">
        <v>24077</v>
      </c>
      <c r="F81" s="165">
        <v>18732</v>
      </c>
      <c r="G81" s="165">
        <v>24062</v>
      </c>
      <c r="H81" s="165">
        <v>22049</v>
      </c>
      <c r="I81" s="180">
        <f>IFERROR(H81/G81-1,"-")</f>
        <v>-8.3658881223505954E-2</v>
      </c>
      <c r="J81" s="164">
        <f t="shared" si="37"/>
        <v>-2013</v>
      </c>
      <c r="K81" s="166">
        <f t="shared" si="36"/>
        <v>1.2788345316063354E-2</v>
      </c>
    </row>
    <row r="82" spans="2:11" x14ac:dyDescent="0.25">
      <c r="B82" s="164" t="s">
        <v>102</v>
      </c>
      <c r="C82" s="165">
        <v>33908</v>
      </c>
      <c r="D82" s="165">
        <v>9315</v>
      </c>
      <c r="E82" s="165">
        <v>72192</v>
      </c>
      <c r="F82" s="165">
        <v>83616</v>
      </c>
      <c r="G82" s="165">
        <v>82503</v>
      </c>
      <c r="H82" s="165">
        <v>88553</v>
      </c>
      <c r="I82" s="180">
        <f>IFERROR(H82/G82-1,"-")</f>
        <v>7.3330666763632868E-2</v>
      </c>
      <c r="J82" s="164">
        <f t="shared" si="37"/>
        <v>6050</v>
      </c>
      <c r="K82" s="166">
        <f t="shared" si="36"/>
        <v>5.1360440055030078E-2</v>
      </c>
    </row>
    <row r="83" spans="2:11" x14ac:dyDescent="0.25">
      <c r="B83" s="160" t="s">
        <v>109</v>
      </c>
      <c r="C83" s="161">
        <v>75507</v>
      </c>
      <c r="D83" s="161">
        <v>15358</v>
      </c>
      <c r="E83" s="161">
        <v>113833</v>
      </c>
      <c r="F83" s="161">
        <v>146984</v>
      </c>
      <c r="G83" s="161">
        <v>180573</v>
      </c>
      <c r="H83" s="161">
        <v>182372</v>
      </c>
      <c r="I83" s="179">
        <f>IFERROR(H83/G83-1,"-")</f>
        <v>9.9627297547253413E-3</v>
      </c>
      <c r="J83" s="160">
        <f t="shared" si="37"/>
        <v>1799</v>
      </c>
      <c r="K83" s="162">
        <f t="shared" si="36"/>
        <v>0.10577514227316913</v>
      </c>
    </row>
    <row r="84" spans="2:11" x14ac:dyDescent="0.25">
      <c r="B84" s="164" t="s">
        <v>112</v>
      </c>
      <c r="C84" s="165">
        <v>14988</v>
      </c>
      <c r="D84" s="165">
        <v>1142</v>
      </c>
      <c r="E84" s="165">
        <v>20713</v>
      </c>
      <c r="F84" s="165">
        <v>29756</v>
      </c>
      <c r="G84" s="165">
        <v>36481</v>
      </c>
      <c r="H84" s="165">
        <v>37327</v>
      </c>
      <c r="I84" s="180">
        <f t="shared" ref="I84:I91" si="38">IFERROR(H84/G84-1,"-")</f>
        <v>2.319015377867939E-2</v>
      </c>
      <c r="J84" s="164">
        <f t="shared" si="37"/>
        <v>846</v>
      </c>
      <c r="K84" s="166">
        <f t="shared" si="36"/>
        <v>2.1649533566723972E-2</v>
      </c>
    </row>
    <row r="85" spans="2:11" x14ac:dyDescent="0.25">
      <c r="B85" s="164" t="s">
        <v>115</v>
      </c>
      <c r="C85" s="165">
        <v>28410</v>
      </c>
      <c r="D85" s="165">
        <v>2887</v>
      </c>
      <c r="E85" s="165">
        <v>38556</v>
      </c>
      <c r="F85" s="165">
        <v>49386</v>
      </c>
      <c r="G85" s="165">
        <v>56939</v>
      </c>
      <c r="H85" s="165">
        <v>54659</v>
      </c>
      <c r="I85" s="180">
        <f t="shared" si="38"/>
        <v>-4.0042852877640978E-2</v>
      </c>
      <c r="J85" s="164">
        <f t="shared" si="37"/>
        <v>-2280</v>
      </c>
      <c r="K85" s="166">
        <f t="shared" si="36"/>
        <v>3.170203486011642E-2</v>
      </c>
    </row>
    <row r="86" spans="2:11" x14ac:dyDescent="0.25">
      <c r="B86" s="164" t="s">
        <v>118</v>
      </c>
      <c r="C86" s="165">
        <v>5054</v>
      </c>
      <c r="D86" s="165">
        <v>3579</v>
      </c>
      <c r="E86" s="165">
        <v>11539</v>
      </c>
      <c r="F86" s="165">
        <v>14931</v>
      </c>
      <c r="G86" s="165">
        <v>21535</v>
      </c>
      <c r="H86" s="165">
        <v>20445</v>
      </c>
      <c r="I86" s="180">
        <f t="shared" si="38"/>
        <v>-5.0615277455305363E-2</v>
      </c>
      <c r="J86" s="164">
        <f t="shared" si="37"/>
        <v>-1090</v>
      </c>
      <c r="K86" s="166">
        <f t="shared" si="36"/>
        <v>1.1858030749100426E-2</v>
      </c>
    </row>
    <row r="87" spans="2:11" x14ac:dyDescent="0.25">
      <c r="B87" s="164" t="s">
        <v>125</v>
      </c>
      <c r="C87" s="165">
        <v>1174</v>
      </c>
      <c r="D87" s="165">
        <v>174</v>
      </c>
      <c r="E87" s="165">
        <v>2551</v>
      </c>
      <c r="F87" s="165">
        <v>2309</v>
      </c>
      <c r="G87" s="165">
        <v>3945</v>
      </c>
      <c r="H87" s="165">
        <v>4793</v>
      </c>
      <c r="I87" s="180">
        <f t="shared" si="38"/>
        <v>0.21495564005069712</v>
      </c>
      <c r="J87" s="164">
        <f t="shared" si="37"/>
        <v>848</v>
      </c>
      <c r="K87" s="166">
        <f t="shared" si="36"/>
        <v>2.7799237652452111E-3</v>
      </c>
    </row>
    <row r="88" spans="2:11" x14ac:dyDescent="0.25">
      <c r="B88" s="164" t="s">
        <v>121</v>
      </c>
      <c r="C88" s="165">
        <v>993</v>
      </c>
      <c r="D88" s="165">
        <v>352</v>
      </c>
      <c r="E88" s="165">
        <v>2185</v>
      </c>
      <c r="F88" s="165">
        <v>2107</v>
      </c>
      <c r="G88" s="165">
        <v>2607</v>
      </c>
      <c r="H88" s="165">
        <v>2854</v>
      </c>
      <c r="I88" s="180">
        <f t="shared" si="38"/>
        <v>9.474491752972769E-2</v>
      </c>
      <c r="J88" s="164">
        <f t="shared" si="37"/>
        <v>247</v>
      </c>
      <c r="K88" s="166">
        <f t="shared" si="36"/>
        <v>1.6553103329876554E-3</v>
      </c>
    </row>
    <row r="89" spans="2:11" x14ac:dyDescent="0.25">
      <c r="B89" s="164" t="s">
        <v>130</v>
      </c>
      <c r="C89" s="165">
        <v>1688</v>
      </c>
      <c r="D89" s="165">
        <v>44</v>
      </c>
      <c r="E89" s="165">
        <v>1645</v>
      </c>
      <c r="F89" s="165">
        <v>2415</v>
      </c>
      <c r="G89" s="165">
        <v>2370</v>
      </c>
      <c r="H89" s="165">
        <v>2452</v>
      </c>
      <c r="I89" s="180">
        <f t="shared" si="38"/>
        <v>3.459915611814357E-2</v>
      </c>
      <c r="J89" s="164">
        <f t="shared" si="37"/>
        <v>82</v>
      </c>
      <c r="K89" s="166">
        <f t="shared" si="36"/>
        <v>1.4221516946341032E-3</v>
      </c>
    </row>
    <row r="90" spans="2:11" x14ac:dyDescent="0.25">
      <c r="B90" s="164" t="s">
        <v>133</v>
      </c>
      <c r="C90" s="165">
        <v>2253</v>
      </c>
      <c r="D90" s="165">
        <v>168</v>
      </c>
      <c r="E90" s="165">
        <v>1378</v>
      </c>
      <c r="F90" s="165">
        <v>2420</v>
      </c>
      <c r="G90" s="165">
        <v>2880</v>
      </c>
      <c r="H90" s="165">
        <v>2020</v>
      </c>
      <c r="I90" s="180">
        <f t="shared" si="38"/>
        <v>-0.29861111111111116</v>
      </c>
      <c r="J90" s="164">
        <f t="shared" si="37"/>
        <v>-860</v>
      </c>
      <c r="K90" s="166">
        <f t="shared" si="36"/>
        <v>1.1715931578959579E-3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7012</v>
      </c>
      <c r="E91" s="170">
        <f t="shared" si="40"/>
        <v>35266</v>
      </c>
      <c r="F91" s="170">
        <f t="shared" si="40"/>
        <v>43660</v>
      </c>
      <c r="G91" s="170">
        <f t="shared" si="40"/>
        <v>53816</v>
      </c>
      <c r="H91" s="170">
        <f t="shared" si="40"/>
        <v>57822</v>
      </c>
      <c r="I91" s="181">
        <f t="shared" si="38"/>
        <v>7.4438828601159468E-2</v>
      </c>
      <c r="J91" s="169">
        <f>H91-G91</f>
        <v>4006</v>
      </c>
      <c r="K91" s="171">
        <f t="shared" si="36"/>
        <v>3.3536564146465386E-2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9308</v>
      </c>
      <c r="E93" s="177">
        <f t="shared" si="41"/>
        <v>20151</v>
      </c>
      <c r="F93" s="177">
        <f t="shared" si="41"/>
        <v>26502</v>
      </c>
      <c r="G93" s="177">
        <f t="shared" si="41"/>
        <v>25234</v>
      </c>
      <c r="H93" s="177">
        <f t="shared" si="41"/>
        <v>24153</v>
      </c>
      <c r="I93" s="178">
        <f>IFERROR(H93/G93-1,"-")</f>
        <v>-4.2839026709994399E-2</v>
      </c>
      <c r="J93" s="177">
        <f>H93-G93</f>
        <v>-1081</v>
      </c>
      <c r="K93" s="178">
        <f t="shared" ref="K93:K105" si="42">H93/H$9</f>
        <v>1.4008658189436174E-2</v>
      </c>
    </row>
    <row r="94" spans="2:11" x14ac:dyDescent="0.25">
      <c r="B94" s="160" t="s">
        <v>99</v>
      </c>
      <c r="C94" s="161">
        <v>7454</v>
      </c>
      <c r="D94" s="161">
        <v>5503</v>
      </c>
      <c r="E94" s="161">
        <v>11803</v>
      </c>
      <c r="F94" s="161">
        <v>16636</v>
      </c>
      <c r="G94" s="161">
        <v>13888</v>
      </c>
      <c r="H94" s="161">
        <v>13527</v>
      </c>
      <c r="I94" s="179">
        <f>IFERROR(H94/G94-1,"-")</f>
        <v>-2.5993663594470084E-2</v>
      </c>
      <c r="J94" s="160">
        <f t="shared" ref="J94:J104" si="43">H94-G94</f>
        <v>-361</v>
      </c>
      <c r="K94" s="162">
        <f t="shared" si="42"/>
        <v>7.8456141816131801E-3</v>
      </c>
    </row>
    <row r="95" spans="2:11" x14ac:dyDescent="0.25">
      <c r="B95" s="164" t="s">
        <v>105</v>
      </c>
      <c r="C95" s="165">
        <v>4239</v>
      </c>
      <c r="D95" s="165">
        <v>3153</v>
      </c>
      <c r="E95" s="165">
        <v>5649</v>
      </c>
      <c r="F95" s="165">
        <v>5137</v>
      </c>
      <c r="G95" s="165">
        <v>3948</v>
      </c>
      <c r="H95" s="165">
        <v>4372</v>
      </c>
      <c r="I95" s="180">
        <f>IFERROR(H95/G95-1,"-")</f>
        <v>0.10739614994934144</v>
      </c>
      <c r="J95" s="164">
        <f t="shared" si="43"/>
        <v>424</v>
      </c>
      <c r="K95" s="166">
        <f t="shared" si="42"/>
        <v>2.5357451912480832E-3</v>
      </c>
    </row>
    <row r="96" spans="2:11" x14ac:dyDescent="0.25">
      <c r="B96" s="164" t="s">
        <v>102</v>
      </c>
      <c r="C96" s="165">
        <v>3215</v>
      </c>
      <c r="D96" s="165">
        <v>2350</v>
      </c>
      <c r="E96" s="165">
        <v>6154</v>
      </c>
      <c r="F96" s="165">
        <v>11499</v>
      </c>
      <c r="G96" s="165">
        <v>9940</v>
      </c>
      <c r="H96" s="165">
        <v>9155</v>
      </c>
      <c r="I96" s="180">
        <f>IFERROR(H96/G96-1,"-")</f>
        <v>-7.8973843058350091E-2</v>
      </c>
      <c r="J96" s="164">
        <f t="shared" si="43"/>
        <v>-785</v>
      </c>
      <c r="K96" s="166">
        <f t="shared" si="42"/>
        <v>5.3098689903650961E-3</v>
      </c>
    </row>
    <row r="97" spans="2:11" x14ac:dyDescent="0.25">
      <c r="B97" s="160" t="s">
        <v>109</v>
      </c>
      <c r="C97" s="161">
        <v>5300</v>
      </c>
      <c r="D97" s="161">
        <v>3805</v>
      </c>
      <c r="E97" s="161">
        <v>8348</v>
      </c>
      <c r="F97" s="161">
        <v>9866</v>
      </c>
      <c r="G97" s="161">
        <v>11346</v>
      </c>
      <c r="H97" s="161">
        <v>10626</v>
      </c>
      <c r="I97" s="179">
        <f>IFERROR(H97/G97-1,"-")</f>
        <v>-6.3458487572712885E-2</v>
      </c>
      <c r="J97" s="160">
        <f t="shared" si="43"/>
        <v>-720</v>
      </c>
      <c r="K97" s="162">
        <f t="shared" si="42"/>
        <v>6.1630440078229943E-3</v>
      </c>
    </row>
    <row r="98" spans="2:11" x14ac:dyDescent="0.25">
      <c r="B98" s="164" t="s">
        <v>112</v>
      </c>
      <c r="C98" s="165">
        <v>994</v>
      </c>
      <c r="D98" s="165">
        <v>120</v>
      </c>
      <c r="E98" s="165">
        <v>1187</v>
      </c>
      <c r="F98" s="165">
        <v>1437</v>
      </c>
      <c r="G98" s="165">
        <v>1745</v>
      </c>
      <c r="H98" s="165">
        <v>1439</v>
      </c>
      <c r="I98" s="180">
        <f t="shared" ref="I98:I105" si="44">IFERROR(H98/G98-1,"-")</f>
        <v>-0.17535816618911171</v>
      </c>
      <c r="J98" s="164">
        <f t="shared" si="43"/>
        <v>-306</v>
      </c>
      <c r="K98" s="166">
        <f t="shared" si="42"/>
        <v>8.34615125847665E-4</v>
      </c>
    </row>
    <row r="99" spans="2:11" x14ac:dyDescent="0.25">
      <c r="B99" s="164" t="s">
        <v>115</v>
      </c>
      <c r="C99" s="165">
        <v>1071</v>
      </c>
      <c r="D99" s="165">
        <v>553</v>
      </c>
      <c r="E99" s="165">
        <v>1672</v>
      </c>
      <c r="F99" s="165">
        <v>1896</v>
      </c>
      <c r="G99" s="165">
        <v>2335</v>
      </c>
      <c r="H99" s="165">
        <v>2056</v>
      </c>
      <c r="I99" s="180">
        <f t="shared" si="44"/>
        <v>-0.11948608137044969</v>
      </c>
      <c r="J99" s="164">
        <f t="shared" si="43"/>
        <v>-279</v>
      </c>
      <c r="K99" s="166">
        <f t="shared" si="42"/>
        <v>1.19247303595747E-3</v>
      </c>
    </row>
    <row r="100" spans="2:11" x14ac:dyDescent="0.25">
      <c r="B100" s="164" t="s">
        <v>118</v>
      </c>
      <c r="C100" s="165">
        <v>1161</v>
      </c>
      <c r="D100" s="165">
        <v>1690</v>
      </c>
      <c r="E100" s="165">
        <v>1657</v>
      </c>
      <c r="F100" s="165">
        <v>1967</v>
      </c>
      <c r="G100" s="165">
        <v>1964</v>
      </c>
      <c r="H100" s="165">
        <v>1892</v>
      </c>
      <c r="I100" s="180">
        <f t="shared" si="44"/>
        <v>-3.6659877800407359E-2</v>
      </c>
      <c r="J100" s="164">
        <f t="shared" si="43"/>
        <v>-72</v>
      </c>
      <c r="K100" s="166">
        <f t="shared" si="42"/>
        <v>1.0973535914550259E-3</v>
      </c>
    </row>
    <row r="101" spans="2:11" x14ac:dyDescent="0.25">
      <c r="B101" s="164" t="s">
        <v>125</v>
      </c>
      <c r="C101" s="165">
        <v>265</v>
      </c>
      <c r="D101" s="165">
        <v>67</v>
      </c>
      <c r="E101" s="165">
        <v>587</v>
      </c>
      <c r="F101" s="165">
        <v>501</v>
      </c>
      <c r="G101" s="165">
        <v>562</v>
      </c>
      <c r="H101" s="165">
        <v>543</v>
      </c>
      <c r="I101" s="180">
        <f t="shared" si="44"/>
        <v>-3.3807829181494609E-2</v>
      </c>
      <c r="J101" s="164">
        <f t="shared" si="43"/>
        <v>-19</v>
      </c>
      <c r="K101" s="166">
        <f t="shared" si="42"/>
        <v>3.1493816076114117E-4</v>
      </c>
    </row>
    <row r="102" spans="2:11" x14ac:dyDescent="0.25">
      <c r="B102" s="164" t="s">
        <v>121</v>
      </c>
      <c r="C102" s="165">
        <v>132</v>
      </c>
      <c r="D102" s="165">
        <v>129</v>
      </c>
      <c r="E102" s="165">
        <v>342</v>
      </c>
      <c r="F102" s="165">
        <v>261</v>
      </c>
      <c r="G102" s="165">
        <v>495</v>
      </c>
      <c r="H102" s="165">
        <v>466</v>
      </c>
      <c r="I102" s="180">
        <f t="shared" si="44"/>
        <v>-5.858585858585863E-2</v>
      </c>
      <c r="J102" s="164">
        <f t="shared" si="43"/>
        <v>-29</v>
      </c>
      <c r="K102" s="166">
        <f t="shared" si="42"/>
        <v>2.7027842157401803E-4</v>
      </c>
    </row>
    <row r="103" spans="2:11" x14ac:dyDescent="0.25">
      <c r="B103" s="164" t="s">
        <v>130</v>
      </c>
      <c r="C103" s="165">
        <v>112</v>
      </c>
      <c r="D103" s="165">
        <v>17</v>
      </c>
      <c r="E103" s="165">
        <v>175</v>
      </c>
      <c r="F103" s="165">
        <v>85</v>
      </c>
      <c r="G103" s="165">
        <v>104</v>
      </c>
      <c r="H103" s="165">
        <v>126</v>
      </c>
      <c r="I103" s="180">
        <f t="shared" si="44"/>
        <v>0.21153846153846145</v>
      </c>
      <c r="J103" s="164">
        <f t="shared" si="43"/>
        <v>22</v>
      </c>
      <c r="K103" s="166">
        <f t="shared" si="42"/>
        <v>7.3079573215292421E-5</v>
      </c>
    </row>
    <row r="104" spans="2:11" x14ac:dyDescent="0.25">
      <c r="B104" s="164" t="s">
        <v>133</v>
      </c>
      <c r="C104" s="165">
        <v>61</v>
      </c>
      <c r="D104" s="165">
        <v>37</v>
      </c>
      <c r="E104" s="165">
        <v>77</v>
      </c>
      <c r="F104" s="165">
        <v>146</v>
      </c>
      <c r="G104" s="165">
        <v>265</v>
      </c>
      <c r="H104" s="165">
        <v>139</v>
      </c>
      <c r="I104" s="180">
        <f t="shared" si="44"/>
        <v>-0.47547169811320755</v>
      </c>
      <c r="J104" s="164">
        <f t="shared" si="43"/>
        <v>-126</v>
      </c>
      <c r="K104" s="166">
        <f t="shared" si="42"/>
        <v>8.0619529181949571E-5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1192</v>
      </c>
      <c r="E105" s="170">
        <f t="shared" si="46"/>
        <v>2651</v>
      </c>
      <c r="F105" s="170">
        <f t="shared" si="46"/>
        <v>3573</v>
      </c>
      <c r="G105" s="170">
        <f t="shared" si="46"/>
        <v>3876</v>
      </c>
      <c r="H105" s="170">
        <f t="shared" si="46"/>
        <v>3965</v>
      </c>
      <c r="I105" s="181">
        <f t="shared" si="44"/>
        <v>2.2961816305469451E-2</v>
      </c>
      <c r="J105" s="169">
        <f>H105-G105</f>
        <v>89</v>
      </c>
      <c r="K105" s="171">
        <f t="shared" si="42"/>
        <v>2.299686569830432E-3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17961</v>
      </c>
      <c r="E107" s="177">
        <f t="shared" si="47"/>
        <v>68287</v>
      </c>
      <c r="F107" s="177">
        <f t="shared" si="47"/>
        <v>92728</v>
      </c>
      <c r="G107" s="177">
        <f t="shared" si="47"/>
        <v>86636</v>
      </c>
      <c r="H107" s="177">
        <f t="shared" si="47"/>
        <v>95259</v>
      </c>
      <c r="I107" s="178">
        <f>IFERROR(H107/G107-1,"-")</f>
        <v>9.9531372639549476E-2</v>
      </c>
      <c r="J107" s="177">
        <f>H107-G107</f>
        <v>8623</v>
      </c>
      <c r="K107" s="178">
        <f t="shared" ref="K107:K119" si="48">H107/H$9</f>
        <v>5.5249897340599534E-2</v>
      </c>
    </row>
    <row r="108" spans="2:11" x14ac:dyDescent="0.25">
      <c r="B108" s="160" t="s">
        <v>99</v>
      </c>
      <c r="C108" s="161">
        <v>5441</v>
      </c>
      <c r="D108" s="161">
        <v>11052</v>
      </c>
      <c r="E108" s="161">
        <v>13107</v>
      </c>
      <c r="F108" s="161">
        <v>17275</v>
      </c>
      <c r="G108" s="161">
        <v>16131</v>
      </c>
      <c r="H108" s="161">
        <v>17740</v>
      </c>
      <c r="I108" s="179">
        <f>IFERROR(H108/G108-1,"-")</f>
        <v>9.9745831008617003E-2</v>
      </c>
      <c r="J108" s="160">
        <f t="shared" ref="J108:J118" si="49">H108-G108</f>
        <v>1609</v>
      </c>
      <c r="K108" s="162">
        <f t="shared" si="48"/>
        <v>1.0289139911422917E-2</v>
      </c>
    </row>
    <row r="109" spans="2:11" x14ac:dyDescent="0.25">
      <c r="B109" s="164" t="s">
        <v>105</v>
      </c>
      <c r="C109" s="165">
        <v>273</v>
      </c>
      <c r="D109" s="165">
        <v>10160</v>
      </c>
      <c r="E109" s="165">
        <v>5114</v>
      </c>
      <c r="F109" s="165">
        <v>6615</v>
      </c>
      <c r="G109" s="165">
        <v>4058</v>
      </c>
      <c r="H109" s="165">
        <v>5541</v>
      </c>
      <c r="I109" s="180">
        <f>IFERROR(H109/G109-1,"-")</f>
        <v>0.36545096106456376</v>
      </c>
      <c r="J109" s="164">
        <f t="shared" si="49"/>
        <v>1483</v>
      </c>
      <c r="K109" s="166">
        <f t="shared" si="48"/>
        <v>3.2137612316344073E-3</v>
      </c>
    </row>
    <row r="110" spans="2:11" x14ac:dyDescent="0.25">
      <c r="B110" s="164" t="s">
        <v>102</v>
      </c>
      <c r="C110" s="165">
        <v>5168</v>
      </c>
      <c r="D110" s="165">
        <v>892</v>
      </c>
      <c r="E110" s="165">
        <v>7993</v>
      </c>
      <c r="F110" s="165">
        <v>10660</v>
      </c>
      <c r="G110" s="165">
        <v>12073</v>
      </c>
      <c r="H110" s="165">
        <v>12199</v>
      </c>
      <c r="I110" s="180">
        <f>IFERROR(H110/G110-1,"-")</f>
        <v>1.0436511223391065E-2</v>
      </c>
      <c r="J110" s="164">
        <f t="shared" si="49"/>
        <v>126</v>
      </c>
      <c r="K110" s="166">
        <f t="shared" si="48"/>
        <v>7.0753786797885104E-3</v>
      </c>
    </row>
    <row r="111" spans="2:11" x14ac:dyDescent="0.25">
      <c r="B111" s="160" t="s">
        <v>109</v>
      </c>
      <c r="C111" s="161">
        <v>17186</v>
      </c>
      <c r="D111" s="161">
        <v>6909</v>
      </c>
      <c r="E111" s="161">
        <v>55180</v>
      </c>
      <c r="F111" s="161">
        <v>75453</v>
      </c>
      <c r="G111" s="161">
        <v>70505</v>
      </c>
      <c r="H111" s="161">
        <v>77519</v>
      </c>
      <c r="I111" s="179">
        <f>IFERROR(H111/G111-1,"-")</f>
        <v>9.9482306219417005E-2</v>
      </c>
      <c r="J111" s="160">
        <f t="shared" si="49"/>
        <v>7014</v>
      </c>
      <c r="K111" s="162">
        <f t="shared" si="48"/>
        <v>4.4960757429176615E-2</v>
      </c>
    </row>
    <row r="112" spans="2:11" x14ac:dyDescent="0.25">
      <c r="B112" s="164" t="s">
        <v>112</v>
      </c>
      <c r="C112" s="165">
        <v>9701</v>
      </c>
      <c r="D112" s="165">
        <v>999</v>
      </c>
      <c r="E112" s="165">
        <v>30291</v>
      </c>
      <c r="F112" s="165">
        <v>48894</v>
      </c>
      <c r="G112" s="165">
        <v>42355</v>
      </c>
      <c r="H112" s="165">
        <v>44687</v>
      </c>
      <c r="I112" s="180">
        <f t="shared" ref="I112:I119" si="50">IFERROR(H112/G112-1,"-")</f>
        <v>5.5058434659426281E-2</v>
      </c>
      <c r="J112" s="164">
        <f t="shared" si="49"/>
        <v>2332</v>
      </c>
      <c r="K112" s="166">
        <f t="shared" si="48"/>
        <v>2.5918308637077558E-2</v>
      </c>
    </row>
    <row r="113" spans="2:11" x14ac:dyDescent="0.25">
      <c r="B113" s="164" t="s">
        <v>115</v>
      </c>
      <c r="C113" s="165">
        <v>1353</v>
      </c>
      <c r="D113" s="165">
        <v>1535</v>
      </c>
      <c r="E113" s="165">
        <v>3092</v>
      </c>
      <c r="F113" s="165">
        <v>3778</v>
      </c>
      <c r="G113" s="165">
        <v>3352</v>
      </c>
      <c r="H113" s="165">
        <v>3940</v>
      </c>
      <c r="I113" s="180">
        <f t="shared" si="50"/>
        <v>0.17541766109785195</v>
      </c>
      <c r="J113" s="164">
        <f t="shared" si="49"/>
        <v>588</v>
      </c>
      <c r="K113" s="166">
        <f t="shared" si="48"/>
        <v>2.2851866545099378E-3</v>
      </c>
    </row>
    <row r="114" spans="2:11" x14ac:dyDescent="0.25">
      <c r="B114" s="164" t="s">
        <v>118</v>
      </c>
      <c r="C114" s="165">
        <v>895</v>
      </c>
      <c r="D114" s="165">
        <v>1839</v>
      </c>
      <c r="E114" s="165">
        <v>3780</v>
      </c>
      <c r="F114" s="165">
        <v>6852</v>
      </c>
      <c r="G114" s="165">
        <v>4816</v>
      </c>
      <c r="H114" s="165">
        <v>6372</v>
      </c>
      <c r="I114" s="180">
        <f t="shared" si="50"/>
        <v>0.32308970099667778</v>
      </c>
      <c r="J114" s="164">
        <f t="shared" si="49"/>
        <v>1556</v>
      </c>
      <c r="K114" s="166">
        <f t="shared" si="48"/>
        <v>3.6957384168876456E-3</v>
      </c>
    </row>
    <row r="115" spans="2:11" x14ac:dyDescent="0.25">
      <c r="B115" s="164" t="s">
        <v>125</v>
      </c>
      <c r="C115" s="165">
        <v>429</v>
      </c>
      <c r="D115" s="165">
        <v>127</v>
      </c>
      <c r="E115" s="165">
        <v>3219</v>
      </c>
      <c r="F115" s="165">
        <v>2628</v>
      </c>
      <c r="G115" s="165">
        <v>3107</v>
      </c>
      <c r="H115" s="165">
        <v>2989</v>
      </c>
      <c r="I115" s="180">
        <f t="shared" si="50"/>
        <v>-3.7978757644029582E-2</v>
      </c>
      <c r="J115" s="164">
        <f t="shared" si="49"/>
        <v>-118</v>
      </c>
      <c r="K115" s="166">
        <f t="shared" si="48"/>
        <v>1.7336098757183259E-3</v>
      </c>
    </row>
    <row r="116" spans="2:11" x14ac:dyDescent="0.25">
      <c r="B116" s="164" t="s">
        <v>121</v>
      </c>
      <c r="C116" s="165">
        <v>623</v>
      </c>
      <c r="D116" s="165">
        <v>449</v>
      </c>
      <c r="E116" s="165">
        <v>2104</v>
      </c>
      <c r="F116" s="165">
        <v>1868</v>
      </c>
      <c r="G116" s="165">
        <v>2165</v>
      </c>
      <c r="H116" s="165">
        <v>2043</v>
      </c>
      <c r="I116" s="180">
        <f t="shared" si="50"/>
        <v>-5.635103926096996E-2</v>
      </c>
      <c r="J116" s="164">
        <f t="shared" si="49"/>
        <v>-122</v>
      </c>
      <c r="K116" s="166">
        <f t="shared" si="48"/>
        <v>1.1849330799908128E-3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413</v>
      </c>
      <c r="F117" s="165">
        <v>578</v>
      </c>
      <c r="G117" s="165">
        <v>806</v>
      </c>
      <c r="H117" s="165">
        <v>767</v>
      </c>
      <c r="I117" s="180">
        <f t="shared" si="50"/>
        <v>-4.8387096774193505E-2</v>
      </c>
      <c r="J117" s="164">
        <f t="shared" si="49"/>
        <v>-39</v>
      </c>
      <c r="K117" s="166">
        <f t="shared" si="48"/>
        <v>4.4485740203277214E-4</v>
      </c>
    </row>
    <row r="118" spans="2:11" x14ac:dyDescent="0.25">
      <c r="B118" s="164" t="s">
        <v>133</v>
      </c>
      <c r="C118" s="165">
        <v>526</v>
      </c>
      <c r="D118" s="165">
        <v>6</v>
      </c>
      <c r="E118" s="165">
        <v>621</v>
      </c>
      <c r="F118" s="165">
        <v>362</v>
      </c>
      <c r="G118" s="165">
        <v>1002</v>
      </c>
      <c r="H118" s="165">
        <v>637</v>
      </c>
      <c r="I118" s="180">
        <f t="shared" si="50"/>
        <v>-0.36427145708582831</v>
      </c>
      <c r="J118" s="164">
        <f t="shared" si="49"/>
        <v>-365</v>
      </c>
      <c r="K118" s="166">
        <f t="shared" si="48"/>
        <v>3.6945784236620057E-4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1950</v>
      </c>
      <c r="E119" s="170">
        <f t="shared" si="52"/>
        <v>11660</v>
      </c>
      <c r="F119" s="170">
        <f t="shared" si="52"/>
        <v>10493</v>
      </c>
      <c r="G119" s="170">
        <f t="shared" si="52"/>
        <v>12902</v>
      </c>
      <c r="H119" s="170">
        <f t="shared" si="52"/>
        <v>16084</v>
      </c>
      <c r="I119" s="181">
        <f t="shared" si="50"/>
        <v>0.24662842970082166</v>
      </c>
      <c r="J119" s="169">
        <f>H119-G119</f>
        <v>3182</v>
      </c>
      <c r="K119" s="171">
        <f t="shared" si="48"/>
        <v>9.32866552059336E-3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45262</v>
      </c>
      <c r="E121" s="177">
        <f t="shared" si="53"/>
        <v>86813</v>
      </c>
      <c r="F121" s="177">
        <f t="shared" si="53"/>
        <v>108593</v>
      </c>
      <c r="G121" s="177">
        <f t="shared" si="53"/>
        <v>105931</v>
      </c>
      <c r="H121" s="177">
        <f t="shared" si="53"/>
        <v>119888</v>
      </c>
      <c r="I121" s="178">
        <f>IFERROR(H121/G121-1,"-")</f>
        <v>0.13175557674335181</v>
      </c>
      <c r="J121" s="177">
        <f>H121-G121</f>
        <v>13957</v>
      </c>
      <c r="K121" s="178">
        <f t="shared" ref="K121:K133" si="54">H121/H$9</f>
        <v>6.9534633917737926E-2</v>
      </c>
    </row>
    <row r="122" spans="2:11" x14ac:dyDescent="0.25">
      <c r="B122" s="160" t="s">
        <v>99</v>
      </c>
      <c r="C122" s="161">
        <v>26940</v>
      </c>
      <c r="D122" s="161">
        <v>28730</v>
      </c>
      <c r="E122" s="161">
        <v>50567</v>
      </c>
      <c r="F122" s="161">
        <v>63399</v>
      </c>
      <c r="G122" s="161">
        <v>61062</v>
      </c>
      <c r="H122" s="161">
        <v>71053</v>
      </c>
      <c r="I122" s="179">
        <f>IFERROR(H122/G122-1,"-")</f>
        <v>0.16362058235891386</v>
      </c>
      <c r="J122" s="160">
        <f t="shared" ref="J122:J132" si="55">H122-G122</f>
        <v>9991</v>
      </c>
      <c r="K122" s="162">
        <f t="shared" si="54"/>
        <v>4.1210499330683908E-2</v>
      </c>
    </row>
    <row r="123" spans="2:11" x14ac:dyDescent="0.25">
      <c r="B123" s="164" t="s">
        <v>105</v>
      </c>
      <c r="C123" s="165">
        <v>13715</v>
      </c>
      <c r="D123" s="165">
        <v>15336</v>
      </c>
      <c r="E123" s="165">
        <v>24707</v>
      </c>
      <c r="F123" s="165">
        <v>29212</v>
      </c>
      <c r="G123" s="165">
        <v>26776</v>
      </c>
      <c r="H123" s="165">
        <v>35145</v>
      </c>
      <c r="I123" s="180">
        <f>IFERROR(H123/G123-1,"-")</f>
        <v>0.31255602031670149</v>
      </c>
      <c r="J123" s="164">
        <f t="shared" si="55"/>
        <v>8369</v>
      </c>
      <c r="K123" s="166">
        <f t="shared" si="54"/>
        <v>2.0383980957551208E-2</v>
      </c>
    </row>
    <row r="124" spans="2:11" x14ac:dyDescent="0.25">
      <c r="B124" s="164" t="s">
        <v>102</v>
      </c>
      <c r="C124" s="165">
        <v>13225</v>
      </c>
      <c r="D124" s="165">
        <v>13394</v>
      </c>
      <c r="E124" s="165">
        <v>25860</v>
      </c>
      <c r="F124" s="165">
        <v>34187</v>
      </c>
      <c r="G124" s="165">
        <v>34286</v>
      </c>
      <c r="H124" s="165">
        <v>35908</v>
      </c>
      <c r="I124" s="180">
        <f>IFERROR(H124/G124-1,"-")</f>
        <v>4.7307939100507568E-2</v>
      </c>
      <c r="J124" s="164">
        <f t="shared" si="55"/>
        <v>1622</v>
      </c>
      <c r="K124" s="166">
        <f t="shared" si="54"/>
        <v>2.0826518373132701E-2</v>
      </c>
    </row>
    <row r="125" spans="2:11" x14ac:dyDescent="0.25">
      <c r="B125" s="160" t="s">
        <v>109</v>
      </c>
      <c r="C125" s="161">
        <v>25913</v>
      </c>
      <c r="D125" s="161">
        <v>16532</v>
      </c>
      <c r="E125" s="161">
        <v>36246</v>
      </c>
      <c r="F125" s="161">
        <v>45194</v>
      </c>
      <c r="G125" s="161">
        <v>44869</v>
      </c>
      <c r="H125" s="161">
        <v>48835</v>
      </c>
      <c r="I125" s="179">
        <f>IFERROR(H125/G125-1,"-")</f>
        <v>8.8390648331810429E-2</v>
      </c>
      <c r="J125" s="160">
        <f t="shared" si="55"/>
        <v>3966</v>
      </c>
      <c r="K125" s="162">
        <f t="shared" si="54"/>
        <v>2.832413458705401E-2</v>
      </c>
    </row>
    <row r="126" spans="2:11" x14ac:dyDescent="0.25">
      <c r="B126" s="164" t="s">
        <v>112</v>
      </c>
      <c r="C126" s="165">
        <v>2810</v>
      </c>
      <c r="D126" s="165">
        <v>484</v>
      </c>
      <c r="E126" s="165">
        <v>3553</v>
      </c>
      <c r="F126" s="165">
        <v>5158</v>
      </c>
      <c r="G126" s="165">
        <v>5355</v>
      </c>
      <c r="H126" s="165">
        <v>5149</v>
      </c>
      <c r="I126" s="180">
        <f t="shared" ref="I126:I133" si="56">IFERROR(H126/G126-1,"-")</f>
        <v>-3.8468720821661972E-2</v>
      </c>
      <c r="J126" s="164">
        <f t="shared" si="55"/>
        <v>-206</v>
      </c>
      <c r="K126" s="166">
        <f t="shared" si="54"/>
        <v>2.9864025594090529E-3</v>
      </c>
    </row>
    <row r="127" spans="2:11" x14ac:dyDescent="0.25">
      <c r="B127" s="164" t="s">
        <v>115</v>
      </c>
      <c r="C127" s="165">
        <v>2894</v>
      </c>
      <c r="D127" s="165">
        <v>1743</v>
      </c>
      <c r="E127" s="165">
        <v>4321</v>
      </c>
      <c r="F127" s="165">
        <v>7132</v>
      </c>
      <c r="G127" s="165">
        <v>6753</v>
      </c>
      <c r="H127" s="165">
        <v>7677</v>
      </c>
      <c r="I127" s="180">
        <f t="shared" si="56"/>
        <v>0.13682807641048433</v>
      </c>
      <c r="J127" s="164">
        <f t="shared" si="55"/>
        <v>924</v>
      </c>
      <c r="K127" s="166">
        <f t="shared" si="54"/>
        <v>4.4526339966174597E-3</v>
      </c>
    </row>
    <row r="128" spans="2:11" x14ac:dyDescent="0.25">
      <c r="B128" s="164" t="s">
        <v>118</v>
      </c>
      <c r="C128" s="165">
        <v>1950</v>
      </c>
      <c r="D128" s="165">
        <v>2502</v>
      </c>
      <c r="E128" s="165">
        <v>3637</v>
      </c>
      <c r="F128" s="165">
        <v>4035</v>
      </c>
      <c r="G128" s="165">
        <v>3781</v>
      </c>
      <c r="H128" s="165">
        <v>3883</v>
      </c>
      <c r="I128" s="180">
        <f t="shared" si="56"/>
        <v>2.6976990214228946E-2</v>
      </c>
      <c r="J128" s="164">
        <f t="shared" si="55"/>
        <v>102</v>
      </c>
      <c r="K128" s="166">
        <f t="shared" si="54"/>
        <v>2.2521268475792101E-3</v>
      </c>
    </row>
    <row r="129" spans="2:11" x14ac:dyDescent="0.25">
      <c r="B129" s="164" t="s">
        <v>125</v>
      </c>
      <c r="C129" s="165">
        <v>527</v>
      </c>
      <c r="D129" s="165">
        <v>235</v>
      </c>
      <c r="E129" s="165">
        <v>1052</v>
      </c>
      <c r="F129" s="165">
        <v>1127</v>
      </c>
      <c r="G129" s="165">
        <v>1146</v>
      </c>
      <c r="H129" s="165">
        <v>1195</v>
      </c>
      <c r="I129" s="180">
        <f t="shared" si="56"/>
        <v>4.2757417102966766E-2</v>
      </c>
      <c r="J129" s="164">
        <f t="shared" si="55"/>
        <v>49</v>
      </c>
      <c r="K129" s="166">
        <f t="shared" si="54"/>
        <v>6.9309595231963842E-4</v>
      </c>
    </row>
    <row r="130" spans="2:11" x14ac:dyDescent="0.25">
      <c r="B130" s="164" t="s">
        <v>121</v>
      </c>
      <c r="C130" s="165">
        <v>455</v>
      </c>
      <c r="D130" s="165">
        <v>242</v>
      </c>
      <c r="E130" s="165">
        <v>781</v>
      </c>
      <c r="F130" s="165">
        <v>854</v>
      </c>
      <c r="G130" s="165">
        <v>896</v>
      </c>
      <c r="H130" s="165">
        <v>1016</v>
      </c>
      <c r="I130" s="180">
        <f t="shared" si="56"/>
        <v>0.1339285714285714</v>
      </c>
      <c r="J130" s="164">
        <f t="shared" si="55"/>
        <v>120</v>
      </c>
      <c r="K130" s="166">
        <f t="shared" si="54"/>
        <v>5.8927655862489766E-4</v>
      </c>
    </row>
    <row r="131" spans="2:11" x14ac:dyDescent="0.25">
      <c r="B131" s="164" t="s">
        <v>130</v>
      </c>
      <c r="C131" s="165">
        <v>630</v>
      </c>
      <c r="D131" s="165">
        <v>31</v>
      </c>
      <c r="E131" s="165">
        <v>536</v>
      </c>
      <c r="F131" s="165">
        <v>749</v>
      </c>
      <c r="G131" s="165">
        <v>819</v>
      </c>
      <c r="H131" s="165">
        <v>642</v>
      </c>
      <c r="I131" s="180">
        <f t="shared" si="56"/>
        <v>-0.21611721611721613</v>
      </c>
      <c r="J131" s="164">
        <f t="shared" si="55"/>
        <v>-177</v>
      </c>
      <c r="K131" s="166">
        <f t="shared" si="54"/>
        <v>3.723578254302995E-4</v>
      </c>
    </row>
    <row r="132" spans="2:11" x14ac:dyDescent="0.25">
      <c r="B132" s="164" t="s">
        <v>133</v>
      </c>
      <c r="C132" s="165">
        <v>970</v>
      </c>
      <c r="D132" s="165">
        <v>114</v>
      </c>
      <c r="E132" s="165">
        <v>979</v>
      </c>
      <c r="F132" s="165">
        <v>1421</v>
      </c>
      <c r="G132" s="165">
        <v>1292</v>
      </c>
      <c r="H132" s="165">
        <v>1341</v>
      </c>
      <c r="I132" s="180">
        <f t="shared" si="56"/>
        <v>3.7925696594427238E-2</v>
      </c>
      <c r="J132" s="164">
        <f t="shared" si="55"/>
        <v>49</v>
      </c>
      <c r="K132" s="166">
        <f t="shared" si="54"/>
        <v>7.7777545779132652E-4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11181</v>
      </c>
      <c r="E133" s="170">
        <f t="shared" si="58"/>
        <v>21387</v>
      </c>
      <c r="F133" s="170">
        <f t="shared" si="58"/>
        <v>24718</v>
      </c>
      <c r="G133" s="170">
        <f t="shared" si="58"/>
        <v>24827</v>
      </c>
      <c r="H133" s="170">
        <f t="shared" si="58"/>
        <v>27932</v>
      </c>
      <c r="I133" s="181">
        <f t="shared" si="56"/>
        <v>0.12506545293430538</v>
      </c>
      <c r="J133" s="169">
        <f>H133-G133</f>
        <v>3105</v>
      </c>
      <c r="K133" s="171">
        <f t="shared" si="54"/>
        <v>1.6200465389282128E-2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25226</v>
      </c>
      <c r="E135" s="177">
        <f t="shared" si="59"/>
        <v>85266</v>
      </c>
      <c r="F135" s="177">
        <f t="shared" si="59"/>
        <v>92422</v>
      </c>
      <c r="G135" s="177">
        <f t="shared" si="59"/>
        <v>98712</v>
      </c>
      <c r="H135" s="177">
        <f t="shared" si="59"/>
        <v>91468</v>
      </c>
      <c r="I135" s="178">
        <f>IFERROR(H135/G135-1,"-")</f>
        <v>-7.3385201393954103E-2</v>
      </c>
      <c r="J135" s="177">
        <f>H135-G135</f>
        <v>-7244</v>
      </c>
      <c r="K135" s="178">
        <f t="shared" ref="K135:K147" si="60">H135/H$9</f>
        <v>5.3051130181399737E-2</v>
      </c>
    </row>
    <row r="136" spans="2:11" x14ac:dyDescent="0.25">
      <c r="B136" s="160" t="s">
        <v>99</v>
      </c>
      <c r="C136" s="161">
        <v>1887</v>
      </c>
      <c r="D136" s="161">
        <v>15565</v>
      </c>
      <c r="E136" s="161">
        <v>7731</v>
      </c>
      <c r="F136" s="161">
        <v>8163</v>
      </c>
      <c r="G136" s="161">
        <v>6118</v>
      </c>
      <c r="H136" s="161">
        <v>4434</v>
      </c>
      <c r="I136" s="179">
        <f>IFERROR(H136/G136-1,"-")</f>
        <v>-0.27525335076822488</v>
      </c>
      <c r="J136" s="160">
        <f t="shared" ref="J136:J146" si="61">H136-G136</f>
        <v>-1684</v>
      </c>
      <c r="K136" s="162">
        <f t="shared" si="60"/>
        <v>2.5717049812429096E-3</v>
      </c>
    </row>
    <row r="137" spans="2:11" x14ac:dyDescent="0.25">
      <c r="B137" s="164" t="s">
        <v>105</v>
      </c>
      <c r="C137" s="165">
        <v>1146</v>
      </c>
      <c r="D137" s="165">
        <v>13952</v>
      </c>
      <c r="E137" s="165">
        <v>5489</v>
      </c>
      <c r="F137" s="165">
        <v>5390</v>
      </c>
      <c r="G137" s="165">
        <v>3711</v>
      </c>
      <c r="H137" s="165">
        <v>1698</v>
      </c>
      <c r="I137" s="180">
        <f>IFERROR(H137/G137-1,"-")</f>
        <v>-0.54244139046079232</v>
      </c>
      <c r="J137" s="164">
        <f t="shared" si="61"/>
        <v>-2013</v>
      </c>
      <c r="K137" s="166">
        <f t="shared" si="60"/>
        <v>9.8483424856798843E-4</v>
      </c>
    </row>
    <row r="138" spans="2:11" x14ac:dyDescent="0.25">
      <c r="B138" s="164" t="s">
        <v>102</v>
      </c>
      <c r="C138" s="165">
        <v>741</v>
      </c>
      <c r="D138" s="165">
        <v>1613</v>
      </c>
      <c r="E138" s="165">
        <v>2242</v>
      </c>
      <c r="F138" s="165">
        <v>2773</v>
      </c>
      <c r="G138" s="165">
        <v>2407</v>
      </c>
      <c r="H138" s="165">
        <v>2736</v>
      </c>
      <c r="I138" s="180">
        <f>IFERROR(H138/G138-1,"-")</f>
        <v>0.13668466971333615</v>
      </c>
      <c r="J138" s="164">
        <f t="shared" si="61"/>
        <v>329</v>
      </c>
      <c r="K138" s="166">
        <f t="shared" si="60"/>
        <v>1.5868707326749212E-3</v>
      </c>
    </row>
    <row r="139" spans="2:11" x14ac:dyDescent="0.25">
      <c r="B139" s="160" t="s">
        <v>109</v>
      </c>
      <c r="C139" s="161">
        <v>37400</v>
      </c>
      <c r="D139" s="161">
        <v>9661</v>
      </c>
      <c r="E139" s="161">
        <v>77535</v>
      </c>
      <c r="F139" s="161">
        <v>84259</v>
      </c>
      <c r="G139" s="161">
        <v>92594</v>
      </c>
      <c r="H139" s="161">
        <v>87034</v>
      </c>
      <c r="I139" s="179">
        <f>IFERROR(H139/G139-1,"-")</f>
        <v>-6.0047087284273326E-2</v>
      </c>
      <c r="J139" s="160">
        <f t="shared" si="61"/>
        <v>-5560</v>
      </c>
      <c r="K139" s="162">
        <f t="shared" si="60"/>
        <v>5.047942520015683E-2</v>
      </c>
    </row>
    <row r="140" spans="2:11" x14ac:dyDescent="0.25">
      <c r="B140" s="164" t="s">
        <v>112</v>
      </c>
      <c r="C140" s="165">
        <v>15636</v>
      </c>
      <c r="D140" s="165">
        <v>277</v>
      </c>
      <c r="E140" s="165">
        <v>32119</v>
      </c>
      <c r="F140" s="165">
        <v>32989</v>
      </c>
      <c r="G140" s="165">
        <v>38657</v>
      </c>
      <c r="H140" s="165">
        <v>38617</v>
      </c>
      <c r="I140" s="180">
        <f t="shared" ref="I140:I147" si="62">IFERROR(H140/G140-1,"-")</f>
        <v>-1.0347414439816349E-3</v>
      </c>
      <c r="J140" s="164">
        <f t="shared" si="61"/>
        <v>-40</v>
      </c>
      <c r="K140" s="166">
        <f t="shared" si="60"/>
        <v>2.2397729197261487E-2</v>
      </c>
    </row>
    <row r="141" spans="2:11" x14ac:dyDescent="0.25">
      <c r="B141" s="164" t="s">
        <v>115</v>
      </c>
      <c r="C141" s="165">
        <v>2675</v>
      </c>
      <c r="D141" s="165">
        <v>1058</v>
      </c>
      <c r="E141" s="165">
        <v>4797</v>
      </c>
      <c r="F141" s="165">
        <v>7661</v>
      </c>
      <c r="G141" s="165">
        <v>8993</v>
      </c>
      <c r="H141" s="165">
        <v>7532</v>
      </c>
      <c r="I141" s="180">
        <f t="shared" si="62"/>
        <v>-0.16245969087067724</v>
      </c>
      <c r="J141" s="164">
        <f t="shared" si="61"/>
        <v>-1461</v>
      </c>
      <c r="K141" s="166">
        <f t="shared" si="60"/>
        <v>4.3685344877585916E-3</v>
      </c>
    </row>
    <row r="142" spans="2:11" x14ac:dyDescent="0.25">
      <c r="B142" s="164" t="s">
        <v>118</v>
      </c>
      <c r="C142" s="165">
        <v>3097</v>
      </c>
      <c r="D142" s="165">
        <v>3368</v>
      </c>
      <c r="E142" s="165">
        <v>10189</v>
      </c>
      <c r="F142" s="165">
        <v>9407</v>
      </c>
      <c r="G142" s="165">
        <v>10057</v>
      </c>
      <c r="H142" s="165">
        <v>8049</v>
      </c>
      <c r="I142" s="180">
        <f t="shared" si="62"/>
        <v>-0.19966192701600871</v>
      </c>
      <c r="J142" s="164">
        <f t="shared" si="61"/>
        <v>-2008</v>
      </c>
      <c r="K142" s="166">
        <f t="shared" si="60"/>
        <v>4.6683927365864181E-3</v>
      </c>
    </row>
    <row r="143" spans="2:11" x14ac:dyDescent="0.25">
      <c r="B143" s="164" t="s">
        <v>125</v>
      </c>
      <c r="C143" s="165">
        <v>406</v>
      </c>
      <c r="D143" s="165">
        <v>104</v>
      </c>
      <c r="E143" s="165">
        <v>3378</v>
      </c>
      <c r="F143" s="165">
        <v>3055</v>
      </c>
      <c r="G143" s="165">
        <v>2242</v>
      </c>
      <c r="H143" s="165">
        <v>2020</v>
      </c>
      <c r="I143" s="180">
        <f t="shared" si="62"/>
        <v>-9.9018733273862569E-2</v>
      </c>
      <c r="J143" s="164">
        <f t="shared" si="61"/>
        <v>-222</v>
      </c>
      <c r="K143" s="166">
        <f t="shared" si="60"/>
        <v>1.1715931578959579E-3</v>
      </c>
    </row>
    <row r="144" spans="2:11" x14ac:dyDescent="0.25">
      <c r="B144" s="164" t="s">
        <v>121</v>
      </c>
      <c r="C144" s="165">
        <v>671</v>
      </c>
      <c r="D144" s="165">
        <v>337</v>
      </c>
      <c r="E144" s="165">
        <v>1466</v>
      </c>
      <c r="F144" s="165">
        <v>1703</v>
      </c>
      <c r="G144" s="165">
        <v>2026</v>
      </c>
      <c r="H144" s="165">
        <v>1449</v>
      </c>
      <c r="I144" s="180">
        <f t="shared" si="62"/>
        <v>-0.28479763079960518</v>
      </c>
      <c r="J144" s="164">
        <f t="shared" si="61"/>
        <v>-577</v>
      </c>
      <c r="K144" s="166">
        <f t="shared" si="60"/>
        <v>8.4041509197586286E-4</v>
      </c>
    </row>
    <row r="145" spans="2:11" x14ac:dyDescent="0.25">
      <c r="B145" s="164" t="s">
        <v>130</v>
      </c>
      <c r="C145" s="165">
        <v>1581</v>
      </c>
      <c r="D145" s="165">
        <v>19</v>
      </c>
      <c r="E145" s="165">
        <v>1548</v>
      </c>
      <c r="F145" s="165">
        <v>1944</v>
      </c>
      <c r="G145" s="165">
        <v>1796</v>
      </c>
      <c r="H145" s="165">
        <v>1975</v>
      </c>
      <c r="I145" s="180">
        <f t="shared" si="62"/>
        <v>9.9665924276169271E-2</v>
      </c>
      <c r="J145" s="164">
        <f t="shared" si="61"/>
        <v>179</v>
      </c>
      <c r="K145" s="166">
        <f t="shared" si="60"/>
        <v>1.1454933103190678E-3</v>
      </c>
    </row>
    <row r="146" spans="2:11" x14ac:dyDescent="0.25">
      <c r="B146" s="164" t="s">
        <v>133</v>
      </c>
      <c r="C146" s="165">
        <v>3277</v>
      </c>
      <c r="D146" s="165">
        <v>33</v>
      </c>
      <c r="E146" s="165">
        <v>713</v>
      </c>
      <c r="F146" s="165">
        <v>1288</v>
      </c>
      <c r="G146" s="165">
        <v>1149</v>
      </c>
      <c r="H146" s="165">
        <v>798</v>
      </c>
      <c r="I146" s="180">
        <f t="shared" si="62"/>
        <v>-0.3054830287206266</v>
      </c>
      <c r="J146" s="164">
        <f t="shared" si="61"/>
        <v>-351</v>
      </c>
      <c r="K146" s="166">
        <f t="shared" si="60"/>
        <v>4.6283729703018535E-4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4465</v>
      </c>
      <c r="E147" s="170">
        <f t="shared" si="64"/>
        <v>23325</v>
      </c>
      <c r="F147" s="170">
        <f t="shared" si="64"/>
        <v>26212</v>
      </c>
      <c r="G147" s="170">
        <f t="shared" si="64"/>
        <v>27674</v>
      </c>
      <c r="H147" s="170">
        <f t="shared" si="64"/>
        <v>26594</v>
      </c>
      <c r="I147" s="181">
        <f t="shared" si="62"/>
        <v>-3.9025800390258047E-2</v>
      </c>
      <c r="J147" s="169">
        <f>H147-G147</f>
        <v>-1080</v>
      </c>
      <c r="K147" s="171">
        <f t="shared" si="60"/>
        <v>1.5424429921329259E-2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16890</v>
      </c>
      <c r="E149" s="177">
        <f t="shared" si="65"/>
        <v>44853</v>
      </c>
      <c r="F149" s="177">
        <f t="shared" si="65"/>
        <v>45806</v>
      </c>
      <c r="G149" s="177">
        <f t="shared" si="65"/>
        <v>49356</v>
      </c>
      <c r="H149" s="177">
        <f t="shared" si="65"/>
        <v>45502</v>
      </c>
      <c r="I149" s="178">
        <f>IFERROR(H149/G149-1,"-")</f>
        <v>-7.8085744387713762E-2</v>
      </c>
      <c r="J149" s="177">
        <f>H149-G149</f>
        <v>-3854</v>
      </c>
      <c r="K149" s="178">
        <f t="shared" ref="K149:K161" si="66">H149/H$9</f>
        <v>2.6391005876525681E-2</v>
      </c>
    </row>
    <row r="150" spans="2:11" x14ac:dyDescent="0.25">
      <c r="B150" s="160" t="s">
        <v>99</v>
      </c>
      <c r="C150" s="161">
        <v>7858</v>
      </c>
      <c r="D150" s="161">
        <v>11521</v>
      </c>
      <c r="E150" s="161">
        <v>23736</v>
      </c>
      <c r="F150" s="161">
        <v>22262</v>
      </c>
      <c r="G150" s="161">
        <v>21576</v>
      </c>
      <c r="H150" s="161">
        <v>17875</v>
      </c>
      <c r="I150" s="179">
        <f>IFERROR(H150/G150-1,"-")</f>
        <v>-0.17153318502039305</v>
      </c>
      <c r="J150" s="160">
        <f t="shared" ref="J150:J160" si="67">H150-G150</f>
        <v>-3701</v>
      </c>
      <c r="K150" s="162">
        <f t="shared" si="66"/>
        <v>1.0367439454153587E-2</v>
      </c>
    </row>
    <row r="151" spans="2:11" x14ac:dyDescent="0.25">
      <c r="B151" s="164" t="s">
        <v>105</v>
      </c>
      <c r="C151" s="165">
        <v>3860</v>
      </c>
      <c r="D151" s="165">
        <v>10286</v>
      </c>
      <c r="E151" s="165">
        <v>16199</v>
      </c>
      <c r="F151" s="165">
        <v>15533</v>
      </c>
      <c r="G151" s="165">
        <v>15388</v>
      </c>
      <c r="H151" s="165">
        <v>11799</v>
      </c>
      <c r="I151" s="180">
        <f>IFERROR(H151/G151-1,"-")</f>
        <v>-0.23323368858851057</v>
      </c>
      <c r="J151" s="164">
        <f t="shared" si="67"/>
        <v>-3589</v>
      </c>
      <c r="K151" s="166">
        <f t="shared" si="66"/>
        <v>6.8433800346605978E-3</v>
      </c>
    </row>
    <row r="152" spans="2:11" x14ac:dyDescent="0.25">
      <c r="B152" s="164" t="s">
        <v>102</v>
      </c>
      <c r="C152" s="165">
        <v>3998</v>
      </c>
      <c r="D152" s="165">
        <v>1235</v>
      </c>
      <c r="E152" s="165">
        <v>7537</v>
      </c>
      <c r="F152" s="165">
        <v>6729</v>
      </c>
      <c r="G152" s="165">
        <v>6188</v>
      </c>
      <c r="H152" s="165">
        <v>6076</v>
      </c>
      <c r="I152" s="180">
        <f>IFERROR(H152/G152-1,"-")</f>
        <v>-1.8099547511312264E-2</v>
      </c>
      <c r="J152" s="164">
        <f t="shared" si="67"/>
        <v>-112</v>
      </c>
      <c r="K152" s="166">
        <f t="shared" si="66"/>
        <v>3.5240594194929902E-3</v>
      </c>
    </row>
    <row r="153" spans="2:11" x14ac:dyDescent="0.25">
      <c r="B153" s="160" t="s">
        <v>109</v>
      </c>
      <c r="C153" s="161">
        <v>14536</v>
      </c>
      <c r="D153" s="161">
        <v>5369</v>
      </c>
      <c r="E153" s="161">
        <v>21117</v>
      </c>
      <c r="F153" s="161">
        <v>23544</v>
      </c>
      <c r="G153" s="161">
        <v>27780</v>
      </c>
      <c r="H153" s="161">
        <v>27627</v>
      </c>
      <c r="I153" s="179">
        <f>IFERROR(H153/G153-1,"-")</f>
        <v>-5.5075593952483848E-3</v>
      </c>
      <c r="J153" s="160">
        <f t="shared" si="67"/>
        <v>-153</v>
      </c>
      <c r="K153" s="162">
        <f t="shared" si="66"/>
        <v>1.6023566422372092E-2</v>
      </c>
    </row>
    <row r="154" spans="2:11" x14ac:dyDescent="0.25">
      <c r="B154" s="164" t="s">
        <v>112</v>
      </c>
      <c r="C154" s="165">
        <v>4906</v>
      </c>
      <c r="D154" s="165">
        <v>214</v>
      </c>
      <c r="E154" s="165">
        <v>7485</v>
      </c>
      <c r="F154" s="165">
        <v>8158</v>
      </c>
      <c r="G154" s="165">
        <v>9198</v>
      </c>
      <c r="H154" s="165">
        <v>7334</v>
      </c>
      <c r="I154" s="180">
        <f t="shared" ref="I154:I161" si="68">IFERROR(H154/G154-1,"-")</f>
        <v>-0.20265275059795607</v>
      </c>
      <c r="J154" s="164">
        <f t="shared" si="67"/>
        <v>-1864</v>
      </c>
      <c r="K154" s="166">
        <f t="shared" si="66"/>
        <v>4.2536951584202752E-3</v>
      </c>
    </row>
    <row r="155" spans="2:11" x14ac:dyDescent="0.25">
      <c r="B155" s="164" t="s">
        <v>115</v>
      </c>
      <c r="C155" s="165">
        <v>3835</v>
      </c>
      <c r="D155" s="165">
        <v>986</v>
      </c>
      <c r="E155" s="165">
        <v>4636</v>
      </c>
      <c r="F155" s="165">
        <v>4671</v>
      </c>
      <c r="G155" s="165">
        <v>4920</v>
      </c>
      <c r="H155" s="165">
        <v>4794</v>
      </c>
      <c r="I155" s="180">
        <f t="shared" si="68"/>
        <v>-2.5609756097560998E-2</v>
      </c>
      <c r="J155" s="164">
        <f t="shared" si="67"/>
        <v>-126</v>
      </c>
      <c r="K155" s="166">
        <f t="shared" si="66"/>
        <v>2.7805037618580308E-3</v>
      </c>
    </row>
    <row r="156" spans="2:11" x14ac:dyDescent="0.25">
      <c r="B156" s="164" t="s">
        <v>118</v>
      </c>
      <c r="C156" s="165">
        <v>1701</v>
      </c>
      <c r="D156" s="165">
        <v>1575</v>
      </c>
      <c r="E156" s="165">
        <v>2490</v>
      </c>
      <c r="F156" s="165">
        <v>3479</v>
      </c>
      <c r="G156" s="165">
        <v>4322</v>
      </c>
      <c r="H156" s="165">
        <v>6312</v>
      </c>
      <c r="I156" s="180">
        <f t="shared" si="68"/>
        <v>0.46043498380379444</v>
      </c>
      <c r="J156" s="164">
        <f t="shared" si="67"/>
        <v>1990</v>
      </c>
      <c r="K156" s="166">
        <f t="shared" si="66"/>
        <v>3.6609386201184586E-3</v>
      </c>
    </row>
    <row r="157" spans="2:11" x14ac:dyDescent="0.25">
      <c r="B157" s="164" t="s">
        <v>125</v>
      </c>
      <c r="C157" s="165">
        <v>495</v>
      </c>
      <c r="D157" s="165">
        <v>186</v>
      </c>
      <c r="E157" s="165">
        <v>658</v>
      </c>
      <c r="F157" s="165">
        <v>707</v>
      </c>
      <c r="G157" s="165">
        <v>974</v>
      </c>
      <c r="H157" s="165">
        <v>1015</v>
      </c>
      <c r="I157" s="180">
        <f t="shared" si="68"/>
        <v>4.2094455852156099E-2</v>
      </c>
      <c r="J157" s="164">
        <f t="shared" si="67"/>
        <v>41</v>
      </c>
      <c r="K157" s="166">
        <f t="shared" si="66"/>
        <v>5.8869656201207782E-4</v>
      </c>
    </row>
    <row r="158" spans="2:11" x14ac:dyDescent="0.25">
      <c r="B158" s="164" t="s">
        <v>121</v>
      </c>
      <c r="C158" s="165">
        <v>507</v>
      </c>
      <c r="D158" s="165">
        <v>195</v>
      </c>
      <c r="E158" s="165">
        <v>892</v>
      </c>
      <c r="F158" s="165">
        <v>1053</v>
      </c>
      <c r="G158" s="165">
        <v>1131</v>
      </c>
      <c r="H158" s="165">
        <v>1069</v>
      </c>
      <c r="I158" s="180">
        <f t="shared" si="68"/>
        <v>-5.4818744473916881E-2</v>
      </c>
      <c r="J158" s="164">
        <f t="shared" si="67"/>
        <v>-62</v>
      </c>
      <c r="K158" s="166">
        <f t="shared" si="66"/>
        <v>6.2001637910434604E-4</v>
      </c>
    </row>
    <row r="159" spans="2:11" x14ac:dyDescent="0.25">
      <c r="B159" s="164" t="s">
        <v>130</v>
      </c>
      <c r="C159" s="165">
        <v>209</v>
      </c>
      <c r="D159" s="165">
        <v>22</v>
      </c>
      <c r="E159" s="165">
        <v>236</v>
      </c>
      <c r="F159" s="165">
        <v>234</v>
      </c>
      <c r="G159" s="165">
        <v>258</v>
      </c>
      <c r="H159" s="165">
        <v>184</v>
      </c>
      <c r="I159" s="180">
        <f t="shared" si="68"/>
        <v>-0.28682170542635654</v>
      </c>
      <c r="J159" s="164">
        <f t="shared" si="67"/>
        <v>-74</v>
      </c>
      <c r="K159" s="166">
        <f t="shared" si="66"/>
        <v>1.0671937675883972E-4</v>
      </c>
    </row>
    <row r="160" spans="2:11" x14ac:dyDescent="0.25">
      <c r="B160" s="164" t="s">
        <v>133</v>
      </c>
      <c r="C160" s="165">
        <v>277</v>
      </c>
      <c r="D160" s="165">
        <v>56</v>
      </c>
      <c r="E160" s="165">
        <v>368</v>
      </c>
      <c r="F160" s="165">
        <v>488</v>
      </c>
      <c r="G160" s="165">
        <v>364</v>
      </c>
      <c r="H160" s="165">
        <v>260</v>
      </c>
      <c r="I160" s="180">
        <f t="shared" si="68"/>
        <v>-0.2857142857142857</v>
      </c>
      <c r="J160" s="164">
        <f t="shared" si="67"/>
        <v>-104</v>
      </c>
      <c r="K160" s="166">
        <f t="shared" si="66"/>
        <v>1.507991193331431E-4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2135</v>
      </c>
      <c r="E161" s="170">
        <f t="shared" si="70"/>
        <v>4352</v>
      </c>
      <c r="F161" s="170">
        <f t="shared" si="70"/>
        <v>4754</v>
      </c>
      <c r="G161" s="170">
        <f t="shared" si="70"/>
        <v>6613</v>
      </c>
      <c r="H161" s="170">
        <f t="shared" si="70"/>
        <v>6659</v>
      </c>
      <c r="I161" s="181">
        <f t="shared" si="68"/>
        <v>6.9559957659155458E-3</v>
      </c>
      <c r="J161" s="169">
        <f>H161-G161</f>
        <v>46</v>
      </c>
      <c r="K161" s="171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CA11E-16E1-4C5F-9713-22DE371E6823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270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263</v>
      </c>
      <c r="D7" s="173" t="s">
        <v>264</v>
      </c>
      <c r="E7" s="173" t="s">
        <v>265</v>
      </c>
      <c r="F7" s="173" t="s">
        <v>266</v>
      </c>
      <c r="G7" s="173" t="s">
        <v>267</v>
      </c>
      <c r="H7" s="173" t="s">
        <v>268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263</v>
      </c>
      <c r="P7" s="173" t="s">
        <v>264</v>
      </c>
      <c r="Q7" s="173" t="s">
        <v>265</v>
      </c>
      <c r="R7" s="173" t="s">
        <v>266</v>
      </c>
      <c r="S7" s="173" t="s">
        <v>267</v>
      </c>
      <c r="T7" s="173" t="s">
        <v>268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54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89464</v>
      </c>
      <c r="E9" s="177">
        <f t="shared" si="0"/>
        <v>371854</v>
      </c>
      <c r="F9" s="177">
        <f t="shared" si="0"/>
        <v>437671</v>
      </c>
      <c r="G9" s="177">
        <f t="shared" si="0"/>
        <v>486833</v>
      </c>
      <c r="H9" s="177">
        <f t="shared" si="0"/>
        <v>504739</v>
      </c>
      <c r="I9" s="178">
        <f>IFERROR(H9/G9-1,"-")</f>
        <v>3.6780579788140866E-2</v>
      </c>
      <c r="J9" s="177">
        <f t="shared" ref="J9:J21" si="1">H9-G9</f>
        <v>17906</v>
      </c>
      <c r="K9" s="178">
        <f t="shared" ref="K9:K21" si="2">H9/H$9</f>
        <v>1</v>
      </c>
      <c r="N9" s="157" t="s">
        <v>70</v>
      </c>
      <c r="O9" s="177">
        <f t="shared" ref="O9:T9" si="3">O10+O13</f>
        <v>13012</v>
      </c>
      <c r="P9" s="177">
        <f t="shared" si="3"/>
        <v>4831</v>
      </c>
      <c r="Q9" s="177">
        <f t="shared" si="3"/>
        <v>18374</v>
      </c>
      <c r="R9" s="177">
        <f t="shared" si="3"/>
        <v>19874</v>
      </c>
      <c r="S9" s="177">
        <f t="shared" si="3"/>
        <v>20869</v>
      </c>
      <c r="T9" s="177">
        <f t="shared" si="3"/>
        <v>21438</v>
      </c>
      <c r="U9" s="178">
        <f>IFERROR(T9/S9-1,"-")</f>
        <v>2.7265321769131212E-2</v>
      </c>
      <c r="V9" s="177">
        <f>T9-S9</f>
        <v>569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39871</v>
      </c>
      <c r="E10" s="161">
        <v>46553</v>
      </c>
      <c r="F10" s="161">
        <v>50491</v>
      </c>
      <c r="G10" s="161">
        <v>53360</v>
      </c>
      <c r="H10" s="161">
        <v>57923</v>
      </c>
      <c r="I10" s="179">
        <f>IFERROR(H10/G10-1,"-")</f>
        <v>8.5513493253373207E-2</v>
      </c>
      <c r="J10" s="160">
        <f t="shared" si="1"/>
        <v>4563</v>
      </c>
      <c r="K10" s="162">
        <f t="shared" si="2"/>
        <v>0.11475832063700249</v>
      </c>
      <c r="N10" s="160" t="s">
        <v>99</v>
      </c>
      <c r="O10" s="161">
        <v>742</v>
      </c>
      <c r="P10" s="161">
        <v>2118</v>
      </c>
      <c r="Q10" s="161">
        <v>1787</v>
      </c>
      <c r="R10" s="161">
        <v>2871</v>
      </c>
      <c r="S10" s="161">
        <v>2186</v>
      </c>
      <c r="T10" s="161">
        <v>2113</v>
      </c>
      <c r="U10" s="179">
        <f>IFERROR(T10/S10-1,"-")</f>
        <v>-3.3394327538883828E-2</v>
      </c>
      <c r="V10" s="160">
        <f t="shared" ref="V10:V20" si="5">T10-S10</f>
        <v>-73</v>
      </c>
      <c r="W10" s="162">
        <f t="shared" si="4"/>
        <v>9.856329881518798E-2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32625</v>
      </c>
      <c r="E11" s="165">
        <v>27178</v>
      </c>
      <c r="F11" s="165">
        <v>27901</v>
      </c>
      <c r="G11" s="165">
        <v>25640</v>
      </c>
      <c r="H11" s="165">
        <v>22814</v>
      </c>
      <c r="I11" s="180">
        <f>IFERROR(H11/G11-1,"-")</f>
        <v>-0.11021840873634947</v>
      </c>
      <c r="J11" s="164">
        <f t="shared" si="1"/>
        <v>-2826</v>
      </c>
      <c r="K11" s="166">
        <f t="shared" si="2"/>
        <v>4.519959820818284E-2</v>
      </c>
      <c r="N11" s="164" t="s">
        <v>105</v>
      </c>
      <c r="O11" s="165">
        <v>617</v>
      </c>
      <c r="P11" s="165">
        <v>1523</v>
      </c>
      <c r="Q11" s="165">
        <v>1141</v>
      </c>
      <c r="R11" s="165">
        <v>1979</v>
      </c>
      <c r="S11" s="165">
        <v>1541</v>
      </c>
      <c r="T11" s="165">
        <v>1304</v>
      </c>
      <c r="U11" s="180">
        <f>IFERROR(T11/S11-1,"-")</f>
        <v>-0.15379623621025307</v>
      </c>
      <c r="V11" s="164">
        <f t="shared" si="5"/>
        <v>-237</v>
      </c>
      <c r="W11" s="166">
        <f>T11/T$9</f>
        <v>6.0826569642690551E-2</v>
      </c>
    </row>
    <row r="12" spans="1:23" x14ac:dyDescent="0.25">
      <c r="A12" s="1"/>
      <c r="B12" s="164" t="s">
        <v>102</v>
      </c>
      <c r="C12" s="165">
        <v>7332</v>
      </c>
      <c r="D12" s="165">
        <v>7246</v>
      </c>
      <c r="E12" s="165">
        <v>19375</v>
      </c>
      <c r="F12" s="165">
        <v>22590</v>
      </c>
      <c r="G12" s="165">
        <v>27720</v>
      </c>
      <c r="H12" s="165">
        <v>35109</v>
      </c>
      <c r="I12" s="180">
        <f>IFERROR(H12/G12-1,"-")</f>
        <v>0.26655844155844166</v>
      </c>
      <c r="J12" s="164">
        <f t="shared" si="1"/>
        <v>7389</v>
      </c>
      <c r="K12" s="166">
        <f t="shared" si="2"/>
        <v>6.955872242881965E-2</v>
      </c>
      <c r="N12" s="164" t="s">
        <v>102</v>
      </c>
      <c r="O12" s="165">
        <v>125</v>
      </c>
      <c r="P12" s="165">
        <v>595</v>
      </c>
      <c r="Q12" s="165">
        <v>646</v>
      </c>
      <c r="R12" s="165">
        <v>892</v>
      </c>
      <c r="S12" s="165">
        <v>645</v>
      </c>
      <c r="T12" s="165">
        <v>809</v>
      </c>
      <c r="U12" s="180">
        <f>IFERROR(T12/S12-1,"-")</f>
        <v>0.25426356589147292</v>
      </c>
      <c r="V12" s="164">
        <f t="shared" si="5"/>
        <v>164</v>
      </c>
      <c r="W12" s="166">
        <f t="shared" si="4"/>
        <v>3.7736729172497437E-2</v>
      </c>
    </row>
    <row r="13" spans="1:23" s="57" customFormat="1" x14ac:dyDescent="0.25">
      <c r="B13" s="160" t="s">
        <v>109</v>
      </c>
      <c r="C13" s="161">
        <v>205314</v>
      </c>
      <c r="D13" s="161">
        <v>49593</v>
      </c>
      <c r="E13" s="161">
        <v>325301</v>
      </c>
      <c r="F13" s="161">
        <v>387180</v>
      </c>
      <c r="G13" s="161">
        <v>433473</v>
      </c>
      <c r="H13" s="161">
        <v>446816</v>
      </c>
      <c r="I13" s="179">
        <f>IFERROR(H13/G13-1,"-")</f>
        <v>3.0781617309497911E-2</v>
      </c>
      <c r="J13" s="160">
        <f t="shared" si="1"/>
        <v>13343</v>
      </c>
      <c r="K13" s="162">
        <f t="shared" si="2"/>
        <v>0.88524167936299747</v>
      </c>
      <c r="N13" s="160" t="s">
        <v>109</v>
      </c>
      <c r="O13" s="161">
        <v>12270</v>
      </c>
      <c r="P13" s="161">
        <v>2713</v>
      </c>
      <c r="Q13" s="161">
        <v>16587</v>
      </c>
      <c r="R13" s="161">
        <v>17003</v>
      </c>
      <c r="S13" s="161">
        <v>18683</v>
      </c>
      <c r="T13" s="161">
        <v>19325</v>
      </c>
      <c r="U13" s="179">
        <f>IFERROR(T13/S13-1,"-")</f>
        <v>3.4362789701867902E-2</v>
      </c>
      <c r="V13" s="160">
        <f t="shared" si="5"/>
        <v>642</v>
      </c>
      <c r="W13" s="162">
        <f t="shared" si="4"/>
        <v>0.90143670118481201</v>
      </c>
    </row>
    <row r="14" spans="1:23" s="57" customFormat="1" x14ac:dyDescent="0.25">
      <c r="B14" s="164" t="s">
        <v>112</v>
      </c>
      <c r="C14" s="165">
        <v>88139</v>
      </c>
      <c r="D14" s="165">
        <v>2203</v>
      </c>
      <c r="E14" s="165">
        <v>139864</v>
      </c>
      <c r="F14" s="165">
        <v>181059</v>
      </c>
      <c r="G14" s="165">
        <v>213771</v>
      </c>
      <c r="H14" s="165">
        <v>222768</v>
      </c>
      <c r="I14" s="180">
        <f t="shared" ref="I14:I21" si="6">IFERROR(H14/G14-1,"-")</f>
        <v>4.2087093197861192E-2</v>
      </c>
      <c r="J14" s="164">
        <f t="shared" si="1"/>
        <v>8997</v>
      </c>
      <c r="K14" s="166">
        <f t="shared" si="2"/>
        <v>0.44135285761552012</v>
      </c>
      <c r="N14" s="164" t="s">
        <v>112</v>
      </c>
      <c r="O14" s="165">
        <v>6096</v>
      </c>
      <c r="P14" s="165">
        <v>91</v>
      </c>
      <c r="Q14" s="165">
        <v>5965</v>
      </c>
      <c r="R14" s="165">
        <v>6583</v>
      </c>
      <c r="S14" s="165">
        <v>7948</v>
      </c>
      <c r="T14" s="165">
        <v>8057</v>
      </c>
      <c r="U14" s="180">
        <f t="shared" ref="U14:U21" si="7">IFERROR(T14/S14-1,"-")</f>
        <v>1.3714141922496204E-2</v>
      </c>
      <c r="V14" s="164">
        <f t="shared" si="5"/>
        <v>109</v>
      </c>
      <c r="W14" s="166">
        <f t="shared" si="4"/>
        <v>0.37582796902696147</v>
      </c>
    </row>
    <row r="15" spans="1:23" x14ac:dyDescent="0.25">
      <c r="A15" s="1"/>
      <c r="B15" s="164" t="s">
        <v>115</v>
      </c>
      <c r="C15" s="165">
        <v>14632</v>
      </c>
      <c r="D15" s="165">
        <v>5131</v>
      </c>
      <c r="E15" s="165">
        <v>19875</v>
      </c>
      <c r="F15" s="165">
        <v>21938</v>
      </c>
      <c r="G15" s="165">
        <v>25152</v>
      </c>
      <c r="H15" s="165">
        <v>26641</v>
      </c>
      <c r="I15" s="180">
        <f t="shared" si="6"/>
        <v>5.9200063613231491E-2</v>
      </c>
      <c r="J15" s="164">
        <f t="shared" si="1"/>
        <v>1489</v>
      </c>
      <c r="K15" s="166">
        <f t="shared" si="2"/>
        <v>5.2781734718339579E-2</v>
      </c>
      <c r="N15" s="164" t="s">
        <v>115</v>
      </c>
      <c r="O15" s="165">
        <v>664</v>
      </c>
      <c r="P15" s="165">
        <v>220</v>
      </c>
      <c r="Q15" s="165">
        <v>1525</v>
      </c>
      <c r="R15" s="165">
        <v>1190</v>
      </c>
      <c r="S15" s="165">
        <v>1339</v>
      </c>
      <c r="T15" s="165">
        <v>1283</v>
      </c>
      <c r="U15" s="180">
        <f t="shared" si="7"/>
        <v>-4.1822255414488474E-2</v>
      </c>
      <c r="V15" s="164">
        <f t="shared" si="5"/>
        <v>-56</v>
      </c>
      <c r="W15" s="166">
        <f t="shared" si="4"/>
        <v>5.984700065304599E-2</v>
      </c>
    </row>
    <row r="16" spans="1:23" x14ac:dyDescent="0.25">
      <c r="A16" s="1"/>
      <c r="B16" s="164" t="s">
        <v>118</v>
      </c>
      <c r="C16" s="165">
        <v>5438</v>
      </c>
      <c r="D16" s="165">
        <v>7689</v>
      </c>
      <c r="E16" s="165">
        <v>13027</v>
      </c>
      <c r="F16" s="165">
        <v>15815</v>
      </c>
      <c r="G16" s="165">
        <v>17785</v>
      </c>
      <c r="H16" s="165">
        <v>17495</v>
      </c>
      <c r="I16" s="180">
        <f t="shared" si="6"/>
        <v>-1.6305875737981479E-2</v>
      </c>
      <c r="J16" s="164">
        <f t="shared" si="1"/>
        <v>-290</v>
      </c>
      <c r="K16" s="166">
        <f t="shared" si="2"/>
        <v>3.4661478506713368E-2</v>
      </c>
      <c r="N16" s="164" t="s">
        <v>118</v>
      </c>
      <c r="O16" s="165">
        <v>466</v>
      </c>
      <c r="P16" s="165">
        <v>712</v>
      </c>
      <c r="Q16" s="165">
        <v>1711</v>
      </c>
      <c r="R16" s="165">
        <v>1694</v>
      </c>
      <c r="S16" s="165">
        <v>1571</v>
      </c>
      <c r="T16" s="165">
        <v>1758</v>
      </c>
      <c r="U16" s="180">
        <f t="shared" si="7"/>
        <v>0.11903246339910889</v>
      </c>
      <c r="V16" s="164">
        <f t="shared" si="5"/>
        <v>187</v>
      </c>
      <c r="W16" s="166">
        <f t="shared" si="4"/>
        <v>8.2003918275958584E-2</v>
      </c>
    </row>
    <row r="17" spans="1:23" x14ac:dyDescent="0.25">
      <c r="A17" s="1"/>
      <c r="B17" s="164" t="s">
        <v>125</v>
      </c>
      <c r="C17" s="165">
        <v>8166</v>
      </c>
      <c r="D17" s="165">
        <v>1435</v>
      </c>
      <c r="E17" s="165">
        <v>20678</v>
      </c>
      <c r="F17" s="165">
        <v>17815</v>
      </c>
      <c r="G17" s="165">
        <v>19351</v>
      </c>
      <c r="H17" s="165">
        <v>18159</v>
      </c>
      <c r="I17" s="180">
        <f t="shared" si="6"/>
        <v>-6.1598883778616109E-2</v>
      </c>
      <c r="J17" s="164">
        <f t="shared" si="1"/>
        <v>-1192</v>
      </c>
      <c r="K17" s="166">
        <f t="shared" si="2"/>
        <v>3.5977009900166224E-2</v>
      </c>
      <c r="N17" s="164" t="s">
        <v>125</v>
      </c>
      <c r="O17" s="165">
        <v>359</v>
      </c>
      <c r="P17" s="165">
        <v>52</v>
      </c>
      <c r="Q17" s="165">
        <v>782</v>
      </c>
      <c r="R17" s="165">
        <v>537</v>
      </c>
      <c r="S17" s="165">
        <v>571</v>
      </c>
      <c r="T17" s="165">
        <v>587</v>
      </c>
      <c r="U17" s="180">
        <f t="shared" si="7"/>
        <v>2.8021015761821255E-2</v>
      </c>
      <c r="V17" s="164">
        <f t="shared" si="5"/>
        <v>16</v>
      </c>
      <c r="W17" s="166">
        <f t="shared" si="4"/>
        <v>2.7381285567683551E-2</v>
      </c>
    </row>
    <row r="18" spans="1:23" x14ac:dyDescent="0.25">
      <c r="A18" s="1"/>
      <c r="B18" s="164" t="s">
        <v>121</v>
      </c>
      <c r="C18" s="165">
        <v>3282</v>
      </c>
      <c r="D18" s="165">
        <v>1293</v>
      </c>
      <c r="E18" s="165">
        <v>6270</v>
      </c>
      <c r="F18" s="165">
        <v>6495</v>
      </c>
      <c r="G18" s="165">
        <v>7630</v>
      </c>
      <c r="H18" s="165">
        <v>6788</v>
      </c>
      <c r="I18" s="180">
        <f t="shared" si="6"/>
        <v>-0.11035386631716904</v>
      </c>
      <c r="J18" s="164">
        <f t="shared" si="1"/>
        <v>-842</v>
      </c>
      <c r="K18" s="166">
        <f t="shared" si="2"/>
        <v>1.3448534787286102E-2</v>
      </c>
      <c r="N18" s="164" t="s">
        <v>121</v>
      </c>
      <c r="O18" s="165">
        <v>190</v>
      </c>
      <c r="P18" s="165">
        <v>29</v>
      </c>
      <c r="Q18" s="165">
        <v>465</v>
      </c>
      <c r="R18" s="165">
        <v>296</v>
      </c>
      <c r="S18" s="165">
        <v>402</v>
      </c>
      <c r="T18" s="165">
        <v>389</v>
      </c>
      <c r="U18" s="180">
        <f t="shared" si="7"/>
        <v>-3.2338308457711462E-2</v>
      </c>
      <c r="V18" s="164">
        <f t="shared" si="5"/>
        <v>-13</v>
      </c>
      <c r="W18" s="166">
        <f t="shared" si="4"/>
        <v>1.8145349379606306E-2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166</v>
      </c>
      <c r="E19" s="165">
        <v>10987</v>
      </c>
      <c r="F19" s="165">
        <v>13556</v>
      </c>
      <c r="G19" s="165">
        <v>12260</v>
      </c>
      <c r="H19" s="165">
        <v>12188</v>
      </c>
      <c r="I19" s="180">
        <f t="shared" si="6"/>
        <v>-5.8727569331158413E-3</v>
      </c>
      <c r="J19" s="164">
        <f t="shared" si="1"/>
        <v>-72</v>
      </c>
      <c r="K19" s="166">
        <f t="shared" si="2"/>
        <v>2.4147133468980998E-2</v>
      </c>
      <c r="N19" s="164" t="s">
        <v>130</v>
      </c>
      <c r="O19" s="165">
        <v>380</v>
      </c>
      <c r="P19" s="165">
        <v>15</v>
      </c>
      <c r="Q19" s="165">
        <v>219</v>
      </c>
      <c r="R19" s="165">
        <v>294</v>
      </c>
      <c r="S19" s="165">
        <v>182</v>
      </c>
      <c r="T19" s="165">
        <v>250</v>
      </c>
      <c r="U19" s="180">
        <f t="shared" si="7"/>
        <v>0.37362637362637363</v>
      </c>
      <c r="V19" s="164">
        <f t="shared" si="5"/>
        <v>68</v>
      </c>
      <c r="W19" s="166">
        <f t="shared" si="4"/>
        <v>1.1661535591006624E-2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1205</v>
      </c>
      <c r="E20" s="165">
        <v>10360</v>
      </c>
      <c r="F20" s="165">
        <v>13679</v>
      </c>
      <c r="G20" s="165">
        <v>16333</v>
      </c>
      <c r="H20" s="165">
        <v>11699</v>
      </c>
      <c r="I20" s="180">
        <f t="shared" si="6"/>
        <v>-0.28372007591991677</v>
      </c>
      <c r="J20" s="164">
        <f t="shared" si="1"/>
        <v>-4634</v>
      </c>
      <c r="K20" s="166">
        <f t="shared" si="2"/>
        <v>2.3178315921694184E-2</v>
      </c>
      <c r="N20" s="164" t="s">
        <v>133</v>
      </c>
      <c r="O20" s="165">
        <v>656</v>
      </c>
      <c r="P20" s="165">
        <v>4</v>
      </c>
      <c r="Q20" s="165">
        <v>163</v>
      </c>
      <c r="R20" s="165">
        <v>286</v>
      </c>
      <c r="S20" s="165">
        <v>305</v>
      </c>
      <c r="T20" s="165">
        <v>272</v>
      </c>
      <c r="U20" s="180">
        <f t="shared" si="7"/>
        <v>-0.1081967213114754</v>
      </c>
      <c r="V20" s="164">
        <f t="shared" si="5"/>
        <v>-33</v>
      </c>
      <c r="W20" s="166">
        <f t="shared" si="4"/>
        <v>1.2687750723015206E-2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30471</v>
      </c>
      <c r="E21" s="170">
        <f t="shared" si="9"/>
        <v>104240</v>
      </c>
      <c r="F21" s="170">
        <f t="shared" si="9"/>
        <v>116823</v>
      </c>
      <c r="G21" s="170">
        <f t="shared" si="9"/>
        <v>121191</v>
      </c>
      <c r="H21" s="170">
        <f t="shared" si="9"/>
        <v>131078</v>
      </c>
      <c r="I21" s="181">
        <f t="shared" si="6"/>
        <v>8.1581965657515854E-2</v>
      </c>
      <c r="J21" s="169">
        <f t="shared" si="1"/>
        <v>9887</v>
      </c>
      <c r="K21" s="171">
        <f t="shared" si="2"/>
        <v>0.25969461444429698</v>
      </c>
      <c r="N21" s="169" t="s">
        <v>147</v>
      </c>
      <c r="O21" s="170">
        <f t="shared" ref="O21:T21" si="10">O13-SUM(O14:O20)</f>
        <v>3459</v>
      </c>
      <c r="P21" s="170">
        <f t="shared" si="10"/>
        <v>1590</v>
      </c>
      <c r="Q21" s="170">
        <f t="shared" si="10"/>
        <v>5757</v>
      </c>
      <c r="R21" s="170">
        <f t="shared" si="10"/>
        <v>6123</v>
      </c>
      <c r="S21" s="170">
        <f t="shared" si="10"/>
        <v>6365</v>
      </c>
      <c r="T21" s="170">
        <f t="shared" si="10"/>
        <v>6729</v>
      </c>
      <c r="U21" s="181">
        <f t="shared" si="7"/>
        <v>5.7187745483110675E-2</v>
      </c>
      <c r="V21" s="169">
        <f>T21-S21</f>
        <v>364</v>
      </c>
      <c r="W21" s="171">
        <f t="shared" si="4"/>
        <v>0.3138818919675343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27981</v>
      </c>
      <c r="E23" s="177">
        <f t="shared" si="11"/>
        <v>93344</v>
      </c>
      <c r="F23" s="177">
        <f t="shared" si="11"/>
        <v>135498</v>
      </c>
      <c r="G23" s="177">
        <f t="shared" si="11"/>
        <v>149077</v>
      </c>
      <c r="H23" s="177">
        <f t="shared" si="11"/>
        <v>151868</v>
      </c>
      <c r="I23" s="178">
        <f>IFERROR(H23/G23-1,"-")</f>
        <v>1.8721868564567368E-2</v>
      </c>
      <c r="J23" s="177">
        <f>H23-G23</f>
        <v>2791</v>
      </c>
      <c r="K23" s="178">
        <f t="shared" ref="K23:K35" si="12">H23/H$9</f>
        <v>0.30088421936882231</v>
      </c>
    </row>
    <row r="24" spans="1:23" x14ac:dyDescent="0.25">
      <c r="B24" s="160" t="s">
        <v>99</v>
      </c>
      <c r="C24" s="161">
        <v>3630</v>
      </c>
      <c r="D24" s="161">
        <v>16128</v>
      </c>
      <c r="E24" s="161">
        <v>10405</v>
      </c>
      <c r="F24" s="161">
        <v>12221</v>
      </c>
      <c r="G24" s="161">
        <v>11850</v>
      </c>
      <c r="H24" s="161">
        <v>11197</v>
      </c>
      <c r="I24" s="179">
        <f>IFERROR(H24/G24-1,"-")</f>
        <v>-5.5105485232067486E-2</v>
      </c>
      <c r="J24" s="160">
        <f t="shared" ref="J24:J34" si="13">H24-G24</f>
        <v>-653</v>
      </c>
      <c r="K24" s="162">
        <f t="shared" si="12"/>
        <v>2.2183742488692176E-2</v>
      </c>
    </row>
    <row r="25" spans="1:23" x14ac:dyDescent="0.25">
      <c r="B25" s="164" t="s">
        <v>105</v>
      </c>
      <c r="C25" s="165">
        <v>2906</v>
      </c>
      <c r="D25" s="165">
        <v>13399</v>
      </c>
      <c r="E25" s="165">
        <v>6134</v>
      </c>
      <c r="F25" s="165">
        <v>6493</v>
      </c>
      <c r="G25" s="165">
        <v>6081</v>
      </c>
      <c r="H25" s="165">
        <v>4276</v>
      </c>
      <c r="I25" s="180">
        <f>IFERROR(H25/G25-1,"-")</f>
        <v>-0.2968261799046209</v>
      </c>
      <c r="J25" s="164">
        <f t="shared" si="13"/>
        <v>-1805</v>
      </c>
      <c r="K25" s="166">
        <f t="shared" si="12"/>
        <v>8.4717051783198844E-3</v>
      </c>
    </row>
    <row r="26" spans="1:23" x14ac:dyDescent="0.25">
      <c r="B26" s="164" t="s">
        <v>102</v>
      </c>
      <c r="C26" s="165">
        <v>724</v>
      </c>
      <c r="D26" s="165">
        <v>2729</v>
      </c>
      <c r="E26" s="165">
        <v>4271</v>
      </c>
      <c r="F26" s="165">
        <v>5728</v>
      </c>
      <c r="G26" s="165">
        <v>5769</v>
      </c>
      <c r="H26" s="165">
        <v>6921</v>
      </c>
      <c r="I26" s="180">
        <f>IFERROR(H26/G26-1,"-")</f>
        <v>0.19968798751950079</v>
      </c>
      <c r="J26" s="164">
        <f t="shared" si="13"/>
        <v>1152</v>
      </c>
      <c r="K26" s="166">
        <f t="shared" si="12"/>
        <v>1.3712037310372292E-2</v>
      </c>
    </row>
    <row r="27" spans="1:23" x14ac:dyDescent="0.25">
      <c r="B27" s="160" t="s">
        <v>109</v>
      </c>
      <c r="C27" s="161">
        <v>60716</v>
      </c>
      <c r="D27" s="161">
        <v>11853</v>
      </c>
      <c r="E27" s="161">
        <v>82939</v>
      </c>
      <c r="F27" s="161">
        <v>123277</v>
      </c>
      <c r="G27" s="161">
        <v>137227</v>
      </c>
      <c r="H27" s="161">
        <v>140671</v>
      </c>
      <c r="I27" s="179">
        <f>IFERROR(H27/G27-1,"-")</f>
        <v>2.5097101882282535E-2</v>
      </c>
      <c r="J27" s="160">
        <f t="shared" si="13"/>
        <v>3444</v>
      </c>
      <c r="K27" s="162">
        <f t="shared" si="12"/>
        <v>0.27870047688013011</v>
      </c>
    </row>
    <row r="28" spans="1:23" x14ac:dyDescent="0.25">
      <c r="B28" s="164" t="s">
        <v>112</v>
      </c>
      <c r="C28" s="165">
        <v>32787</v>
      </c>
      <c r="D28" s="165">
        <v>831</v>
      </c>
      <c r="E28" s="165">
        <v>39529</v>
      </c>
      <c r="F28" s="165">
        <v>65090</v>
      </c>
      <c r="G28" s="165">
        <v>76523</v>
      </c>
      <c r="H28" s="165">
        <v>81963</v>
      </c>
      <c r="I28" s="180">
        <f t="shared" ref="I28:I35" si="14">IFERROR(H28/G28-1,"-")</f>
        <v>7.1089737725912538E-2</v>
      </c>
      <c r="J28" s="164">
        <f t="shared" si="13"/>
        <v>5440</v>
      </c>
      <c r="K28" s="166">
        <f t="shared" si="12"/>
        <v>0.16238689699032569</v>
      </c>
    </row>
    <row r="29" spans="1:23" x14ac:dyDescent="0.25">
      <c r="B29" s="164" t="s">
        <v>115</v>
      </c>
      <c r="C29" s="165">
        <v>5288</v>
      </c>
      <c r="D29" s="165">
        <v>1407</v>
      </c>
      <c r="E29" s="165">
        <v>5430</v>
      </c>
      <c r="F29" s="165">
        <v>6424</v>
      </c>
      <c r="G29" s="165">
        <v>7330</v>
      </c>
      <c r="H29" s="165">
        <v>6658</v>
      </c>
      <c r="I29" s="180">
        <f t="shared" si="14"/>
        <v>-9.167803547066844E-2</v>
      </c>
      <c r="J29" s="164">
        <f t="shared" si="13"/>
        <v>-672</v>
      </c>
      <c r="K29" s="166">
        <f t="shared" si="12"/>
        <v>1.3190975930134187E-2</v>
      </c>
    </row>
    <row r="30" spans="1:23" x14ac:dyDescent="0.25">
      <c r="B30" s="164" t="s">
        <v>118</v>
      </c>
      <c r="C30" s="165">
        <v>1832</v>
      </c>
      <c r="D30" s="165">
        <v>1901</v>
      </c>
      <c r="E30" s="165">
        <v>4245</v>
      </c>
      <c r="F30" s="165">
        <v>6768</v>
      </c>
      <c r="G30" s="165">
        <v>8693</v>
      </c>
      <c r="H30" s="165">
        <v>5116</v>
      </c>
      <c r="I30" s="180">
        <f t="shared" si="14"/>
        <v>-0.41148050155297367</v>
      </c>
      <c r="J30" s="164">
        <f t="shared" si="13"/>
        <v>-3577</v>
      </c>
      <c r="K30" s="166">
        <f t="shared" si="12"/>
        <v>1.0135931639916869E-2</v>
      </c>
    </row>
    <row r="31" spans="1:23" x14ac:dyDescent="0.25">
      <c r="B31" s="164" t="s">
        <v>125</v>
      </c>
      <c r="C31" s="165">
        <v>2275</v>
      </c>
      <c r="D31" s="165">
        <v>442</v>
      </c>
      <c r="E31" s="165">
        <v>4881</v>
      </c>
      <c r="F31" s="165">
        <v>5557</v>
      </c>
      <c r="G31" s="165">
        <v>4713</v>
      </c>
      <c r="H31" s="165">
        <v>4494</v>
      </c>
      <c r="I31" s="180">
        <f t="shared" si="14"/>
        <v>-4.6467218332272409E-2</v>
      </c>
      <c r="J31" s="164">
        <f t="shared" si="13"/>
        <v>-219</v>
      </c>
      <c r="K31" s="166">
        <f t="shared" si="12"/>
        <v>8.903611569543864E-3</v>
      </c>
    </row>
    <row r="32" spans="1:23" x14ac:dyDescent="0.25">
      <c r="B32" s="164" t="s">
        <v>121</v>
      </c>
      <c r="C32" s="165">
        <v>1200</v>
      </c>
      <c r="D32" s="165">
        <v>499</v>
      </c>
      <c r="E32" s="165">
        <v>2109</v>
      </c>
      <c r="F32" s="165">
        <v>2232</v>
      </c>
      <c r="G32" s="165">
        <v>2348</v>
      </c>
      <c r="H32" s="165">
        <v>2118</v>
      </c>
      <c r="I32" s="180">
        <f t="shared" si="14"/>
        <v>-9.7955706984667823E-2</v>
      </c>
      <c r="J32" s="164">
        <f t="shared" si="13"/>
        <v>-230</v>
      </c>
      <c r="K32" s="166">
        <f t="shared" si="12"/>
        <v>4.1962281495981088E-3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1352</v>
      </c>
      <c r="F33" s="165">
        <v>2266</v>
      </c>
      <c r="G33" s="165">
        <v>1743</v>
      </c>
      <c r="H33" s="165">
        <v>2137</v>
      </c>
      <c r="I33" s="180">
        <f t="shared" si="14"/>
        <v>0.22604704532415365</v>
      </c>
      <c r="J33" s="164">
        <f t="shared" si="13"/>
        <v>394</v>
      </c>
      <c r="K33" s="166">
        <f t="shared" si="12"/>
        <v>4.2338713671818502E-3</v>
      </c>
    </row>
    <row r="34" spans="2:11" x14ac:dyDescent="0.25">
      <c r="B34" s="164" t="s">
        <v>133</v>
      </c>
      <c r="C34" s="165">
        <v>1701</v>
      </c>
      <c r="D34" s="165">
        <v>126</v>
      </c>
      <c r="E34" s="165">
        <v>811</v>
      </c>
      <c r="F34" s="165">
        <v>1891</v>
      </c>
      <c r="G34" s="165">
        <v>2106</v>
      </c>
      <c r="H34" s="165">
        <v>1206</v>
      </c>
      <c r="I34" s="180">
        <f t="shared" si="14"/>
        <v>-0.42735042735042739</v>
      </c>
      <c r="J34" s="164">
        <f t="shared" si="13"/>
        <v>-900</v>
      </c>
      <c r="K34" s="166">
        <f t="shared" si="12"/>
        <v>2.3893537055785269E-3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6623</v>
      </c>
      <c r="E35" s="170">
        <f t="shared" si="16"/>
        <v>24582</v>
      </c>
      <c r="F35" s="170">
        <f t="shared" si="16"/>
        <v>33049</v>
      </c>
      <c r="G35" s="170">
        <f t="shared" si="16"/>
        <v>33771</v>
      </c>
      <c r="H35" s="170">
        <f t="shared" si="16"/>
        <v>36979</v>
      </c>
      <c r="I35" s="181">
        <f t="shared" si="14"/>
        <v>9.49927452548045E-2</v>
      </c>
      <c r="J35" s="169">
        <f>H35-G35</f>
        <v>3208</v>
      </c>
      <c r="K35" s="171">
        <f t="shared" si="12"/>
        <v>7.3263607527851021E-2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43809</v>
      </c>
      <c r="E37" s="177">
        <f t="shared" si="17"/>
        <v>196098</v>
      </c>
      <c r="F37" s="177">
        <f t="shared" si="17"/>
        <v>204306</v>
      </c>
      <c r="G37" s="177">
        <f t="shared" si="17"/>
        <v>219623</v>
      </c>
      <c r="H37" s="177">
        <f t="shared" si="17"/>
        <v>223924</v>
      </c>
      <c r="I37" s="178">
        <f>IFERROR(H37/G37-1,"-")</f>
        <v>1.9583559099001446E-2</v>
      </c>
      <c r="J37" s="177">
        <f>H37-G37</f>
        <v>4301</v>
      </c>
      <c r="K37" s="178">
        <f t="shared" ref="K37:K49" si="18">H37/H$9</f>
        <v>0.44364315022219403</v>
      </c>
    </row>
    <row r="38" spans="2:11" x14ac:dyDescent="0.25">
      <c r="B38" s="160" t="s">
        <v>99</v>
      </c>
      <c r="C38" s="161">
        <v>4287</v>
      </c>
      <c r="D38" s="161">
        <v>15685</v>
      </c>
      <c r="E38" s="161">
        <v>12609</v>
      </c>
      <c r="F38" s="161">
        <v>10643</v>
      </c>
      <c r="G38" s="161">
        <v>10511</v>
      </c>
      <c r="H38" s="161">
        <v>11460</v>
      </c>
      <c r="I38" s="179">
        <f>IFERROR(H38/G38-1,"-")</f>
        <v>9.0286366663495432E-2</v>
      </c>
      <c r="J38" s="160">
        <f t="shared" ref="J38:J48" si="19">H38-G38</f>
        <v>949</v>
      </c>
      <c r="K38" s="162">
        <f t="shared" si="18"/>
        <v>2.2704803868930278E-2</v>
      </c>
    </row>
    <row r="39" spans="2:11" x14ac:dyDescent="0.25">
      <c r="B39" s="164" t="s">
        <v>105</v>
      </c>
      <c r="C39" s="165">
        <v>3014</v>
      </c>
      <c r="D39" s="165">
        <v>14160</v>
      </c>
      <c r="E39" s="165">
        <v>9181</v>
      </c>
      <c r="F39" s="165">
        <v>6542</v>
      </c>
      <c r="G39" s="165">
        <v>5341</v>
      </c>
      <c r="H39" s="165">
        <v>5768</v>
      </c>
      <c r="I39" s="180">
        <f>IFERROR(H39/G39-1,"-")</f>
        <v>7.9947575360419298E-2</v>
      </c>
      <c r="J39" s="164">
        <f t="shared" si="19"/>
        <v>427</v>
      </c>
      <c r="K39" s="166">
        <f t="shared" si="18"/>
        <v>1.1427688369632621E-2</v>
      </c>
    </row>
    <row r="40" spans="2:11" x14ac:dyDescent="0.25">
      <c r="B40" s="164" t="s">
        <v>102</v>
      </c>
      <c r="C40" s="165">
        <v>1273</v>
      </c>
      <c r="D40" s="165">
        <v>1525</v>
      </c>
      <c r="E40" s="165">
        <v>3428</v>
      </c>
      <c r="F40" s="165">
        <v>4101</v>
      </c>
      <c r="G40" s="165">
        <v>5170</v>
      </c>
      <c r="H40" s="165">
        <v>5692</v>
      </c>
      <c r="I40" s="180">
        <f>IFERROR(H40/G40-1,"-")</f>
        <v>0.10096711798839464</v>
      </c>
      <c r="J40" s="164">
        <f t="shared" si="19"/>
        <v>522</v>
      </c>
      <c r="K40" s="166">
        <f t="shared" si="18"/>
        <v>1.1277115499297656E-2</v>
      </c>
    </row>
    <row r="41" spans="2:11" x14ac:dyDescent="0.25">
      <c r="B41" s="160" t="s">
        <v>109</v>
      </c>
      <c r="C41" s="161">
        <v>97884</v>
      </c>
      <c r="D41" s="161">
        <v>28124</v>
      </c>
      <c r="E41" s="161">
        <v>183489</v>
      </c>
      <c r="F41" s="161">
        <v>193663</v>
      </c>
      <c r="G41" s="161">
        <v>209112</v>
      </c>
      <c r="H41" s="161">
        <v>212464</v>
      </c>
      <c r="I41" s="179">
        <f>IFERROR(H41/G41-1,"-")</f>
        <v>1.6029687440223483E-2</v>
      </c>
      <c r="J41" s="160">
        <f t="shared" si="19"/>
        <v>3352</v>
      </c>
      <c r="K41" s="162">
        <f t="shared" si="18"/>
        <v>0.42093834635326377</v>
      </c>
    </row>
    <row r="42" spans="2:11" x14ac:dyDescent="0.25">
      <c r="B42" s="164" t="s">
        <v>112</v>
      </c>
      <c r="C42" s="165">
        <v>40531</v>
      </c>
      <c r="D42" s="165">
        <v>1009</v>
      </c>
      <c r="E42" s="165">
        <v>84219</v>
      </c>
      <c r="F42" s="165">
        <v>97787</v>
      </c>
      <c r="G42" s="165">
        <v>107454</v>
      </c>
      <c r="H42" s="165">
        <v>110577</v>
      </c>
      <c r="I42" s="180">
        <f t="shared" ref="I42:I49" si="20">IFERROR(H42/G42-1,"-")</f>
        <v>2.906359930761071E-2</v>
      </c>
      <c r="J42" s="164">
        <f t="shared" si="19"/>
        <v>3123</v>
      </c>
      <c r="K42" s="166">
        <f t="shared" si="18"/>
        <v>0.21907758267144009</v>
      </c>
    </row>
    <row r="43" spans="2:11" x14ac:dyDescent="0.25">
      <c r="B43" s="164" t="s">
        <v>115</v>
      </c>
      <c r="C43" s="165">
        <v>3224</v>
      </c>
      <c r="D43" s="165">
        <v>2070</v>
      </c>
      <c r="E43" s="165">
        <v>5041</v>
      </c>
      <c r="F43" s="165">
        <v>4711</v>
      </c>
      <c r="G43" s="165">
        <v>5722</v>
      </c>
      <c r="H43" s="165">
        <v>6731</v>
      </c>
      <c r="I43" s="180">
        <f t="shared" si="20"/>
        <v>0.17633694512408238</v>
      </c>
      <c r="J43" s="164">
        <f t="shared" si="19"/>
        <v>1009</v>
      </c>
      <c r="K43" s="166">
        <f t="shared" si="18"/>
        <v>1.3335605134534878E-2</v>
      </c>
    </row>
    <row r="44" spans="2:11" x14ac:dyDescent="0.25">
      <c r="B44" s="164" t="s">
        <v>118</v>
      </c>
      <c r="C44" s="165">
        <v>1607</v>
      </c>
      <c r="D44" s="165">
        <v>3864</v>
      </c>
      <c r="E44" s="165">
        <v>4358</v>
      </c>
      <c r="F44" s="165">
        <v>4060</v>
      </c>
      <c r="G44" s="165">
        <v>4459</v>
      </c>
      <c r="H44" s="165">
        <v>4355</v>
      </c>
      <c r="I44" s="180">
        <f t="shared" si="20"/>
        <v>-2.3323615160349864E-2</v>
      </c>
      <c r="J44" s="164">
        <f t="shared" si="19"/>
        <v>-104</v>
      </c>
      <c r="K44" s="166">
        <f t="shared" si="18"/>
        <v>8.6282217145891241E-3</v>
      </c>
    </row>
    <row r="45" spans="2:11" x14ac:dyDescent="0.25">
      <c r="B45" s="164" t="s">
        <v>125</v>
      </c>
      <c r="C45" s="165">
        <v>5044</v>
      </c>
      <c r="D45" s="165">
        <v>775</v>
      </c>
      <c r="E45" s="165">
        <v>12369</v>
      </c>
      <c r="F45" s="165">
        <v>9571</v>
      </c>
      <c r="G45" s="165">
        <v>10739</v>
      </c>
      <c r="H45" s="165">
        <v>9918</v>
      </c>
      <c r="I45" s="180">
        <f t="shared" si="20"/>
        <v>-7.6450321258962672E-2</v>
      </c>
      <c r="J45" s="164">
        <f t="shared" si="19"/>
        <v>-821</v>
      </c>
      <c r="K45" s="166">
        <f t="shared" si="18"/>
        <v>1.9649759578712959E-2</v>
      </c>
    </row>
    <row r="46" spans="2:11" x14ac:dyDescent="0.25">
      <c r="B46" s="164" t="s">
        <v>121</v>
      </c>
      <c r="C46" s="165">
        <v>1457</v>
      </c>
      <c r="D46" s="165">
        <v>640</v>
      </c>
      <c r="E46" s="165">
        <v>3081</v>
      </c>
      <c r="F46" s="165">
        <v>3129</v>
      </c>
      <c r="G46" s="165">
        <v>4033</v>
      </c>
      <c r="H46" s="165">
        <v>3634</v>
      </c>
      <c r="I46" s="180">
        <f t="shared" si="20"/>
        <v>-9.8933796181502554E-2</v>
      </c>
      <c r="J46" s="164">
        <f t="shared" si="19"/>
        <v>-399</v>
      </c>
      <c r="K46" s="166">
        <f t="shared" si="18"/>
        <v>7.1997606683850465E-3</v>
      </c>
    </row>
    <row r="47" spans="2:11" x14ac:dyDescent="0.25">
      <c r="B47" s="164" t="s">
        <v>130</v>
      </c>
      <c r="C47" s="165">
        <v>6272</v>
      </c>
      <c r="D47" s="165">
        <v>79</v>
      </c>
      <c r="E47" s="165">
        <v>7567</v>
      </c>
      <c r="F47" s="165">
        <v>8059</v>
      </c>
      <c r="G47" s="165">
        <v>7857</v>
      </c>
      <c r="H47" s="165">
        <v>7093</v>
      </c>
      <c r="I47" s="180">
        <f t="shared" si="20"/>
        <v>-9.7238131602392808E-2</v>
      </c>
      <c r="J47" s="164">
        <f t="shared" si="19"/>
        <v>-764</v>
      </c>
      <c r="K47" s="166">
        <f t="shared" si="18"/>
        <v>1.4052807490604054E-2</v>
      </c>
    </row>
    <row r="48" spans="2:11" x14ac:dyDescent="0.25">
      <c r="B48" s="164" t="s">
        <v>133</v>
      </c>
      <c r="C48" s="165">
        <v>10629</v>
      </c>
      <c r="D48" s="165">
        <v>881</v>
      </c>
      <c r="E48" s="165">
        <v>7474</v>
      </c>
      <c r="F48" s="165">
        <v>8296</v>
      </c>
      <c r="G48" s="165">
        <v>9369</v>
      </c>
      <c r="H48" s="165">
        <v>6869</v>
      </c>
      <c r="I48" s="180">
        <f t="shared" si="20"/>
        <v>-0.26683744262994979</v>
      </c>
      <c r="J48" s="164">
        <f t="shared" si="19"/>
        <v>-2500</v>
      </c>
      <c r="K48" s="166">
        <f t="shared" si="18"/>
        <v>1.3609013767511526E-2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18806</v>
      </c>
      <c r="E49" s="170">
        <f t="shared" si="22"/>
        <v>59380</v>
      </c>
      <c r="F49" s="170">
        <f t="shared" si="22"/>
        <v>58050</v>
      </c>
      <c r="G49" s="170">
        <f t="shared" si="22"/>
        <v>59479</v>
      </c>
      <c r="H49" s="170">
        <f t="shared" si="22"/>
        <v>63287</v>
      </c>
      <c r="I49" s="181">
        <f t="shared" si="20"/>
        <v>6.4022596210427274E-2</v>
      </c>
      <c r="J49" s="169">
        <f>H49-G49</f>
        <v>3808</v>
      </c>
      <c r="K49" s="171">
        <f t="shared" si="18"/>
        <v>0.12538559532748608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319</v>
      </c>
      <c r="D66" s="161" t="s">
        <v>319</v>
      </c>
      <c r="E66" s="161" t="s">
        <v>319</v>
      </c>
      <c r="F66" s="161" t="s">
        <v>319</v>
      </c>
      <c r="G66" s="161" t="s">
        <v>319</v>
      </c>
      <c r="H66" s="161" t="s">
        <v>319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319</v>
      </c>
      <c r="D67" s="165" t="s">
        <v>319</v>
      </c>
      <c r="E67" s="165" t="s">
        <v>319</v>
      </c>
      <c r="F67" s="165" t="s">
        <v>319</v>
      </c>
      <c r="G67" s="165" t="s">
        <v>319</v>
      </c>
      <c r="H67" s="165" t="s">
        <v>319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319</v>
      </c>
      <c r="D68" s="165" t="s">
        <v>319</v>
      </c>
      <c r="E68" s="165" t="s">
        <v>319</v>
      </c>
      <c r="F68" s="165" t="s">
        <v>319</v>
      </c>
      <c r="G68" s="165" t="s">
        <v>319</v>
      </c>
      <c r="H68" s="165" t="s">
        <v>319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319</v>
      </c>
      <c r="D69" s="161" t="s">
        <v>319</v>
      </c>
      <c r="E69" s="161" t="s">
        <v>319</v>
      </c>
      <c r="F69" s="161" t="s">
        <v>319</v>
      </c>
      <c r="G69" s="161" t="s">
        <v>319</v>
      </c>
      <c r="H69" s="161" t="s">
        <v>319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319</v>
      </c>
      <c r="D70" s="165" t="s">
        <v>319</v>
      </c>
      <c r="E70" s="165" t="s">
        <v>319</v>
      </c>
      <c r="F70" s="165" t="s">
        <v>319</v>
      </c>
      <c r="G70" s="165" t="s">
        <v>319</v>
      </c>
      <c r="H70" s="165" t="s">
        <v>319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319</v>
      </c>
      <c r="D71" s="165" t="s">
        <v>319</v>
      </c>
      <c r="E71" s="165" t="s">
        <v>319</v>
      </c>
      <c r="F71" s="165" t="s">
        <v>319</v>
      </c>
      <c r="G71" s="165" t="s">
        <v>319</v>
      </c>
      <c r="H71" s="165" t="s">
        <v>319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319</v>
      </c>
      <c r="D72" s="165" t="s">
        <v>319</v>
      </c>
      <c r="E72" s="165" t="s">
        <v>319</v>
      </c>
      <c r="F72" s="165" t="s">
        <v>319</v>
      </c>
      <c r="G72" s="165" t="s">
        <v>319</v>
      </c>
      <c r="H72" s="165" t="s">
        <v>319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319</v>
      </c>
      <c r="D73" s="165" t="s">
        <v>319</v>
      </c>
      <c r="E73" s="165" t="s">
        <v>319</v>
      </c>
      <c r="F73" s="165" t="s">
        <v>319</v>
      </c>
      <c r="G73" s="165" t="s">
        <v>319</v>
      </c>
      <c r="H73" s="165" t="s">
        <v>319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319</v>
      </c>
      <c r="D74" s="165" t="s">
        <v>319</v>
      </c>
      <c r="E74" s="165" t="s">
        <v>319</v>
      </c>
      <c r="F74" s="165" t="s">
        <v>319</v>
      </c>
      <c r="G74" s="165" t="s">
        <v>319</v>
      </c>
      <c r="H74" s="165" t="s">
        <v>319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319</v>
      </c>
      <c r="D75" s="165" t="s">
        <v>319</v>
      </c>
      <c r="E75" s="165" t="s">
        <v>319</v>
      </c>
      <c r="F75" s="165" t="s">
        <v>319</v>
      </c>
      <c r="G75" s="165" t="s">
        <v>319</v>
      </c>
      <c r="H75" s="165" t="s">
        <v>319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319</v>
      </c>
      <c r="D76" s="165" t="s">
        <v>319</v>
      </c>
      <c r="E76" s="165" t="s">
        <v>319</v>
      </c>
      <c r="F76" s="165" t="s">
        <v>319</v>
      </c>
      <c r="G76" s="165" t="s">
        <v>319</v>
      </c>
      <c r="H76" s="165" t="s">
        <v>319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12355</v>
      </c>
      <c r="E79" s="177">
        <f t="shared" si="33"/>
        <v>48023</v>
      </c>
      <c r="F79" s="177">
        <f t="shared" si="33"/>
        <v>58261</v>
      </c>
      <c r="G79" s="177">
        <f t="shared" si="33"/>
        <v>64100</v>
      </c>
      <c r="H79" s="177">
        <f t="shared" si="33"/>
        <v>73707</v>
      </c>
      <c r="I79" s="178">
        <f>IFERROR(H79/G79-1,"-")</f>
        <v>0.14987519500780033</v>
      </c>
      <c r="J79" s="177">
        <f>IFERROR(H79-G79,"-")</f>
        <v>9607</v>
      </c>
      <c r="K79" s="178">
        <f>IFERROR(H79/H$9,"-")</f>
        <v>0.14602992833920106</v>
      </c>
    </row>
    <row r="80" spans="2:11" x14ac:dyDescent="0.25">
      <c r="B80" s="160" t="s">
        <v>99</v>
      </c>
      <c r="C80" s="161">
        <v>6348</v>
      </c>
      <c r="D80" s="161">
        <v>5741</v>
      </c>
      <c r="E80" s="161">
        <v>18844</v>
      </c>
      <c r="F80" s="161">
        <v>21367</v>
      </c>
      <c r="G80" s="161">
        <v>25617</v>
      </c>
      <c r="H80" s="161">
        <v>29293</v>
      </c>
      <c r="I80" s="179">
        <f>IFERROR(H80/G80-1,"-")</f>
        <v>0.14349845805519768</v>
      </c>
      <c r="J80" s="182">
        <f t="shared" ref="J80:J91" si="34">IFERROR(H80-G80,"-")</f>
        <v>3676</v>
      </c>
      <c r="K80" s="162">
        <f t="shared" ref="K80:K91" si="35">IFERROR(H80/H$9,"-")</f>
        <v>5.8035935404238626E-2</v>
      </c>
    </row>
    <row r="81" spans="2:11" x14ac:dyDescent="0.25">
      <c r="B81" s="164" t="s">
        <v>105</v>
      </c>
      <c r="C81" s="165">
        <v>1948</v>
      </c>
      <c r="D81" s="165">
        <v>3459</v>
      </c>
      <c r="E81" s="165">
        <v>8898</v>
      </c>
      <c r="F81" s="165">
        <v>11075</v>
      </c>
      <c r="G81" s="165">
        <v>10705</v>
      </c>
      <c r="H81" s="165">
        <v>9256</v>
      </c>
      <c r="I81" s="180">
        <f>IFERROR(H81/G81-1,"-")</f>
        <v>-0.13535730966837922</v>
      </c>
      <c r="J81" s="183">
        <f t="shared" si="34"/>
        <v>-1449</v>
      </c>
      <c r="K81" s="166">
        <f t="shared" si="35"/>
        <v>1.8338190629216287E-2</v>
      </c>
    </row>
    <row r="82" spans="2:11" x14ac:dyDescent="0.25">
      <c r="B82" s="164" t="s">
        <v>102</v>
      </c>
      <c r="C82" s="165">
        <v>4400</v>
      </c>
      <c r="D82" s="165">
        <v>2282</v>
      </c>
      <c r="E82" s="165">
        <v>9946</v>
      </c>
      <c r="F82" s="165">
        <v>10292</v>
      </c>
      <c r="G82" s="165">
        <v>14912</v>
      </c>
      <c r="H82" s="165">
        <v>20037</v>
      </c>
      <c r="I82" s="180">
        <f>IFERROR(H82/G82-1,"-")</f>
        <v>0.34368293991416299</v>
      </c>
      <c r="J82" s="183">
        <f t="shared" si="34"/>
        <v>5125</v>
      </c>
      <c r="K82" s="166">
        <f t="shared" si="35"/>
        <v>3.9697744775022338E-2</v>
      </c>
    </row>
    <row r="83" spans="2:11" x14ac:dyDescent="0.25">
      <c r="B83" s="160" t="s">
        <v>109</v>
      </c>
      <c r="C83" s="161">
        <v>19675</v>
      </c>
      <c r="D83" s="161">
        <v>6614</v>
      </c>
      <c r="E83" s="161">
        <v>29179</v>
      </c>
      <c r="F83" s="161">
        <v>36894</v>
      </c>
      <c r="G83" s="161">
        <v>38483</v>
      </c>
      <c r="H83" s="161">
        <v>44414</v>
      </c>
      <c r="I83" s="179">
        <f>IFERROR(H83/G83-1,"-")</f>
        <v>0.15412000103941992</v>
      </c>
      <c r="J83" s="182">
        <f t="shared" si="34"/>
        <v>5931</v>
      </c>
      <c r="K83" s="162">
        <f t="shared" si="35"/>
        <v>8.799399293496242E-2</v>
      </c>
    </row>
    <row r="84" spans="2:11" x14ac:dyDescent="0.25">
      <c r="B84" s="164" t="s">
        <v>112</v>
      </c>
      <c r="C84" s="165">
        <v>1812</v>
      </c>
      <c r="D84" s="165">
        <v>266</v>
      </c>
      <c r="E84" s="165">
        <v>3314</v>
      </c>
      <c r="F84" s="165">
        <v>4473</v>
      </c>
      <c r="G84" s="165">
        <v>5485</v>
      </c>
      <c r="H84" s="165">
        <v>5185</v>
      </c>
      <c r="I84" s="180">
        <f t="shared" ref="I84:I91" si="36">IFERROR(H84/G84-1,"-")</f>
        <v>-5.4694621695533296E-2</v>
      </c>
      <c r="J84" s="183">
        <f t="shared" si="34"/>
        <v>-300</v>
      </c>
      <c r="K84" s="166">
        <f t="shared" si="35"/>
        <v>1.0272635956405192E-2</v>
      </c>
    </row>
    <row r="85" spans="2:11" x14ac:dyDescent="0.25">
      <c r="B85" s="164" t="s">
        <v>115</v>
      </c>
      <c r="C85" s="165">
        <v>4471</v>
      </c>
      <c r="D85" s="165">
        <v>1348</v>
      </c>
      <c r="E85" s="165">
        <v>6731</v>
      </c>
      <c r="F85" s="165">
        <v>7580</v>
      </c>
      <c r="G85" s="165">
        <v>8216</v>
      </c>
      <c r="H85" s="165">
        <v>9830</v>
      </c>
      <c r="I85" s="180">
        <f t="shared" si="36"/>
        <v>0.19644595910418694</v>
      </c>
      <c r="J85" s="183">
        <f t="shared" si="34"/>
        <v>1614</v>
      </c>
      <c r="K85" s="166">
        <f t="shared" si="35"/>
        <v>1.9475412044640893E-2</v>
      </c>
    </row>
    <row r="86" spans="2:11" x14ac:dyDescent="0.25">
      <c r="B86" s="164" t="s">
        <v>118</v>
      </c>
      <c r="C86" s="165">
        <v>798</v>
      </c>
      <c r="D86" s="165">
        <v>1161</v>
      </c>
      <c r="E86" s="165">
        <v>2137</v>
      </c>
      <c r="F86" s="165">
        <v>2077</v>
      </c>
      <c r="G86" s="165">
        <v>2143</v>
      </c>
      <c r="H86" s="165">
        <v>5104</v>
      </c>
      <c r="I86" s="180">
        <f t="shared" si="36"/>
        <v>1.3817078861409238</v>
      </c>
      <c r="J86" s="183">
        <f t="shared" si="34"/>
        <v>2961</v>
      </c>
      <c r="K86" s="166">
        <f t="shared" si="35"/>
        <v>1.0112156976179768E-2</v>
      </c>
    </row>
    <row r="87" spans="2:11" x14ac:dyDescent="0.25">
      <c r="B87" s="164" t="s">
        <v>125</v>
      </c>
      <c r="C87" s="165">
        <v>290</v>
      </c>
      <c r="D87" s="165">
        <v>161</v>
      </c>
      <c r="E87" s="165">
        <v>1709</v>
      </c>
      <c r="F87" s="165">
        <v>1543</v>
      </c>
      <c r="G87" s="165">
        <v>1845</v>
      </c>
      <c r="H87" s="165">
        <v>1471</v>
      </c>
      <c r="I87" s="180">
        <f t="shared" si="36"/>
        <v>-0.20271002710027097</v>
      </c>
      <c r="J87" s="183">
        <f t="shared" si="34"/>
        <v>-374</v>
      </c>
      <c r="K87" s="166">
        <f t="shared" si="35"/>
        <v>2.9143775297728134E-3</v>
      </c>
    </row>
    <row r="88" spans="2:11" x14ac:dyDescent="0.25">
      <c r="B88" s="164" t="s">
        <v>121</v>
      </c>
      <c r="C88" s="165">
        <v>94</v>
      </c>
      <c r="D88" s="165">
        <v>111</v>
      </c>
      <c r="E88" s="165">
        <v>316</v>
      </c>
      <c r="F88" s="165">
        <v>270</v>
      </c>
      <c r="G88" s="165">
        <v>333</v>
      </c>
      <c r="H88" s="165">
        <v>397</v>
      </c>
      <c r="I88" s="180">
        <f t="shared" si="36"/>
        <v>0.1921921921921923</v>
      </c>
      <c r="J88" s="183">
        <f t="shared" si="34"/>
        <v>64</v>
      </c>
      <c r="K88" s="166">
        <f t="shared" si="35"/>
        <v>7.8654512530238396E-4</v>
      </c>
    </row>
    <row r="89" spans="2:11" x14ac:dyDescent="0.25">
      <c r="B89" s="164" t="s">
        <v>130</v>
      </c>
      <c r="C89" s="165">
        <v>1314</v>
      </c>
      <c r="D89" s="165">
        <v>47</v>
      </c>
      <c r="E89" s="165">
        <v>1629</v>
      </c>
      <c r="F89" s="165">
        <v>2649</v>
      </c>
      <c r="G89" s="165">
        <v>1820</v>
      </c>
      <c r="H89" s="165">
        <v>1916</v>
      </c>
      <c r="I89" s="180">
        <f t="shared" si="36"/>
        <v>5.2747252747252782E-2</v>
      </c>
      <c r="J89" s="183">
        <f t="shared" si="34"/>
        <v>96</v>
      </c>
      <c r="K89" s="166">
        <f t="shared" si="35"/>
        <v>3.7960213100235963E-3</v>
      </c>
    </row>
    <row r="90" spans="2:11" x14ac:dyDescent="0.25">
      <c r="B90" s="164" t="s">
        <v>133</v>
      </c>
      <c r="C90" s="165">
        <v>2383</v>
      </c>
      <c r="D90" s="165">
        <v>194</v>
      </c>
      <c r="E90" s="165">
        <v>1702</v>
      </c>
      <c r="F90" s="165">
        <v>3091</v>
      </c>
      <c r="G90" s="165">
        <v>2940</v>
      </c>
      <c r="H90" s="165">
        <v>1920</v>
      </c>
      <c r="I90" s="180">
        <f t="shared" si="36"/>
        <v>-0.34693877551020413</v>
      </c>
      <c r="J90" s="183">
        <f t="shared" si="34"/>
        <v>-1020</v>
      </c>
      <c r="K90" s="166">
        <f t="shared" si="35"/>
        <v>3.8039461979359631E-3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3326</v>
      </c>
      <c r="E91" s="170">
        <f t="shared" si="37"/>
        <v>11641</v>
      </c>
      <c r="F91" s="170">
        <f t="shared" si="37"/>
        <v>15211</v>
      </c>
      <c r="G91" s="170">
        <f t="shared" si="37"/>
        <v>15701</v>
      </c>
      <c r="H91" s="170">
        <f t="shared" si="37"/>
        <v>18591</v>
      </c>
      <c r="I91" s="181">
        <f t="shared" si="36"/>
        <v>0.18406470925418761</v>
      </c>
      <c r="J91" s="184">
        <f t="shared" si="34"/>
        <v>2890</v>
      </c>
      <c r="K91" s="171">
        <f t="shared" si="35"/>
        <v>3.6832897794701815E-2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319</v>
      </c>
      <c r="D94" s="161" t="s">
        <v>319</v>
      </c>
      <c r="E94" s="161" t="s">
        <v>319</v>
      </c>
      <c r="F94" s="161" t="s">
        <v>319</v>
      </c>
      <c r="G94" s="161" t="s">
        <v>319</v>
      </c>
      <c r="H94" s="161" t="s">
        <v>319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319</v>
      </c>
      <c r="D95" s="165" t="s">
        <v>319</v>
      </c>
      <c r="E95" s="165" t="s">
        <v>319</v>
      </c>
      <c r="F95" s="165" t="s">
        <v>319</v>
      </c>
      <c r="G95" s="165" t="s">
        <v>319</v>
      </c>
      <c r="H95" s="165" t="s">
        <v>319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319</v>
      </c>
      <c r="D96" s="165" t="s">
        <v>319</v>
      </c>
      <c r="E96" s="165" t="s">
        <v>319</v>
      </c>
      <c r="F96" s="165" t="s">
        <v>319</v>
      </c>
      <c r="G96" s="165" t="s">
        <v>319</v>
      </c>
      <c r="H96" s="165" t="s">
        <v>319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319</v>
      </c>
      <c r="D97" s="161" t="s">
        <v>319</v>
      </c>
      <c r="E97" s="161" t="s">
        <v>319</v>
      </c>
      <c r="F97" s="161" t="s">
        <v>319</v>
      </c>
      <c r="G97" s="161" t="s">
        <v>319</v>
      </c>
      <c r="H97" s="161" t="s">
        <v>319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319</v>
      </c>
      <c r="D98" s="165" t="s">
        <v>319</v>
      </c>
      <c r="E98" s="165" t="s">
        <v>319</v>
      </c>
      <c r="F98" s="165" t="s">
        <v>319</v>
      </c>
      <c r="G98" s="165" t="s">
        <v>319</v>
      </c>
      <c r="H98" s="165" t="s">
        <v>319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319</v>
      </c>
      <c r="D99" s="165" t="s">
        <v>319</v>
      </c>
      <c r="E99" s="165" t="s">
        <v>319</v>
      </c>
      <c r="F99" s="165" t="s">
        <v>319</v>
      </c>
      <c r="G99" s="165" t="s">
        <v>319</v>
      </c>
      <c r="H99" s="165" t="s">
        <v>319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319</v>
      </c>
      <c r="D100" s="165" t="s">
        <v>319</v>
      </c>
      <c r="E100" s="165" t="s">
        <v>319</v>
      </c>
      <c r="F100" s="165" t="s">
        <v>319</v>
      </c>
      <c r="G100" s="165" t="s">
        <v>319</v>
      </c>
      <c r="H100" s="165" t="s">
        <v>319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319</v>
      </c>
      <c r="D101" s="165" t="s">
        <v>319</v>
      </c>
      <c r="E101" s="165" t="s">
        <v>319</v>
      </c>
      <c r="F101" s="165" t="s">
        <v>319</v>
      </c>
      <c r="G101" s="165" t="s">
        <v>319</v>
      </c>
      <c r="H101" s="165" t="s">
        <v>319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319</v>
      </c>
      <c r="D102" s="165" t="s">
        <v>319</v>
      </c>
      <c r="E102" s="165" t="s">
        <v>319</v>
      </c>
      <c r="F102" s="165" t="s">
        <v>319</v>
      </c>
      <c r="G102" s="165" t="s">
        <v>319</v>
      </c>
      <c r="H102" s="165" t="s">
        <v>319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319</v>
      </c>
      <c r="D103" s="165" t="s">
        <v>319</v>
      </c>
      <c r="E103" s="165" t="s">
        <v>319</v>
      </c>
      <c r="F103" s="165" t="s">
        <v>319</v>
      </c>
      <c r="G103" s="165" t="s">
        <v>319</v>
      </c>
      <c r="H103" s="165" t="s">
        <v>319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319</v>
      </c>
      <c r="D104" s="165" t="s">
        <v>319</v>
      </c>
      <c r="E104" s="165" t="s">
        <v>319</v>
      </c>
      <c r="F104" s="165" t="s">
        <v>319</v>
      </c>
      <c r="G104" s="165" t="s">
        <v>319</v>
      </c>
      <c r="H104" s="165" t="s">
        <v>319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34</v>
      </c>
      <c r="E107" s="177">
        <f t="shared" si="43"/>
        <v>10187</v>
      </c>
      <c r="F107" s="177">
        <f t="shared" si="43"/>
        <v>11931</v>
      </c>
      <c r="G107" s="177">
        <f t="shared" si="43"/>
        <v>11919</v>
      </c>
      <c r="H107" s="177">
        <f t="shared" si="43"/>
        <v>12964</v>
      </c>
      <c r="I107" s="178">
        <f>IFERROR(H107/G107-1,"-")</f>
        <v>8.7675140531923823E-2</v>
      </c>
      <c r="J107" s="177">
        <f>IFERROR(H107-G107,"-")</f>
        <v>1045</v>
      </c>
      <c r="K107" s="178">
        <f>IFERROR(H107/H$9,"-")</f>
        <v>2.5684561723980117E-2</v>
      </c>
    </row>
    <row r="108" spans="2:11" x14ac:dyDescent="0.25">
      <c r="B108" s="160" t="s">
        <v>99</v>
      </c>
      <c r="C108" s="161">
        <v>1767</v>
      </c>
      <c r="D108" s="161">
        <v>28</v>
      </c>
      <c r="E108" s="161">
        <v>2061</v>
      </c>
      <c r="F108" s="161">
        <v>1945</v>
      </c>
      <c r="G108" s="161">
        <v>1386</v>
      </c>
      <c r="H108" s="161">
        <v>2037</v>
      </c>
      <c r="I108" s="179">
        <f>IFERROR(H108/G108-1,"-")</f>
        <v>0.46969696969696972</v>
      </c>
      <c r="J108" s="182">
        <f t="shared" ref="J108:J119" si="44">IFERROR(H108-G108,"-")</f>
        <v>651</v>
      </c>
      <c r="K108" s="162">
        <f t="shared" ref="K108:K119" si="45">IFERROR(H108/H$9,"-")</f>
        <v>4.0357491693726859E-3</v>
      </c>
    </row>
    <row r="109" spans="2:11" x14ac:dyDescent="0.25">
      <c r="B109" s="164" t="s">
        <v>105</v>
      </c>
      <c r="C109" s="165">
        <v>1178</v>
      </c>
      <c r="D109" s="165">
        <v>22</v>
      </c>
      <c r="E109" s="165">
        <v>1458</v>
      </c>
      <c r="F109" s="165">
        <v>1307</v>
      </c>
      <c r="G109" s="165">
        <v>662</v>
      </c>
      <c r="H109" s="165">
        <v>1070</v>
      </c>
      <c r="I109" s="180">
        <f>IFERROR(H109/G109-1,"-")</f>
        <v>0.61631419939577037</v>
      </c>
      <c r="J109" s="183">
        <f t="shared" si="44"/>
        <v>408</v>
      </c>
      <c r="K109" s="166">
        <f t="shared" si="45"/>
        <v>2.1199075165580627E-3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603</v>
      </c>
      <c r="F110" s="165">
        <v>638</v>
      </c>
      <c r="G110" s="165">
        <v>724</v>
      </c>
      <c r="H110" s="165">
        <v>967</v>
      </c>
      <c r="I110" s="180">
        <f>IFERROR(H110/G110-1,"-")</f>
        <v>0.33563535911602216</v>
      </c>
      <c r="J110" s="183">
        <f t="shared" si="44"/>
        <v>243</v>
      </c>
      <c r="K110" s="166">
        <f t="shared" si="45"/>
        <v>1.915841652814623E-3</v>
      </c>
    </row>
    <row r="111" spans="2:11" x14ac:dyDescent="0.25">
      <c r="B111" s="160" t="s">
        <v>109</v>
      </c>
      <c r="C111" s="161">
        <v>11615</v>
      </c>
      <c r="D111" s="161">
        <v>6</v>
      </c>
      <c r="E111" s="161">
        <v>8126</v>
      </c>
      <c r="F111" s="161">
        <v>9986</v>
      </c>
      <c r="G111" s="161">
        <v>10533</v>
      </c>
      <c r="H111" s="161">
        <v>10927</v>
      </c>
      <c r="I111" s="179">
        <f>IFERROR(H111/G111-1,"-")</f>
        <v>3.7406247033133999E-2</v>
      </c>
      <c r="J111" s="182">
        <f t="shared" si="44"/>
        <v>394</v>
      </c>
      <c r="K111" s="162">
        <f t="shared" si="45"/>
        <v>2.1648812554607429E-2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4896</v>
      </c>
      <c r="F112" s="165">
        <v>5884</v>
      </c>
      <c r="G112" s="165">
        <v>5857</v>
      </c>
      <c r="H112" s="165">
        <v>5915</v>
      </c>
      <c r="I112" s="180">
        <f t="shared" ref="I112:I119" si="46">IFERROR(H112/G112-1,"-")</f>
        <v>9.9026805531843287E-3</v>
      </c>
      <c r="J112" s="183">
        <f t="shared" si="44"/>
        <v>58</v>
      </c>
      <c r="K112" s="166">
        <f t="shared" si="45"/>
        <v>1.1718928000412094E-2</v>
      </c>
    </row>
    <row r="113" spans="2:11" x14ac:dyDescent="0.25">
      <c r="B113" s="164" t="s">
        <v>115</v>
      </c>
      <c r="C113" s="165">
        <v>474</v>
      </c>
      <c r="D113" s="165">
        <v>4</v>
      </c>
      <c r="E113" s="165">
        <v>362</v>
      </c>
      <c r="F113" s="165">
        <v>584</v>
      </c>
      <c r="G113" s="165">
        <v>576</v>
      </c>
      <c r="H113" s="165">
        <v>615</v>
      </c>
      <c r="I113" s="180">
        <f t="shared" si="46"/>
        <v>6.7708333333333259E-2</v>
      </c>
      <c r="J113" s="183">
        <f t="shared" si="44"/>
        <v>39</v>
      </c>
      <c r="K113" s="166">
        <f t="shared" si="45"/>
        <v>1.2184515165263631E-3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394</v>
      </c>
      <c r="F114" s="165">
        <v>549</v>
      </c>
      <c r="G114" s="165">
        <v>499</v>
      </c>
      <c r="H114" s="165">
        <v>597</v>
      </c>
      <c r="I114" s="180">
        <f t="shared" si="46"/>
        <v>0.19639278557114226</v>
      </c>
      <c r="J114" s="183">
        <f t="shared" si="44"/>
        <v>98</v>
      </c>
      <c r="K114" s="166">
        <f t="shared" si="45"/>
        <v>1.1827895209207135E-3</v>
      </c>
    </row>
    <row r="115" spans="2:11" x14ac:dyDescent="0.25">
      <c r="B115" s="164" t="s">
        <v>125</v>
      </c>
      <c r="C115" s="165">
        <v>157</v>
      </c>
      <c r="D115" s="165">
        <v>1</v>
      </c>
      <c r="E115" s="165">
        <v>199</v>
      </c>
      <c r="F115" s="165">
        <v>214</v>
      </c>
      <c r="G115" s="165">
        <v>230</v>
      </c>
      <c r="H115" s="165">
        <v>261</v>
      </c>
      <c r="I115" s="180">
        <f t="shared" si="46"/>
        <v>0.13478260869565228</v>
      </c>
      <c r="J115" s="183">
        <f t="shared" si="44"/>
        <v>31</v>
      </c>
      <c r="K115" s="166">
        <f t="shared" si="45"/>
        <v>5.1709893628191996E-4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173</v>
      </c>
      <c r="F116" s="165">
        <v>207</v>
      </c>
      <c r="G116" s="165">
        <v>162</v>
      </c>
      <c r="H116" s="165">
        <v>201</v>
      </c>
      <c r="I116" s="180">
        <f t="shared" si="46"/>
        <v>0.2407407407407407</v>
      </c>
      <c r="J116" s="183">
        <f t="shared" si="44"/>
        <v>39</v>
      </c>
      <c r="K116" s="166">
        <f t="shared" si="45"/>
        <v>3.982256175964211E-4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108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1.089672087950406E-4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70</v>
      </c>
      <c r="F118" s="165">
        <v>60</v>
      </c>
      <c r="G118" s="165">
        <v>65</v>
      </c>
      <c r="H118" s="165">
        <v>53</v>
      </c>
      <c r="I118" s="180">
        <f t="shared" si="46"/>
        <v>-0.18461538461538463</v>
      </c>
      <c r="J118" s="183">
        <f t="shared" si="44"/>
        <v>-12</v>
      </c>
      <c r="K118" s="166">
        <f t="shared" si="45"/>
        <v>1.0500476483885731E-4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1980</v>
      </c>
      <c r="F119" s="170">
        <f t="shared" si="47"/>
        <v>2380</v>
      </c>
      <c r="G119" s="170">
        <f t="shared" si="47"/>
        <v>3079</v>
      </c>
      <c r="H119" s="170">
        <f t="shared" si="47"/>
        <v>3230</v>
      </c>
      <c r="I119" s="181">
        <f t="shared" si="46"/>
        <v>4.9041896719714151E-2</v>
      </c>
      <c r="J119" s="184">
        <f t="shared" si="44"/>
        <v>151</v>
      </c>
      <c r="K119" s="171">
        <f t="shared" si="45"/>
        <v>6.3993469892360214E-3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319</v>
      </c>
      <c r="D122" s="161" t="s">
        <v>319</v>
      </c>
      <c r="E122" s="161" t="s">
        <v>319</v>
      </c>
      <c r="F122" s="161" t="s">
        <v>319</v>
      </c>
      <c r="G122" s="161" t="s">
        <v>319</v>
      </c>
      <c r="H122" s="161" t="s">
        <v>319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319</v>
      </c>
      <c r="D123" s="165" t="s">
        <v>319</v>
      </c>
      <c r="E123" s="165" t="s">
        <v>319</v>
      </c>
      <c r="F123" s="165" t="s">
        <v>319</v>
      </c>
      <c r="G123" s="165" t="s">
        <v>319</v>
      </c>
      <c r="H123" s="165" t="s">
        <v>319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319</v>
      </c>
      <c r="D124" s="165" t="s">
        <v>319</v>
      </c>
      <c r="E124" s="165" t="s">
        <v>319</v>
      </c>
      <c r="F124" s="165" t="s">
        <v>319</v>
      </c>
      <c r="G124" s="165" t="s">
        <v>319</v>
      </c>
      <c r="H124" s="165" t="s">
        <v>319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319</v>
      </c>
      <c r="D125" s="161" t="s">
        <v>319</v>
      </c>
      <c r="E125" s="161" t="s">
        <v>319</v>
      </c>
      <c r="F125" s="161" t="s">
        <v>319</v>
      </c>
      <c r="G125" s="161" t="s">
        <v>319</v>
      </c>
      <c r="H125" s="161" t="s">
        <v>319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319</v>
      </c>
      <c r="D126" s="165" t="s">
        <v>319</v>
      </c>
      <c r="E126" s="165" t="s">
        <v>319</v>
      </c>
      <c r="F126" s="165" t="s">
        <v>319</v>
      </c>
      <c r="G126" s="165" t="s">
        <v>319</v>
      </c>
      <c r="H126" s="165" t="s">
        <v>319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319</v>
      </c>
      <c r="D127" s="165" t="s">
        <v>319</v>
      </c>
      <c r="E127" s="165" t="s">
        <v>319</v>
      </c>
      <c r="F127" s="165" t="s">
        <v>319</v>
      </c>
      <c r="G127" s="165" t="s">
        <v>319</v>
      </c>
      <c r="H127" s="165" t="s">
        <v>319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319</v>
      </c>
      <c r="D128" s="165" t="s">
        <v>319</v>
      </c>
      <c r="E128" s="165" t="s">
        <v>319</v>
      </c>
      <c r="F128" s="165" t="s">
        <v>319</v>
      </c>
      <c r="G128" s="165" t="s">
        <v>319</v>
      </c>
      <c r="H128" s="165" t="s">
        <v>319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319</v>
      </c>
      <c r="D129" s="165" t="s">
        <v>319</v>
      </c>
      <c r="E129" s="165" t="s">
        <v>319</v>
      </c>
      <c r="F129" s="165" t="s">
        <v>319</v>
      </c>
      <c r="G129" s="165" t="s">
        <v>319</v>
      </c>
      <c r="H129" s="165" t="s">
        <v>319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319</v>
      </c>
      <c r="D130" s="165" t="s">
        <v>319</v>
      </c>
      <c r="E130" s="165" t="s">
        <v>319</v>
      </c>
      <c r="F130" s="165" t="s">
        <v>319</v>
      </c>
      <c r="G130" s="165" t="s">
        <v>319</v>
      </c>
      <c r="H130" s="165" t="s">
        <v>319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319</v>
      </c>
      <c r="D131" s="165" t="s">
        <v>319</v>
      </c>
      <c r="E131" s="165" t="s">
        <v>319</v>
      </c>
      <c r="F131" s="165" t="s">
        <v>319</v>
      </c>
      <c r="G131" s="165" t="s">
        <v>319</v>
      </c>
      <c r="H131" s="165" t="s">
        <v>319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319</v>
      </c>
      <c r="D132" s="165" t="s">
        <v>319</v>
      </c>
      <c r="E132" s="165" t="s">
        <v>319</v>
      </c>
      <c r="F132" s="165" t="s">
        <v>319</v>
      </c>
      <c r="G132" s="165" t="s">
        <v>319</v>
      </c>
      <c r="H132" s="165" t="s">
        <v>319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4831</v>
      </c>
      <c r="E135" s="177">
        <f t="shared" si="53"/>
        <v>18374</v>
      </c>
      <c r="F135" s="177">
        <f t="shared" si="53"/>
        <v>19874</v>
      </c>
      <c r="G135" s="177">
        <f t="shared" si="53"/>
        <v>20869</v>
      </c>
      <c r="H135" s="177">
        <f t="shared" si="53"/>
        <v>21438</v>
      </c>
      <c r="I135" s="178">
        <f>IFERROR(H135/G135-1,"-")</f>
        <v>2.7265321769131212E-2</v>
      </c>
      <c r="J135" s="177">
        <f>IFERROR(H135-G135,"-")</f>
        <v>569</v>
      </c>
      <c r="K135" s="178">
        <f>IFERROR(H135/H$9,"-")</f>
        <v>4.2473436766328733E-2</v>
      </c>
    </row>
    <row r="136" spans="2:11" x14ac:dyDescent="0.25">
      <c r="B136" s="160" t="s">
        <v>99</v>
      </c>
      <c r="C136" s="161">
        <v>742</v>
      </c>
      <c r="D136" s="161">
        <v>2118</v>
      </c>
      <c r="E136" s="161">
        <v>1787</v>
      </c>
      <c r="F136" s="161">
        <v>2871</v>
      </c>
      <c r="G136" s="161">
        <v>2186</v>
      </c>
      <c r="H136" s="161">
        <v>2113</v>
      </c>
      <c r="I136" s="179">
        <f>IFERROR(H136/G136-1,"-")</f>
        <v>-3.3394327538883828E-2</v>
      </c>
      <c r="J136" s="182">
        <f t="shared" ref="J136:J147" si="54">IFERROR(H136-G136,"-")</f>
        <v>-73</v>
      </c>
      <c r="K136" s="162">
        <f t="shared" ref="K136:K147" si="55">IFERROR(H136/H$9,"-")</f>
        <v>4.1863220397076505E-3</v>
      </c>
    </row>
    <row r="137" spans="2:11" x14ac:dyDescent="0.25">
      <c r="B137" s="164" t="s">
        <v>105</v>
      </c>
      <c r="C137" s="165">
        <v>617</v>
      </c>
      <c r="D137" s="165">
        <v>1523</v>
      </c>
      <c r="E137" s="165">
        <v>1141</v>
      </c>
      <c r="F137" s="165">
        <v>1979</v>
      </c>
      <c r="G137" s="165">
        <v>1541</v>
      </c>
      <c r="H137" s="165">
        <v>1304</v>
      </c>
      <c r="I137" s="180">
        <f>IFERROR(H137/G137-1,"-")</f>
        <v>-0.15379623621025307</v>
      </c>
      <c r="J137" s="183">
        <f t="shared" si="54"/>
        <v>-237</v>
      </c>
      <c r="K137" s="166">
        <f t="shared" si="55"/>
        <v>2.583513459431508E-3</v>
      </c>
    </row>
    <row r="138" spans="2:11" x14ac:dyDescent="0.25">
      <c r="B138" s="164" t="s">
        <v>102</v>
      </c>
      <c r="C138" s="165">
        <v>125</v>
      </c>
      <c r="D138" s="165">
        <v>595</v>
      </c>
      <c r="E138" s="165">
        <v>646</v>
      </c>
      <c r="F138" s="165">
        <v>892</v>
      </c>
      <c r="G138" s="165">
        <v>645</v>
      </c>
      <c r="H138" s="165">
        <v>809</v>
      </c>
      <c r="I138" s="180">
        <f>IFERROR(H138/G138-1,"-")</f>
        <v>0.25426356589147292</v>
      </c>
      <c r="J138" s="183">
        <f t="shared" si="54"/>
        <v>164</v>
      </c>
      <c r="K138" s="166">
        <f t="shared" si="55"/>
        <v>1.6028085802761427E-3</v>
      </c>
    </row>
    <row r="139" spans="2:11" x14ac:dyDescent="0.25">
      <c r="B139" s="160" t="s">
        <v>109</v>
      </c>
      <c r="C139" s="161">
        <v>12270</v>
      </c>
      <c r="D139" s="161">
        <v>2713</v>
      </c>
      <c r="E139" s="161">
        <v>16587</v>
      </c>
      <c r="F139" s="161">
        <v>17003</v>
      </c>
      <c r="G139" s="161">
        <v>18683</v>
      </c>
      <c r="H139" s="161">
        <v>19325</v>
      </c>
      <c r="I139" s="179">
        <f>IFERROR(H139/G139-1,"-")</f>
        <v>3.4362789701867902E-2</v>
      </c>
      <c r="J139" s="182">
        <f t="shared" si="54"/>
        <v>642</v>
      </c>
      <c r="K139" s="162">
        <f t="shared" si="55"/>
        <v>3.8287114726621087E-2</v>
      </c>
    </row>
    <row r="140" spans="2:11" x14ac:dyDescent="0.25">
      <c r="B140" s="164" t="s">
        <v>112</v>
      </c>
      <c r="C140" s="165">
        <v>6096</v>
      </c>
      <c r="D140" s="165">
        <v>91</v>
      </c>
      <c r="E140" s="165">
        <v>5965</v>
      </c>
      <c r="F140" s="165">
        <v>6583</v>
      </c>
      <c r="G140" s="165">
        <v>7948</v>
      </c>
      <c r="H140" s="165">
        <v>8057</v>
      </c>
      <c r="I140" s="180">
        <f t="shared" ref="I140:I147" si="56">IFERROR(H140/G140-1,"-")</f>
        <v>1.3714141922496204E-2</v>
      </c>
      <c r="J140" s="183">
        <f t="shared" si="54"/>
        <v>109</v>
      </c>
      <c r="K140" s="166">
        <f t="shared" si="55"/>
        <v>1.5962705477484403E-2</v>
      </c>
    </row>
    <row r="141" spans="2:11" x14ac:dyDescent="0.25">
      <c r="B141" s="164" t="s">
        <v>115</v>
      </c>
      <c r="C141" s="165">
        <v>664</v>
      </c>
      <c r="D141" s="165">
        <v>220</v>
      </c>
      <c r="E141" s="165">
        <v>1525</v>
      </c>
      <c r="F141" s="165">
        <v>1190</v>
      </c>
      <c r="G141" s="165">
        <v>1339</v>
      </c>
      <c r="H141" s="165">
        <v>1283</v>
      </c>
      <c r="I141" s="180">
        <f t="shared" si="56"/>
        <v>-4.1822255414488474E-2</v>
      </c>
      <c r="J141" s="183">
        <f t="shared" si="54"/>
        <v>-56</v>
      </c>
      <c r="K141" s="166">
        <f t="shared" si="55"/>
        <v>2.5419077978915835E-3</v>
      </c>
    </row>
    <row r="142" spans="2:11" x14ac:dyDescent="0.25">
      <c r="B142" s="164" t="s">
        <v>118</v>
      </c>
      <c r="C142" s="165">
        <v>466</v>
      </c>
      <c r="D142" s="165">
        <v>712</v>
      </c>
      <c r="E142" s="165">
        <v>1711</v>
      </c>
      <c r="F142" s="165">
        <v>1694</v>
      </c>
      <c r="G142" s="165">
        <v>1571</v>
      </c>
      <c r="H142" s="165">
        <v>1758</v>
      </c>
      <c r="I142" s="180">
        <f t="shared" si="56"/>
        <v>0.11903246339910889</v>
      </c>
      <c r="J142" s="183">
        <f t="shared" si="54"/>
        <v>187</v>
      </c>
      <c r="K142" s="166">
        <f t="shared" si="55"/>
        <v>3.482988237485116E-3</v>
      </c>
    </row>
    <row r="143" spans="2:11" x14ac:dyDescent="0.25">
      <c r="B143" s="164" t="s">
        <v>125</v>
      </c>
      <c r="C143" s="165">
        <v>359</v>
      </c>
      <c r="D143" s="165">
        <v>52</v>
      </c>
      <c r="E143" s="165">
        <v>782</v>
      </c>
      <c r="F143" s="165">
        <v>537</v>
      </c>
      <c r="G143" s="165">
        <v>571</v>
      </c>
      <c r="H143" s="165">
        <v>587</v>
      </c>
      <c r="I143" s="180">
        <f t="shared" si="56"/>
        <v>2.8021015761821255E-2</v>
      </c>
      <c r="J143" s="183">
        <f t="shared" si="54"/>
        <v>16</v>
      </c>
      <c r="K143" s="166">
        <f t="shared" si="55"/>
        <v>1.1629773011397971E-3</v>
      </c>
    </row>
    <row r="144" spans="2:11" x14ac:dyDescent="0.25">
      <c r="B144" s="164" t="s">
        <v>121</v>
      </c>
      <c r="C144" s="165">
        <v>190</v>
      </c>
      <c r="D144" s="165">
        <v>29</v>
      </c>
      <c r="E144" s="165">
        <v>465</v>
      </c>
      <c r="F144" s="165">
        <v>296</v>
      </c>
      <c r="G144" s="165">
        <v>402</v>
      </c>
      <c r="H144" s="165">
        <v>389</v>
      </c>
      <c r="I144" s="180">
        <f t="shared" si="56"/>
        <v>-3.2338308457711462E-2</v>
      </c>
      <c r="J144" s="183">
        <f t="shared" si="54"/>
        <v>-13</v>
      </c>
      <c r="K144" s="166">
        <f t="shared" si="55"/>
        <v>7.7069534947765087E-4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250</v>
      </c>
      <c r="I145" s="180">
        <f t="shared" si="56"/>
        <v>0.37362637362637363</v>
      </c>
      <c r="J145" s="183">
        <f t="shared" si="54"/>
        <v>68</v>
      </c>
      <c r="K145" s="166">
        <f t="shared" si="55"/>
        <v>4.953054945229118E-4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286</v>
      </c>
      <c r="G146" s="165">
        <v>305</v>
      </c>
      <c r="H146" s="165">
        <v>272</v>
      </c>
      <c r="I146" s="180">
        <f t="shared" si="56"/>
        <v>-0.1081967213114754</v>
      </c>
      <c r="J146" s="183">
        <f t="shared" si="54"/>
        <v>-33</v>
      </c>
      <c r="K146" s="166">
        <f t="shared" si="55"/>
        <v>5.3889237804092811E-4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1590</v>
      </c>
      <c r="E147" s="170">
        <f t="shared" si="57"/>
        <v>5757</v>
      </c>
      <c r="F147" s="170">
        <f t="shared" si="57"/>
        <v>6123</v>
      </c>
      <c r="G147" s="170">
        <f t="shared" si="57"/>
        <v>6365</v>
      </c>
      <c r="H147" s="170">
        <f t="shared" si="57"/>
        <v>6729</v>
      </c>
      <c r="I147" s="181">
        <f t="shared" si="56"/>
        <v>5.7187745483110675E-2</v>
      </c>
      <c r="J147" s="184">
        <f t="shared" si="54"/>
        <v>364</v>
      </c>
      <c r="K147" s="171">
        <f t="shared" si="55"/>
        <v>1.3331642690578694E-2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454</v>
      </c>
      <c r="E149" s="177">
        <f t="shared" si="58"/>
        <v>5828</v>
      </c>
      <c r="F149" s="177">
        <f t="shared" si="58"/>
        <v>7538</v>
      </c>
      <c r="G149" s="177">
        <f t="shared" si="58"/>
        <v>20975</v>
      </c>
      <c r="H149" s="177">
        <f t="shared" si="58"/>
        <v>20551</v>
      </c>
      <c r="I149" s="178">
        <f>IFERROR(H149/G149-1,"-")</f>
        <v>-2.0214541120381457E-2</v>
      </c>
      <c r="J149" s="177">
        <f>IFERROR(H149-G149,"-")</f>
        <v>-424</v>
      </c>
      <c r="K149" s="178">
        <f>IFERROR(H149/H$9,"-")</f>
        <v>4.0716092871761443E-2</v>
      </c>
    </row>
    <row r="150" spans="2:11" x14ac:dyDescent="0.25">
      <c r="B150" s="160" t="s">
        <v>99</v>
      </c>
      <c r="C150" s="161">
        <v>287</v>
      </c>
      <c r="D150" s="161">
        <v>171</v>
      </c>
      <c r="E150" s="161">
        <v>847</v>
      </c>
      <c r="F150" s="161">
        <v>1414</v>
      </c>
      <c r="G150" s="161">
        <v>1777</v>
      </c>
      <c r="H150" s="161">
        <v>1775</v>
      </c>
      <c r="I150" s="179">
        <f>IFERROR(H150/G150-1,"-")</f>
        <v>-1.1254924029262536E-3</v>
      </c>
      <c r="J150" s="182">
        <f t="shared" ref="J150:J161" si="59">IFERROR(H150-G150,"-")</f>
        <v>-2</v>
      </c>
      <c r="K150" s="162">
        <f t="shared" ref="K150:K161" si="60">IFERROR(H150/H$9,"-")</f>
        <v>3.5166690111126742E-3</v>
      </c>
    </row>
    <row r="151" spans="2:11" x14ac:dyDescent="0.25">
      <c r="B151" s="164" t="s">
        <v>105</v>
      </c>
      <c r="C151" s="165">
        <v>245</v>
      </c>
      <c r="D151" s="165">
        <v>62</v>
      </c>
      <c r="E151" s="165">
        <v>366</v>
      </c>
      <c r="F151" s="165">
        <v>479</v>
      </c>
      <c r="G151" s="165">
        <v>1297</v>
      </c>
      <c r="H151" s="165">
        <v>1106</v>
      </c>
      <c r="I151" s="180">
        <f>IFERROR(H151/G151-1,"-")</f>
        <v>-0.14726291441788741</v>
      </c>
      <c r="J151" s="183">
        <f t="shared" si="59"/>
        <v>-191</v>
      </c>
      <c r="K151" s="166">
        <f t="shared" si="60"/>
        <v>2.1912315077693618E-3</v>
      </c>
    </row>
    <row r="152" spans="2:11" x14ac:dyDescent="0.25">
      <c r="B152" s="164" t="s">
        <v>102</v>
      </c>
      <c r="C152" s="165">
        <v>42</v>
      </c>
      <c r="D152" s="165">
        <v>109</v>
      </c>
      <c r="E152" s="165">
        <v>481</v>
      </c>
      <c r="F152" s="165">
        <v>935</v>
      </c>
      <c r="G152" s="165">
        <v>480</v>
      </c>
      <c r="H152" s="165">
        <v>669</v>
      </c>
      <c r="I152" s="180">
        <f>IFERROR(H152/G152-1,"-")</f>
        <v>0.39375000000000004</v>
      </c>
      <c r="J152" s="183">
        <f t="shared" si="59"/>
        <v>189</v>
      </c>
      <c r="K152" s="166">
        <f t="shared" si="60"/>
        <v>1.3254375033433122E-3</v>
      </c>
    </row>
    <row r="153" spans="2:11" x14ac:dyDescent="0.25">
      <c r="B153" s="160" t="s">
        <v>109</v>
      </c>
      <c r="C153" s="161">
        <v>1626</v>
      </c>
      <c r="D153" s="161">
        <v>283</v>
      </c>
      <c r="E153" s="161">
        <v>4981</v>
      </c>
      <c r="F153" s="161">
        <v>6124</v>
      </c>
      <c r="G153" s="161">
        <v>19198</v>
      </c>
      <c r="H153" s="161">
        <v>18776</v>
      </c>
      <c r="I153" s="179">
        <f>IFERROR(H153/G153-1,"-")</f>
        <v>-2.1981456401708566E-2</v>
      </c>
      <c r="J153" s="182">
        <f t="shared" si="59"/>
        <v>-422</v>
      </c>
      <c r="K153" s="162">
        <f t="shared" si="60"/>
        <v>3.719942386064877E-2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1941</v>
      </c>
      <c r="F154" s="165">
        <v>1217</v>
      </c>
      <c r="G154" s="165">
        <v>10451</v>
      </c>
      <c r="H154" s="165">
        <v>11036</v>
      </c>
      <c r="I154" s="180">
        <f t="shared" ref="I154:I161" si="61">IFERROR(H154/G154-1,"-")</f>
        <v>5.5975504736388793E-2</v>
      </c>
      <c r="J154" s="183">
        <f t="shared" si="59"/>
        <v>585</v>
      </c>
      <c r="K154" s="166">
        <f t="shared" si="60"/>
        <v>2.1864765750219419E-2</v>
      </c>
    </row>
    <row r="155" spans="2:11" x14ac:dyDescent="0.25">
      <c r="B155" s="164" t="s">
        <v>115</v>
      </c>
      <c r="C155" s="165">
        <v>422</v>
      </c>
      <c r="D155" s="165">
        <v>82</v>
      </c>
      <c r="E155" s="165">
        <v>786</v>
      </c>
      <c r="F155" s="165">
        <v>1383</v>
      </c>
      <c r="G155" s="165">
        <v>1889</v>
      </c>
      <c r="H155" s="165">
        <v>1414</v>
      </c>
      <c r="I155" s="180">
        <f t="shared" si="61"/>
        <v>-0.25145579671784013</v>
      </c>
      <c r="J155" s="183">
        <f t="shared" si="59"/>
        <v>-475</v>
      </c>
      <c r="K155" s="166">
        <f t="shared" si="60"/>
        <v>2.8014478770215893E-3</v>
      </c>
    </row>
    <row r="156" spans="2:11" x14ac:dyDescent="0.25">
      <c r="B156" s="164" t="s">
        <v>118</v>
      </c>
      <c r="C156" s="165">
        <v>56</v>
      </c>
      <c r="D156" s="165">
        <v>51</v>
      </c>
      <c r="E156" s="165">
        <v>182</v>
      </c>
      <c r="F156" s="165">
        <v>642</v>
      </c>
      <c r="G156" s="165">
        <v>413</v>
      </c>
      <c r="H156" s="165">
        <v>562</v>
      </c>
      <c r="I156" s="180">
        <f t="shared" si="61"/>
        <v>0.36077481840193704</v>
      </c>
      <c r="J156" s="183">
        <f t="shared" si="59"/>
        <v>149</v>
      </c>
      <c r="K156" s="166">
        <f t="shared" si="60"/>
        <v>1.1134467516875058E-3</v>
      </c>
    </row>
    <row r="157" spans="2:11" x14ac:dyDescent="0.25">
      <c r="B157" s="164" t="s">
        <v>125</v>
      </c>
      <c r="C157" s="165">
        <v>28</v>
      </c>
      <c r="D157" s="165">
        <v>4</v>
      </c>
      <c r="E157" s="165">
        <v>738</v>
      </c>
      <c r="F157" s="165">
        <v>382</v>
      </c>
      <c r="G157" s="165">
        <v>1238</v>
      </c>
      <c r="H157" s="165">
        <v>1410</v>
      </c>
      <c r="I157" s="180">
        <f t="shared" si="61"/>
        <v>0.13893376413570269</v>
      </c>
      <c r="J157" s="183">
        <f t="shared" si="59"/>
        <v>172</v>
      </c>
      <c r="K157" s="166">
        <f t="shared" si="60"/>
        <v>2.7935229891092226E-3</v>
      </c>
    </row>
    <row r="158" spans="2:11" x14ac:dyDescent="0.25">
      <c r="B158" s="164" t="s">
        <v>121</v>
      </c>
      <c r="C158" s="165">
        <v>37</v>
      </c>
      <c r="D158" s="165">
        <v>13</v>
      </c>
      <c r="E158" s="165">
        <v>126</v>
      </c>
      <c r="F158" s="165">
        <v>335</v>
      </c>
      <c r="G158" s="165">
        <v>348</v>
      </c>
      <c r="H158" s="165">
        <v>46</v>
      </c>
      <c r="I158" s="180">
        <f t="shared" si="61"/>
        <v>-0.86781609195402298</v>
      </c>
      <c r="J158" s="183">
        <f t="shared" si="59"/>
        <v>-302</v>
      </c>
      <c r="K158" s="166">
        <f t="shared" si="60"/>
        <v>9.1136210992215781E-5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168</v>
      </c>
      <c r="F159" s="165">
        <v>178</v>
      </c>
      <c r="G159" s="165">
        <v>593</v>
      </c>
      <c r="H159" s="165">
        <v>735</v>
      </c>
      <c r="I159" s="180">
        <f t="shared" si="61"/>
        <v>0.239460370994941</v>
      </c>
      <c r="J159" s="183">
        <f t="shared" si="59"/>
        <v>142</v>
      </c>
      <c r="K159" s="166">
        <f t="shared" si="60"/>
        <v>1.4561981538973609E-3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140</v>
      </c>
      <c r="F160" s="165">
        <v>55</v>
      </c>
      <c r="G160" s="165">
        <v>1546</v>
      </c>
      <c r="H160" s="165">
        <v>1376</v>
      </c>
      <c r="I160" s="180">
        <f t="shared" si="61"/>
        <v>-0.10996119016817596</v>
      </c>
      <c r="J160" s="183">
        <f t="shared" si="59"/>
        <v>-170</v>
      </c>
      <c r="K160" s="166">
        <f t="shared" si="60"/>
        <v>2.7261614418541066E-3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126</v>
      </c>
      <c r="E161" s="170">
        <f t="shared" si="62"/>
        <v>900</v>
      </c>
      <c r="F161" s="170">
        <f t="shared" si="62"/>
        <v>1932</v>
      </c>
      <c r="G161" s="170">
        <f t="shared" si="62"/>
        <v>2720</v>
      </c>
      <c r="H161" s="170">
        <f t="shared" si="62"/>
        <v>2197</v>
      </c>
      <c r="I161" s="181">
        <f t="shared" si="61"/>
        <v>-0.19227941176470587</v>
      </c>
      <c r="J161" s="184">
        <f t="shared" si="59"/>
        <v>-523</v>
      </c>
      <c r="K161" s="171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2684-DA2A-43C3-954D-4231EB2EADC6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263</v>
      </c>
      <c r="L6" s="173" t="s">
        <v>264</v>
      </c>
      <c r="M6" s="173" t="s">
        <v>265</v>
      </c>
      <c r="N6" s="173" t="s">
        <v>266</v>
      </c>
      <c r="O6" s="173" t="s">
        <v>267</v>
      </c>
      <c r="P6" s="173" t="s">
        <v>268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263</v>
      </c>
      <c r="T6" s="173" t="s">
        <v>265</v>
      </c>
      <c r="U6" s="173" t="s">
        <v>266</v>
      </c>
      <c r="V6" s="173" t="s">
        <v>267</v>
      </c>
      <c r="W6" s="173" t="s">
        <v>268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62316</v>
      </c>
      <c r="E8" s="177">
        <f t="shared" si="0"/>
        <v>262285</v>
      </c>
      <c r="F8" s="177">
        <f t="shared" si="0"/>
        <v>314159</v>
      </c>
      <c r="G8" s="177">
        <f t="shared" si="0"/>
        <v>310803</v>
      </c>
      <c r="H8" s="177">
        <f t="shared" si="0"/>
        <v>312264</v>
      </c>
      <c r="I8" s="178">
        <f>IFERROR(H8/G8-1,"-")</f>
        <v>4.7007268269612101E-3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226523</v>
      </c>
      <c r="M8" s="177">
        <f t="shared" si="2"/>
        <v>1187391</v>
      </c>
      <c r="N8" s="177">
        <f t="shared" si="2"/>
        <v>1340265</v>
      </c>
      <c r="O8" s="177">
        <f t="shared" si="2"/>
        <v>1441562</v>
      </c>
      <c r="P8" s="177">
        <f t="shared" si="2"/>
        <v>1411884</v>
      </c>
      <c r="Q8" s="178">
        <f>IFERROR(P8/O8-1,"-")</f>
        <v>-2.0587390622116897E-2</v>
      </c>
      <c r="R8" s="178">
        <f t="shared" ref="R8:R20" si="3">P8/P$8</f>
        <v>1</v>
      </c>
      <c r="S8" s="177">
        <f>S9+S12</f>
        <v>724591</v>
      </c>
      <c r="T8" s="177">
        <f>T9+T12</f>
        <v>1449676</v>
      </c>
      <c r="U8" s="177">
        <f>U9+U12</f>
        <v>1654424</v>
      </c>
      <c r="V8" s="177">
        <f>V9+V12</f>
        <v>1752365</v>
      </c>
      <c r="W8" s="177">
        <f>W9+W12</f>
        <v>1724148</v>
      </c>
      <c r="X8" s="178">
        <f>IFERROR(W8/V8-1,"-")</f>
        <v>-1.6102238974186278E-2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32818</v>
      </c>
      <c r="E9" s="161">
        <v>64260</v>
      </c>
      <c r="F9" s="161">
        <v>84206</v>
      </c>
      <c r="G9" s="161">
        <v>79128</v>
      </c>
      <c r="H9" s="161">
        <v>74058</v>
      </c>
      <c r="I9" s="162">
        <f>IFERROR(H9/G9-1,"-")</f>
        <v>-6.4073400060661201E-2</v>
      </c>
      <c r="J9" s="162">
        <f t="shared" si="1"/>
        <v>0.2371647067865652</v>
      </c>
      <c r="K9" s="161">
        <v>91967</v>
      </c>
      <c r="L9" s="161">
        <v>121758</v>
      </c>
      <c r="M9" s="161">
        <v>235023</v>
      </c>
      <c r="N9" s="161">
        <v>234182</v>
      </c>
      <c r="O9" s="161">
        <v>235850</v>
      </c>
      <c r="P9" s="161">
        <v>241325</v>
      </c>
      <c r="Q9" s="162">
        <f>IFERROR(P9/O9-1,"-")</f>
        <v>2.3213907144371326E-2</v>
      </c>
      <c r="R9" s="162">
        <f t="shared" si="3"/>
        <v>0.17092409858033664</v>
      </c>
      <c r="S9" s="161">
        <v>122859</v>
      </c>
      <c r="T9" s="161">
        <v>299283</v>
      </c>
      <c r="U9" s="161">
        <v>318388</v>
      </c>
      <c r="V9" s="161">
        <v>314978</v>
      </c>
      <c r="W9" s="161">
        <v>315383</v>
      </c>
      <c r="X9" s="162">
        <f>IFERROR(W9/V9-1,"-")</f>
        <v>1.285804087904463E-3</v>
      </c>
      <c r="Y9" s="162">
        <f>W9/W$8</f>
        <v>0.18292107174094102</v>
      </c>
    </row>
    <row r="10" spans="1:25" x14ac:dyDescent="0.25">
      <c r="A10" s="163"/>
      <c r="B10" s="164" t="s">
        <v>105</v>
      </c>
      <c r="C10" s="165">
        <v>14381</v>
      </c>
      <c r="D10" s="165">
        <v>24604</v>
      </c>
      <c r="E10" s="165">
        <v>35556</v>
      </c>
      <c r="F10" s="165">
        <v>46343</v>
      </c>
      <c r="G10" s="165">
        <v>42320</v>
      </c>
      <c r="H10" s="165">
        <v>37739</v>
      </c>
      <c r="I10" s="166">
        <f>IFERROR(H10/G10-1,"-")</f>
        <v>-0.10824669187145552</v>
      </c>
      <c r="J10" s="166">
        <f t="shared" si="1"/>
        <v>0.12085607050444495</v>
      </c>
      <c r="K10" s="165">
        <v>26759</v>
      </c>
      <c r="L10" s="165">
        <v>77825</v>
      </c>
      <c r="M10" s="165">
        <v>86451</v>
      </c>
      <c r="N10" s="165">
        <v>72393</v>
      </c>
      <c r="O10" s="165">
        <v>72806</v>
      </c>
      <c r="P10" s="165">
        <v>75205</v>
      </c>
      <c r="Q10" s="166">
        <f>IFERROR(P10/O10-1,"-")</f>
        <v>3.2950580996071732E-2</v>
      </c>
      <c r="R10" s="166">
        <f t="shared" si="3"/>
        <v>5.3265707381059631E-2</v>
      </c>
      <c r="S10" s="165">
        <v>41140</v>
      </c>
      <c r="T10" s="165">
        <v>122007</v>
      </c>
      <c r="U10" s="165">
        <v>118736</v>
      </c>
      <c r="V10" s="165">
        <v>115126</v>
      </c>
      <c r="W10" s="165">
        <v>112944</v>
      </c>
      <c r="X10" s="166">
        <f>IFERROR(W10/V10-1,"-")</f>
        <v>-1.8953146986779745E-2</v>
      </c>
      <c r="Y10" s="166">
        <f>W10/W$8</f>
        <v>6.5507137438317362E-2</v>
      </c>
    </row>
    <row r="11" spans="1:25" x14ac:dyDescent="0.25">
      <c r="A11" s="163"/>
      <c r="B11" s="164" t="s">
        <v>102</v>
      </c>
      <c r="C11" s="165">
        <v>16511</v>
      </c>
      <c r="D11" s="165">
        <v>8214</v>
      </c>
      <c r="E11" s="165">
        <v>28704</v>
      </c>
      <c r="F11" s="165">
        <v>37863</v>
      </c>
      <c r="G11" s="165">
        <v>36808</v>
      </c>
      <c r="H11" s="165">
        <v>36319</v>
      </c>
      <c r="I11" s="166">
        <f>IFERROR(H11/G11-1,"-")</f>
        <v>-1.3285155400999837E-2</v>
      </c>
      <c r="J11" s="166">
        <f t="shared" si="1"/>
        <v>0.11630863628212025</v>
      </c>
      <c r="K11" s="165">
        <v>65208</v>
      </c>
      <c r="L11" s="165">
        <v>43933</v>
      </c>
      <c r="M11" s="165">
        <v>148572</v>
      </c>
      <c r="N11" s="165">
        <v>161789</v>
      </c>
      <c r="O11" s="165">
        <v>163044</v>
      </c>
      <c r="P11" s="165">
        <v>166120</v>
      </c>
      <c r="Q11" s="166">
        <f>IFERROR(P11/O11-1,"-")</f>
        <v>1.8866072961899905E-2</v>
      </c>
      <c r="R11" s="166">
        <f t="shared" si="3"/>
        <v>0.117658391199277</v>
      </c>
      <c r="S11" s="165">
        <v>81719</v>
      </c>
      <c r="T11" s="165">
        <v>177276</v>
      </c>
      <c r="U11" s="165">
        <v>199652</v>
      </c>
      <c r="V11" s="165">
        <v>199852</v>
      </c>
      <c r="W11" s="165">
        <v>202439</v>
      </c>
      <c r="X11" s="166">
        <f>IFERROR(W11/V11-1,"-")</f>
        <v>1.2944578988451472E-2</v>
      </c>
      <c r="Y11" s="166">
        <f>W11/W$8</f>
        <v>0.11741393430262367</v>
      </c>
    </row>
    <row r="12" spans="1:25" x14ac:dyDescent="0.25">
      <c r="A12" s="1"/>
      <c r="B12" s="160" t="s">
        <v>109</v>
      </c>
      <c r="C12" s="161">
        <v>117799</v>
      </c>
      <c r="D12" s="161">
        <v>29498</v>
      </c>
      <c r="E12" s="161">
        <v>198025</v>
      </c>
      <c r="F12" s="161">
        <v>229953</v>
      </c>
      <c r="G12" s="161">
        <v>231675</v>
      </c>
      <c r="H12" s="161">
        <v>238206</v>
      </c>
      <c r="I12" s="162">
        <f>IFERROR(H12/G12-1,"-")</f>
        <v>2.8190352865004931E-2</v>
      </c>
      <c r="J12" s="162">
        <f t="shared" si="1"/>
        <v>0.7628352932134348</v>
      </c>
      <c r="K12" s="161">
        <v>483933</v>
      </c>
      <c r="L12" s="161">
        <v>104765</v>
      </c>
      <c r="M12" s="161">
        <v>952368</v>
      </c>
      <c r="N12" s="161">
        <v>1106083</v>
      </c>
      <c r="O12" s="161">
        <v>1205712</v>
      </c>
      <c r="P12" s="161">
        <v>1170559</v>
      </c>
      <c r="Q12" s="162">
        <f>IFERROR(P12/O12-1,"-")</f>
        <v>-2.9155387024430324E-2</v>
      </c>
      <c r="R12" s="162">
        <f t="shared" si="3"/>
        <v>0.82907590141966336</v>
      </c>
      <c r="S12" s="161">
        <v>601732</v>
      </c>
      <c r="T12" s="161">
        <v>1150393</v>
      </c>
      <c r="U12" s="161">
        <v>1336036</v>
      </c>
      <c r="V12" s="161">
        <v>1437387</v>
      </c>
      <c r="W12" s="161">
        <v>1408765</v>
      </c>
      <c r="X12" s="162">
        <f>IFERROR(W12/V12-1,"-")</f>
        <v>-1.9912521819106521E-2</v>
      </c>
      <c r="Y12" s="162">
        <f>W12/W$8</f>
        <v>0.81707892825905892</v>
      </c>
    </row>
    <row r="13" spans="1:25" s="57" customFormat="1" x14ac:dyDescent="0.25">
      <c r="B13" s="164" t="s">
        <v>112</v>
      </c>
      <c r="C13" s="165">
        <v>39547</v>
      </c>
      <c r="D13" s="165">
        <v>1938</v>
      </c>
      <c r="E13" s="165">
        <v>68234</v>
      </c>
      <c r="F13" s="165">
        <v>87235</v>
      </c>
      <c r="G13" s="165">
        <v>82958</v>
      </c>
      <c r="H13" s="165">
        <v>82415</v>
      </c>
      <c r="I13" s="166">
        <f t="shared" ref="I13:I20" si="4">IFERROR(H13/G13-1,"-")</f>
        <v>-6.5454808457291458E-3</v>
      </c>
      <c r="J13" s="166">
        <f t="shared" si="1"/>
        <v>0.26392731791048601</v>
      </c>
      <c r="K13" s="165">
        <v>200754</v>
      </c>
      <c r="L13" s="165">
        <v>4474</v>
      </c>
      <c r="M13" s="165">
        <v>421831</v>
      </c>
      <c r="N13" s="165">
        <v>487261</v>
      </c>
      <c r="O13" s="165">
        <v>530912</v>
      </c>
      <c r="P13" s="165">
        <v>526212</v>
      </c>
      <c r="Q13" s="166">
        <f t="shared" ref="Q13:Q20" si="5">IFERROR(P13/O13-1,"-")</f>
        <v>-8.8526912181302597E-3</v>
      </c>
      <c r="R13" s="166">
        <f t="shared" si="3"/>
        <v>0.37270200668043552</v>
      </c>
      <c r="S13" s="165">
        <v>240301</v>
      </c>
      <c r="T13" s="165">
        <v>490065</v>
      </c>
      <c r="U13" s="165">
        <v>574496</v>
      </c>
      <c r="V13" s="165">
        <v>613870</v>
      </c>
      <c r="W13" s="165">
        <v>608627</v>
      </c>
      <c r="X13" s="166">
        <f t="shared" ref="X13:X20" si="6">IFERROR(W13/V13-1,"-")</f>
        <v>-8.5408962809715439E-3</v>
      </c>
      <c r="Y13" s="166">
        <f t="shared" ref="Y13:Y20" si="7">W13/W$8</f>
        <v>0.35300159847066492</v>
      </c>
    </row>
    <row r="14" spans="1:25" s="57" customFormat="1" x14ac:dyDescent="0.25">
      <c r="B14" s="164" t="s">
        <v>115</v>
      </c>
      <c r="C14" s="165">
        <v>18311</v>
      </c>
      <c r="D14" s="165">
        <v>4709</v>
      </c>
      <c r="E14" s="165">
        <v>26286</v>
      </c>
      <c r="F14" s="165">
        <v>32588</v>
      </c>
      <c r="G14" s="165">
        <v>32950</v>
      </c>
      <c r="H14" s="165">
        <v>33350</v>
      </c>
      <c r="I14" s="166">
        <f t="shared" si="4"/>
        <v>1.2139605462822445E-2</v>
      </c>
      <c r="J14" s="166">
        <f t="shared" si="1"/>
        <v>0.10680065585530192</v>
      </c>
      <c r="K14" s="165">
        <v>68786</v>
      </c>
      <c r="L14" s="165">
        <v>16134</v>
      </c>
      <c r="M14" s="165">
        <v>109942</v>
      </c>
      <c r="N14" s="165">
        <v>132626</v>
      </c>
      <c r="O14" s="165">
        <v>144271</v>
      </c>
      <c r="P14" s="165">
        <v>134327</v>
      </c>
      <c r="Q14" s="166">
        <f t="shared" si="5"/>
        <v>-6.8925840952097084E-2</v>
      </c>
      <c r="R14" s="166">
        <f t="shared" si="3"/>
        <v>9.5140252315346022E-2</v>
      </c>
      <c r="S14" s="165">
        <v>87097</v>
      </c>
      <c r="T14" s="165">
        <v>136228</v>
      </c>
      <c r="U14" s="165">
        <v>165214</v>
      </c>
      <c r="V14" s="165">
        <v>177221</v>
      </c>
      <c r="W14" s="165">
        <v>167677</v>
      </c>
      <c r="X14" s="166">
        <f t="shared" si="6"/>
        <v>-5.3853662940622216E-2</v>
      </c>
      <c r="Y14" s="166">
        <f t="shared" si="7"/>
        <v>9.7252092047782443E-2</v>
      </c>
    </row>
    <row r="15" spans="1:25" x14ac:dyDescent="0.25">
      <c r="A15" s="1"/>
      <c r="B15" s="164" t="s">
        <v>118</v>
      </c>
      <c r="C15" s="165">
        <v>7641</v>
      </c>
      <c r="D15" s="165">
        <v>6844</v>
      </c>
      <c r="E15" s="165">
        <v>13576</v>
      </c>
      <c r="F15" s="165">
        <v>16517</v>
      </c>
      <c r="G15" s="165">
        <v>14261</v>
      </c>
      <c r="H15" s="165">
        <v>14800</v>
      </c>
      <c r="I15" s="166">
        <f t="shared" si="4"/>
        <v>3.779538601781085E-2</v>
      </c>
      <c r="J15" s="166">
        <f t="shared" si="1"/>
        <v>4.73957933031025E-2</v>
      </c>
      <c r="K15" s="165">
        <v>24259</v>
      </c>
      <c r="L15" s="165">
        <v>21662</v>
      </c>
      <c r="M15" s="165">
        <v>57229</v>
      </c>
      <c r="N15" s="165">
        <v>64778</v>
      </c>
      <c r="O15" s="165">
        <v>70938</v>
      </c>
      <c r="P15" s="165">
        <v>64660</v>
      </c>
      <c r="Q15" s="166">
        <f t="shared" si="5"/>
        <v>-8.8499816741379744E-2</v>
      </c>
      <c r="R15" s="166">
        <f t="shared" si="3"/>
        <v>4.5796963489918435E-2</v>
      </c>
      <c r="S15" s="165">
        <v>31900</v>
      </c>
      <c r="T15" s="165">
        <v>70805</v>
      </c>
      <c r="U15" s="165">
        <v>81295</v>
      </c>
      <c r="V15" s="165">
        <v>85199</v>
      </c>
      <c r="W15" s="165">
        <v>79460</v>
      </c>
      <c r="X15" s="166">
        <f t="shared" si="6"/>
        <v>-6.7359945539266941E-2</v>
      </c>
      <c r="Y15" s="166">
        <f t="shared" si="7"/>
        <v>4.6086530854659809E-2</v>
      </c>
    </row>
    <row r="16" spans="1:25" x14ac:dyDescent="0.25">
      <c r="A16" s="1"/>
      <c r="B16" s="164" t="s">
        <v>125</v>
      </c>
      <c r="C16" s="165">
        <v>3334</v>
      </c>
      <c r="D16" s="165">
        <v>386</v>
      </c>
      <c r="E16" s="165">
        <v>7890</v>
      </c>
      <c r="F16" s="165">
        <v>6042</v>
      </c>
      <c r="G16" s="165">
        <v>6063</v>
      </c>
      <c r="H16" s="165">
        <v>6051</v>
      </c>
      <c r="I16" s="166">
        <f t="shared" si="4"/>
        <v>-1.9792182088075316E-3</v>
      </c>
      <c r="J16" s="166">
        <f t="shared" si="1"/>
        <v>1.9377834140342786E-2</v>
      </c>
      <c r="K16" s="165">
        <v>16002</v>
      </c>
      <c r="L16" s="165">
        <v>1972</v>
      </c>
      <c r="M16" s="165">
        <v>46993</v>
      </c>
      <c r="N16" s="165">
        <v>41269</v>
      </c>
      <c r="O16" s="165">
        <v>46892</v>
      </c>
      <c r="P16" s="165">
        <v>42648</v>
      </c>
      <c r="Q16" s="166">
        <f t="shared" si="5"/>
        <v>-9.0505843214194304E-2</v>
      </c>
      <c r="R16" s="166">
        <f t="shared" si="3"/>
        <v>3.0206447555181586E-2</v>
      </c>
      <c r="S16" s="165">
        <v>19336</v>
      </c>
      <c r="T16" s="165">
        <v>54883</v>
      </c>
      <c r="U16" s="165">
        <v>47311</v>
      </c>
      <c r="V16" s="165">
        <v>52955</v>
      </c>
      <c r="W16" s="165">
        <v>48699</v>
      </c>
      <c r="X16" s="166">
        <f t="shared" si="6"/>
        <v>-8.0370125578321239E-2</v>
      </c>
      <c r="Y16" s="166">
        <f t="shared" si="7"/>
        <v>2.824525504771052E-2</v>
      </c>
    </row>
    <row r="17" spans="1:25" x14ac:dyDescent="0.25">
      <c r="A17" s="57"/>
      <c r="B17" s="164" t="s">
        <v>121</v>
      </c>
      <c r="C17" s="165">
        <v>2305</v>
      </c>
      <c r="D17" s="165">
        <v>753</v>
      </c>
      <c r="E17" s="165">
        <v>4334</v>
      </c>
      <c r="F17" s="165">
        <v>3842</v>
      </c>
      <c r="G17" s="165">
        <v>4060</v>
      </c>
      <c r="H17" s="165">
        <v>4105</v>
      </c>
      <c r="I17" s="166">
        <f t="shared" si="4"/>
        <v>1.1083743842364546E-2</v>
      </c>
      <c r="J17" s="166">
        <f t="shared" si="1"/>
        <v>1.3145927804678093E-2</v>
      </c>
      <c r="K17" s="165">
        <v>23899</v>
      </c>
      <c r="L17" s="165">
        <v>5507</v>
      </c>
      <c r="M17" s="165">
        <v>51894</v>
      </c>
      <c r="N17" s="165">
        <v>50364</v>
      </c>
      <c r="O17" s="165">
        <v>54287</v>
      </c>
      <c r="P17" s="165">
        <v>49452</v>
      </c>
      <c r="Q17" s="166">
        <f t="shared" si="5"/>
        <v>-8.9063680070735174E-2</v>
      </c>
      <c r="R17" s="166">
        <f t="shared" si="3"/>
        <v>3.5025540341841112E-2</v>
      </c>
      <c r="S17" s="165">
        <v>26204</v>
      </c>
      <c r="T17" s="165">
        <v>56228</v>
      </c>
      <c r="U17" s="165">
        <v>54206</v>
      </c>
      <c r="V17" s="165">
        <v>58347</v>
      </c>
      <c r="W17" s="165">
        <v>53557</v>
      </c>
      <c r="X17" s="166">
        <f t="shared" si="6"/>
        <v>-8.2095052016384784E-2</v>
      </c>
      <c r="Y17" s="166">
        <f t="shared" si="7"/>
        <v>3.1062878592789018E-2</v>
      </c>
    </row>
    <row r="18" spans="1:25" x14ac:dyDescent="0.25">
      <c r="A18" s="57"/>
      <c r="B18" s="164" t="s">
        <v>130</v>
      </c>
      <c r="C18" s="165">
        <v>3269</v>
      </c>
      <c r="D18" s="165">
        <v>75</v>
      </c>
      <c r="E18" s="165">
        <v>3254</v>
      </c>
      <c r="F18" s="165">
        <v>3930</v>
      </c>
      <c r="G18" s="165">
        <v>3151</v>
      </c>
      <c r="H18" s="165">
        <v>3382</v>
      </c>
      <c r="I18" s="166">
        <f t="shared" si="4"/>
        <v>7.3310060298318103E-2</v>
      </c>
      <c r="J18" s="166">
        <f t="shared" si="1"/>
        <v>1.0830579253452207E-2</v>
      </c>
      <c r="K18" s="165">
        <v>14707</v>
      </c>
      <c r="L18" s="165">
        <v>284</v>
      </c>
      <c r="M18" s="165">
        <v>17788</v>
      </c>
      <c r="N18" s="165">
        <v>23772</v>
      </c>
      <c r="O18" s="165">
        <v>20979</v>
      </c>
      <c r="P18" s="165">
        <v>20006</v>
      </c>
      <c r="Q18" s="166">
        <f t="shared" si="5"/>
        <v>-4.6379713046379667E-2</v>
      </c>
      <c r="R18" s="166">
        <f t="shared" si="3"/>
        <v>1.4169719325383672E-2</v>
      </c>
      <c r="S18" s="165">
        <v>17976</v>
      </c>
      <c r="T18" s="165">
        <v>21042</v>
      </c>
      <c r="U18" s="165">
        <v>27702</v>
      </c>
      <c r="V18" s="165">
        <v>24130</v>
      </c>
      <c r="W18" s="165">
        <v>23388</v>
      </c>
      <c r="X18" s="166">
        <f t="shared" si="6"/>
        <v>-3.0750103605470369E-2</v>
      </c>
      <c r="Y18" s="166">
        <f t="shared" si="7"/>
        <v>1.3564960780629041E-2</v>
      </c>
    </row>
    <row r="19" spans="1:25" x14ac:dyDescent="0.25">
      <c r="A19" s="57"/>
      <c r="B19" s="164" t="s">
        <v>133</v>
      </c>
      <c r="C19" s="165">
        <v>3260</v>
      </c>
      <c r="D19" s="165">
        <v>186</v>
      </c>
      <c r="E19" s="165">
        <v>1904</v>
      </c>
      <c r="F19" s="165">
        <v>2343</v>
      </c>
      <c r="G19" s="165">
        <v>1947</v>
      </c>
      <c r="H19" s="165">
        <v>2032</v>
      </c>
      <c r="I19" s="166">
        <f t="shared" si="4"/>
        <v>4.3656908063687716E-2</v>
      </c>
      <c r="J19" s="166">
        <f t="shared" si="1"/>
        <v>6.5073143237773167E-3</v>
      </c>
      <c r="K19" s="165">
        <v>20819</v>
      </c>
      <c r="L19" s="165">
        <v>1053</v>
      </c>
      <c r="M19" s="165">
        <v>13090</v>
      </c>
      <c r="N19" s="165">
        <v>21828</v>
      </c>
      <c r="O19" s="165">
        <v>21589</v>
      </c>
      <c r="P19" s="165">
        <v>17904</v>
      </c>
      <c r="Q19" s="166">
        <f t="shared" si="5"/>
        <v>-0.1706887766918338</v>
      </c>
      <c r="R19" s="166">
        <f t="shared" si="3"/>
        <v>1.2680928461544999E-2</v>
      </c>
      <c r="S19" s="165">
        <v>24079</v>
      </c>
      <c r="T19" s="165">
        <v>14994</v>
      </c>
      <c r="U19" s="165">
        <v>24171</v>
      </c>
      <c r="V19" s="165">
        <v>23536</v>
      </c>
      <c r="W19" s="165">
        <v>19936</v>
      </c>
      <c r="X19" s="166">
        <f t="shared" si="6"/>
        <v>-0.15295717199184233</v>
      </c>
      <c r="Y19" s="166">
        <f t="shared" si="7"/>
        <v>1.1562812473175157E-2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14607</v>
      </c>
      <c r="E20" s="170">
        <f t="shared" si="9"/>
        <v>72547</v>
      </c>
      <c r="F20" s="170">
        <f t="shared" si="9"/>
        <v>77456</v>
      </c>
      <c r="G20" s="170">
        <f t="shared" si="9"/>
        <v>86285</v>
      </c>
      <c r="H20" s="170">
        <f t="shared" si="9"/>
        <v>92071</v>
      </c>
      <c r="I20" s="171">
        <f t="shared" si="4"/>
        <v>6.7056846497073552E-2</v>
      </c>
      <c r="J20" s="171">
        <f t="shared" si="1"/>
        <v>0.29484987062229395</v>
      </c>
      <c r="K20" s="170">
        <f t="shared" ref="K20:P20" si="10">K12-SUM(K13:K19)</f>
        <v>114707</v>
      </c>
      <c r="L20" s="170">
        <f t="shared" si="10"/>
        <v>53679</v>
      </c>
      <c r="M20" s="170">
        <f t="shared" si="10"/>
        <v>233601</v>
      </c>
      <c r="N20" s="170">
        <f t="shared" si="10"/>
        <v>284185</v>
      </c>
      <c r="O20" s="170">
        <f t="shared" si="10"/>
        <v>315844</v>
      </c>
      <c r="P20" s="170">
        <f t="shared" si="10"/>
        <v>315350</v>
      </c>
      <c r="Q20" s="171">
        <f t="shared" si="5"/>
        <v>-1.5640632717417446E-3</v>
      </c>
      <c r="R20" s="171">
        <f t="shared" si="3"/>
        <v>0.22335404325001204</v>
      </c>
      <c r="S20" s="170">
        <f>S12-SUM(S13:S19)</f>
        <v>154839</v>
      </c>
      <c r="T20" s="170">
        <f>T12-SUM(T13:T19)</f>
        <v>306148</v>
      </c>
      <c r="U20" s="170">
        <f>U12-SUM(U13:U19)</f>
        <v>361641</v>
      </c>
      <c r="V20" s="170">
        <f>V12-SUM(V13:V19)</f>
        <v>402129</v>
      </c>
      <c r="W20" s="170">
        <f>W12-SUM(W13:W19)</f>
        <v>407421</v>
      </c>
      <c r="X20" s="171">
        <f t="shared" si="6"/>
        <v>1.3159956133479644E-2</v>
      </c>
      <c r="Y20" s="171">
        <f t="shared" si="7"/>
        <v>0.23630279999164805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2115</v>
      </c>
      <c r="E22" s="177">
        <f t="shared" si="11"/>
        <v>61465</v>
      </c>
      <c r="F22" s="177">
        <f t="shared" si="11"/>
        <v>68440</v>
      </c>
      <c r="G22" s="177">
        <f t="shared" si="11"/>
        <v>64774</v>
      </c>
      <c r="H22" s="177">
        <f t="shared" si="11"/>
        <v>65600</v>
      </c>
      <c r="I22" s="178">
        <f>IFERROR(H22/G22-1,"-")</f>
        <v>1.2752030135548154E-2</v>
      </c>
      <c r="J22" s="178">
        <f t="shared" ref="J22:J34" si="12">H22/H$8</f>
        <v>0.21007865139753543</v>
      </c>
      <c r="K22" s="177">
        <f t="shared" ref="K22:P22" si="13">K23+K26</f>
        <v>243977</v>
      </c>
      <c r="L22" s="177">
        <f t="shared" si="13"/>
        <v>104218</v>
      </c>
      <c r="M22" s="177">
        <f t="shared" si="13"/>
        <v>528412</v>
      </c>
      <c r="N22" s="177">
        <f t="shared" si="13"/>
        <v>554757</v>
      </c>
      <c r="O22" s="177">
        <f t="shared" si="13"/>
        <v>588001</v>
      </c>
      <c r="P22" s="177">
        <f t="shared" si="13"/>
        <v>553904</v>
      </c>
      <c r="Q22" s="178">
        <f>IFERROR(P22/O22-1,"-")</f>
        <v>-5.7987996619053406E-2</v>
      </c>
      <c r="R22" s="178">
        <f t="shared" ref="R22:R34" si="14">P22/P$8</f>
        <v>0.39231551600556419</v>
      </c>
      <c r="S22" s="177">
        <f>S23+S26</f>
        <v>279824</v>
      </c>
      <c r="T22" s="177">
        <f>T23+T26</f>
        <v>589877</v>
      </c>
      <c r="U22" s="177">
        <f>U23+U26</f>
        <v>623197</v>
      </c>
      <c r="V22" s="177">
        <f>V23+V26</f>
        <v>652775</v>
      </c>
      <c r="W22" s="177">
        <f>W23+W26</f>
        <v>619504</v>
      </c>
      <c r="X22" s="178">
        <f>IFERROR(W22/V22-1,"-")</f>
        <v>-5.0968557313009866E-2</v>
      </c>
      <c r="Y22" s="178">
        <f>W22/W$8</f>
        <v>0.35931022162830567</v>
      </c>
    </row>
    <row r="23" spans="1:25" x14ac:dyDescent="0.25">
      <c r="A23" s="57"/>
      <c r="B23" s="160" t="s">
        <v>99</v>
      </c>
      <c r="C23" s="161">
        <v>1527</v>
      </c>
      <c r="D23" s="161">
        <v>413</v>
      </c>
      <c r="E23" s="161">
        <v>4277</v>
      </c>
      <c r="F23" s="161">
        <v>4227</v>
      </c>
      <c r="G23" s="161">
        <v>2166</v>
      </c>
      <c r="H23" s="161">
        <v>2943</v>
      </c>
      <c r="I23" s="162">
        <f>IFERROR(H23/G23-1,"-")</f>
        <v>0.3587257617728532</v>
      </c>
      <c r="J23" s="162">
        <f t="shared" si="12"/>
        <v>9.4247175466912608E-3</v>
      </c>
      <c r="K23" s="161">
        <v>15120</v>
      </c>
      <c r="L23" s="161">
        <v>51318</v>
      </c>
      <c r="M23" s="161">
        <v>51211</v>
      </c>
      <c r="N23" s="161">
        <v>40656</v>
      </c>
      <c r="O23" s="161">
        <v>35794</v>
      </c>
      <c r="P23" s="161">
        <v>33615</v>
      </c>
      <c r="Q23" s="162">
        <f>IFERROR(P23/O23-1,"-")</f>
        <v>-6.0876124490138017E-2</v>
      </c>
      <c r="R23" s="162">
        <f t="shared" si="14"/>
        <v>2.3808613172186952E-2</v>
      </c>
      <c r="S23" s="161">
        <v>16647</v>
      </c>
      <c r="T23" s="161">
        <v>55488</v>
      </c>
      <c r="U23" s="161">
        <v>44883</v>
      </c>
      <c r="V23" s="161">
        <v>37960</v>
      </c>
      <c r="W23" s="161">
        <v>36558</v>
      </c>
      <c r="X23" s="162">
        <f>IFERROR(W23/V23-1,"-")</f>
        <v>-3.6933614330874609E-2</v>
      </c>
      <c r="Y23" s="162">
        <f>W23/W$8</f>
        <v>2.1203516171465559E-2</v>
      </c>
    </row>
    <row r="24" spans="1:25" x14ac:dyDescent="0.25">
      <c r="A24" s="57"/>
      <c r="B24" s="164" t="s">
        <v>105</v>
      </c>
      <c r="C24" s="165">
        <v>1004</v>
      </c>
      <c r="D24" s="165">
        <v>160</v>
      </c>
      <c r="E24" s="165">
        <v>2670</v>
      </c>
      <c r="F24" s="165">
        <v>2178</v>
      </c>
      <c r="G24" s="165">
        <v>626</v>
      </c>
      <c r="H24" s="165">
        <v>1041</v>
      </c>
      <c r="I24" s="166">
        <f>IFERROR(H24/G24-1,"-")</f>
        <v>0.66293929712460065</v>
      </c>
      <c r="J24" s="166">
        <f t="shared" si="12"/>
        <v>3.3337176235493046E-3</v>
      </c>
      <c r="K24" s="165">
        <v>5468</v>
      </c>
      <c r="L24" s="165">
        <v>31051</v>
      </c>
      <c r="M24" s="165">
        <v>21604</v>
      </c>
      <c r="N24" s="165">
        <v>15756</v>
      </c>
      <c r="O24" s="165">
        <v>11860</v>
      </c>
      <c r="P24" s="165">
        <v>14926</v>
      </c>
      <c r="Q24" s="166">
        <f>IFERROR(P24/O24-1,"-")</f>
        <v>0.25851602023608766</v>
      </c>
      <c r="R24" s="166">
        <f t="shared" si="14"/>
        <v>1.0571690025526177E-2</v>
      </c>
      <c r="S24" s="165">
        <v>6472</v>
      </c>
      <c r="T24" s="165">
        <v>24274</v>
      </c>
      <c r="U24" s="165">
        <v>17934</v>
      </c>
      <c r="V24" s="165">
        <v>12486</v>
      </c>
      <c r="W24" s="165">
        <v>15967</v>
      </c>
      <c r="X24" s="166">
        <f>IFERROR(W24/V24-1,"-")</f>
        <v>0.27879224731699503</v>
      </c>
      <c r="Y24" s="166">
        <f>W24/W$8</f>
        <v>9.2608059168934453E-3</v>
      </c>
    </row>
    <row r="25" spans="1:25" x14ac:dyDescent="0.25">
      <c r="A25" s="57"/>
      <c r="B25" s="164" t="s">
        <v>102</v>
      </c>
      <c r="C25" s="165">
        <v>523</v>
      </c>
      <c r="D25" s="165">
        <v>253</v>
      </c>
      <c r="E25" s="165">
        <v>1607</v>
      </c>
      <c r="F25" s="165">
        <v>2049</v>
      </c>
      <c r="G25" s="165">
        <v>1540</v>
      </c>
      <c r="H25" s="165">
        <v>1902</v>
      </c>
      <c r="I25" s="166">
        <f>IFERROR(H25/G25-1,"-")</f>
        <v>0.23506493506493498</v>
      </c>
      <c r="J25" s="166">
        <f t="shared" si="12"/>
        <v>6.0909999231419567E-3</v>
      </c>
      <c r="K25" s="165">
        <v>9652</v>
      </c>
      <c r="L25" s="165">
        <v>20267</v>
      </c>
      <c r="M25" s="165">
        <v>29607</v>
      </c>
      <c r="N25" s="165">
        <v>24900</v>
      </c>
      <c r="O25" s="165">
        <v>23934</v>
      </c>
      <c r="P25" s="165">
        <v>18689</v>
      </c>
      <c r="Q25" s="166">
        <f>IFERROR(P25/O25-1,"-")</f>
        <v>-0.21914431352887109</v>
      </c>
      <c r="R25" s="166">
        <f t="shared" si="14"/>
        <v>1.3236923146660773E-2</v>
      </c>
      <c r="S25" s="165">
        <v>10175</v>
      </c>
      <c r="T25" s="165">
        <v>31214</v>
      </c>
      <c r="U25" s="165">
        <v>26949</v>
      </c>
      <c r="V25" s="165">
        <v>25474</v>
      </c>
      <c r="W25" s="165">
        <v>20591</v>
      </c>
      <c r="X25" s="166">
        <f>IFERROR(W25/V25-1,"-")</f>
        <v>-0.19168564026065793</v>
      </c>
      <c r="Y25" s="166">
        <f>W25/W$8</f>
        <v>1.1942710254572114E-2</v>
      </c>
    </row>
    <row r="26" spans="1:25" x14ac:dyDescent="0.25">
      <c r="A26" s="57"/>
      <c r="B26" s="160" t="s">
        <v>109</v>
      </c>
      <c r="C26" s="161">
        <v>34320</v>
      </c>
      <c r="D26" s="161">
        <v>1702</v>
      </c>
      <c r="E26" s="161">
        <v>57188</v>
      </c>
      <c r="F26" s="161">
        <v>64213</v>
      </c>
      <c r="G26" s="161">
        <v>62608</v>
      </c>
      <c r="H26" s="161">
        <v>62657</v>
      </c>
      <c r="I26" s="162">
        <f>IFERROR(H26/G26-1,"-")</f>
        <v>7.826475849732617E-4</v>
      </c>
      <c r="J26" s="162">
        <f t="shared" si="12"/>
        <v>0.20065393385084415</v>
      </c>
      <c r="K26" s="161">
        <v>228857</v>
      </c>
      <c r="L26" s="161">
        <v>52900</v>
      </c>
      <c r="M26" s="161">
        <v>477201</v>
      </c>
      <c r="N26" s="161">
        <v>514101</v>
      </c>
      <c r="O26" s="161">
        <v>552207</v>
      </c>
      <c r="P26" s="161">
        <v>520289</v>
      </c>
      <c r="Q26" s="162">
        <f>IFERROR(P26/O26-1,"-")</f>
        <v>-5.7800788472438747E-2</v>
      </c>
      <c r="R26" s="162">
        <f t="shared" si="14"/>
        <v>0.36850690283337723</v>
      </c>
      <c r="S26" s="161">
        <v>263177</v>
      </c>
      <c r="T26" s="161">
        <v>534389</v>
      </c>
      <c r="U26" s="161">
        <v>578314</v>
      </c>
      <c r="V26" s="161">
        <v>614815</v>
      </c>
      <c r="W26" s="161">
        <v>582946</v>
      </c>
      <c r="X26" s="162">
        <f>IFERROR(W26/V26-1,"-")</f>
        <v>-5.1835104868944271E-2</v>
      </c>
      <c r="Y26" s="162">
        <f>W26/W$8</f>
        <v>0.33810670545684013</v>
      </c>
    </row>
    <row r="27" spans="1:25" s="57" customFormat="1" x14ac:dyDescent="0.25">
      <c r="B27" s="164" t="s">
        <v>112</v>
      </c>
      <c r="C27" s="165">
        <v>13636</v>
      </c>
      <c r="D27" s="165">
        <v>5</v>
      </c>
      <c r="E27" s="165">
        <v>22606</v>
      </c>
      <c r="F27" s="165">
        <v>26648</v>
      </c>
      <c r="G27" s="165">
        <v>27187</v>
      </c>
      <c r="H27" s="165">
        <v>26394</v>
      </c>
      <c r="I27" s="166">
        <f t="shared" ref="I27:I34" si="15">IFERROR(H27/G27-1,"-")</f>
        <v>-2.9168352521425689E-2</v>
      </c>
      <c r="J27" s="166">
        <f t="shared" si="12"/>
        <v>8.4524633002843741E-2</v>
      </c>
      <c r="K27" s="165">
        <v>101958</v>
      </c>
      <c r="L27" s="165">
        <v>2107</v>
      </c>
      <c r="M27" s="165">
        <v>232130</v>
      </c>
      <c r="N27" s="165">
        <v>253863</v>
      </c>
      <c r="O27" s="165">
        <v>272919</v>
      </c>
      <c r="P27" s="165">
        <v>262428</v>
      </c>
      <c r="Q27" s="166">
        <f t="shared" ref="Q27:Q34" si="16">IFERROR(P27/O27-1,"-")</f>
        <v>-3.8439976696382439E-2</v>
      </c>
      <c r="R27" s="166">
        <f t="shared" si="14"/>
        <v>0.18587079391791395</v>
      </c>
      <c r="S27" s="165">
        <v>115594</v>
      </c>
      <c r="T27" s="165">
        <v>254736</v>
      </c>
      <c r="U27" s="165">
        <v>280511</v>
      </c>
      <c r="V27" s="165">
        <v>300106</v>
      </c>
      <c r="W27" s="165">
        <v>288822</v>
      </c>
      <c r="X27" s="166">
        <f t="shared" ref="X27:X34" si="17">IFERROR(W27/V27-1,"-")</f>
        <v>-3.7600047983045948E-2</v>
      </c>
      <c r="Y27" s="166">
        <f t="shared" ref="Y27:Y34" si="18">W27/W$8</f>
        <v>0.16751578170783482</v>
      </c>
    </row>
    <row r="28" spans="1:25" s="57" customFormat="1" x14ac:dyDescent="0.25">
      <c r="B28" s="164" t="s">
        <v>115</v>
      </c>
      <c r="C28" s="165">
        <v>5913</v>
      </c>
      <c r="D28" s="165">
        <v>29</v>
      </c>
      <c r="E28" s="165">
        <v>10179</v>
      </c>
      <c r="F28" s="165">
        <v>12656</v>
      </c>
      <c r="G28" s="165">
        <v>11744</v>
      </c>
      <c r="H28" s="165">
        <v>12063</v>
      </c>
      <c r="I28" s="166">
        <f t="shared" si="15"/>
        <v>2.7162806539509532E-2</v>
      </c>
      <c r="J28" s="166">
        <f t="shared" si="12"/>
        <v>3.8630773960494968E-2</v>
      </c>
      <c r="K28" s="165">
        <v>28236</v>
      </c>
      <c r="L28" s="165">
        <v>8697</v>
      </c>
      <c r="M28" s="165">
        <v>50375</v>
      </c>
      <c r="N28" s="165">
        <v>57027</v>
      </c>
      <c r="O28" s="165">
        <v>59792</v>
      </c>
      <c r="P28" s="165">
        <v>52776</v>
      </c>
      <c r="Q28" s="166">
        <f t="shared" si="16"/>
        <v>-0.11734011238961739</v>
      </c>
      <c r="R28" s="166">
        <f t="shared" si="14"/>
        <v>3.7379841403401413E-2</v>
      </c>
      <c r="S28" s="165">
        <v>34149</v>
      </c>
      <c r="T28" s="165">
        <v>60554</v>
      </c>
      <c r="U28" s="165">
        <v>69683</v>
      </c>
      <c r="V28" s="165">
        <v>71536</v>
      </c>
      <c r="W28" s="165">
        <v>64839</v>
      </c>
      <c r="X28" s="166">
        <f t="shared" si="17"/>
        <v>-9.3617199731603651E-2</v>
      </c>
      <c r="Y28" s="166">
        <f t="shared" si="18"/>
        <v>3.7606400378621792E-2</v>
      </c>
    </row>
    <row r="29" spans="1:25" x14ac:dyDescent="0.25">
      <c r="A29" s="57"/>
      <c r="B29" s="164" t="s">
        <v>118</v>
      </c>
      <c r="C29" s="165">
        <v>2029</v>
      </c>
      <c r="D29" s="165">
        <v>1297</v>
      </c>
      <c r="E29" s="165">
        <v>1770</v>
      </c>
      <c r="F29" s="165">
        <v>1557</v>
      </c>
      <c r="G29" s="165">
        <v>1388</v>
      </c>
      <c r="H29" s="165">
        <v>1465</v>
      </c>
      <c r="I29" s="166">
        <f t="shared" si="15"/>
        <v>5.54755043227666E-2</v>
      </c>
      <c r="J29" s="166">
        <f t="shared" si="12"/>
        <v>4.6915430533138623E-3</v>
      </c>
      <c r="K29" s="165">
        <v>8997</v>
      </c>
      <c r="L29" s="165">
        <v>9133</v>
      </c>
      <c r="M29" s="165">
        <v>21446</v>
      </c>
      <c r="N29" s="165">
        <v>20496</v>
      </c>
      <c r="O29" s="165">
        <v>18365</v>
      </c>
      <c r="P29" s="165">
        <v>16908</v>
      </c>
      <c r="Q29" s="166">
        <f t="shared" si="16"/>
        <v>-7.9335692894092036E-2</v>
      </c>
      <c r="R29" s="166">
        <f t="shared" si="14"/>
        <v>1.1975488071257978E-2</v>
      </c>
      <c r="S29" s="165">
        <v>11026</v>
      </c>
      <c r="T29" s="165">
        <v>23216</v>
      </c>
      <c r="U29" s="165">
        <v>22053</v>
      </c>
      <c r="V29" s="165">
        <v>19753</v>
      </c>
      <c r="W29" s="165">
        <v>18373</v>
      </c>
      <c r="X29" s="166">
        <f t="shared" si="17"/>
        <v>-6.9862805649774762E-2</v>
      </c>
      <c r="Y29" s="166">
        <f t="shared" si="18"/>
        <v>1.065627776733784E-2</v>
      </c>
    </row>
    <row r="30" spans="1:25" x14ac:dyDescent="0.25">
      <c r="A30" s="57"/>
      <c r="B30" s="164" t="s">
        <v>125</v>
      </c>
      <c r="C30" s="165">
        <v>1607</v>
      </c>
      <c r="D30" s="165">
        <v>6</v>
      </c>
      <c r="E30" s="165">
        <v>3316</v>
      </c>
      <c r="F30" s="165">
        <v>1890</v>
      </c>
      <c r="G30" s="165">
        <v>1466</v>
      </c>
      <c r="H30" s="165">
        <v>1490</v>
      </c>
      <c r="I30" s="166">
        <f t="shared" si="15"/>
        <v>1.6371077762619368E-2</v>
      </c>
      <c r="J30" s="166">
        <f t="shared" si="12"/>
        <v>4.7716035149745085E-3</v>
      </c>
      <c r="K30" s="165">
        <v>8621</v>
      </c>
      <c r="L30" s="165">
        <v>995</v>
      </c>
      <c r="M30" s="165">
        <v>26532</v>
      </c>
      <c r="N30" s="165">
        <v>21322</v>
      </c>
      <c r="O30" s="165">
        <v>23862</v>
      </c>
      <c r="P30" s="165">
        <v>21807</v>
      </c>
      <c r="Q30" s="166">
        <f t="shared" si="16"/>
        <v>-8.6120191098818188E-2</v>
      </c>
      <c r="R30" s="166">
        <f t="shared" si="14"/>
        <v>1.5445319870470944E-2</v>
      </c>
      <c r="S30" s="165">
        <v>10228</v>
      </c>
      <c r="T30" s="165">
        <v>29848</v>
      </c>
      <c r="U30" s="165">
        <v>23212</v>
      </c>
      <c r="V30" s="165">
        <v>25328</v>
      </c>
      <c r="W30" s="165">
        <v>23297</v>
      </c>
      <c r="X30" s="166">
        <f t="shared" si="17"/>
        <v>-8.0187934301958252E-2</v>
      </c>
      <c r="Y30" s="166">
        <f t="shared" si="18"/>
        <v>1.3512181088862442E-2</v>
      </c>
    </row>
    <row r="31" spans="1:25" x14ac:dyDescent="0.25">
      <c r="A31" s="57"/>
      <c r="B31" s="164" t="s">
        <v>121</v>
      </c>
      <c r="C31" s="165">
        <v>1003</v>
      </c>
      <c r="D31" s="165">
        <v>53</v>
      </c>
      <c r="E31" s="165">
        <v>1855</v>
      </c>
      <c r="F31" s="165">
        <v>1389</v>
      </c>
      <c r="G31" s="165">
        <v>1031</v>
      </c>
      <c r="H31" s="165">
        <v>1087</v>
      </c>
      <c r="I31" s="166">
        <f t="shared" si="15"/>
        <v>5.4316197866149274E-2</v>
      </c>
      <c r="J31" s="166">
        <f t="shared" si="12"/>
        <v>3.4810288730048934E-3</v>
      </c>
      <c r="K31" s="165">
        <v>13673</v>
      </c>
      <c r="L31" s="165">
        <v>3575</v>
      </c>
      <c r="M31" s="165">
        <v>32900</v>
      </c>
      <c r="N31" s="165">
        <v>29273</v>
      </c>
      <c r="O31" s="165">
        <v>30742</v>
      </c>
      <c r="P31" s="165">
        <v>29930</v>
      </c>
      <c r="Q31" s="166">
        <f t="shared" si="16"/>
        <v>-2.6413375837616271E-2</v>
      </c>
      <c r="R31" s="166">
        <f t="shared" si="14"/>
        <v>2.1198625382821818E-2</v>
      </c>
      <c r="S31" s="165">
        <v>14676</v>
      </c>
      <c r="T31" s="165">
        <v>34755</v>
      </c>
      <c r="U31" s="165">
        <v>30662</v>
      </c>
      <c r="V31" s="165">
        <v>31773</v>
      </c>
      <c r="W31" s="165">
        <v>31017</v>
      </c>
      <c r="X31" s="166">
        <f t="shared" si="17"/>
        <v>-2.3793787177792458E-2</v>
      </c>
      <c r="Y31" s="166">
        <f t="shared" si="18"/>
        <v>1.7989754939831151E-2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1068</v>
      </c>
      <c r="F32" s="165">
        <v>1506</v>
      </c>
      <c r="G32" s="165">
        <v>1538</v>
      </c>
      <c r="H32" s="165">
        <v>1343</v>
      </c>
      <c r="I32" s="166">
        <f t="shared" si="15"/>
        <v>-0.12678803641092329</v>
      </c>
      <c r="J32" s="166">
        <f t="shared" si="12"/>
        <v>4.3008480004099094E-3</v>
      </c>
      <c r="K32" s="165">
        <v>8151</v>
      </c>
      <c r="L32" s="165">
        <v>110</v>
      </c>
      <c r="M32" s="165">
        <v>10126</v>
      </c>
      <c r="N32" s="165">
        <v>11005</v>
      </c>
      <c r="O32" s="165">
        <v>9979</v>
      </c>
      <c r="P32" s="165">
        <v>8999</v>
      </c>
      <c r="Q32" s="166">
        <f t="shared" si="16"/>
        <v>-9.8206233089487949E-2</v>
      </c>
      <c r="R32" s="166">
        <f t="shared" si="14"/>
        <v>6.3737530845310239E-3</v>
      </c>
      <c r="S32" s="165">
        <v>9525</v>
      </c>
      <c r="T32" s="165">
        <v>11194</v>
      </c>
      <c r="U32" s="165">
        <v>12511</v>
      </c>
      <c r="V32" s="165">
        <v>11517</v>
      </c>
      <c r="W32" s="165">
        <v>10342</v>
      </c>
      <c r="X32" s="166">
        <f t="shared" si="17"/>
        <v>-0.10202309629243722</v>
      </c>
      <c r="Y32" s="166">
        <f t="shared" si="18"/>
        <v>5.9983249697821766E-3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362</v>
      </c>
      <c r="F33" s="165">
        <v>528</v>
      </c>
      <c r="G33" s="165">
        <v>318</v>
      </c>
      <c r="H33" s="165">
        <v>272</v>
      </c>
      <c r="I33" s="166">
        <f t="shared" si="15"/>
        <v>-0.14465408805031443</v>
      </c>
      <c r="J33" s="166">
        <f t="shared" si="12"/>
        <v>8.7105782286782982E-4</v>
      </c>
      <c r="K33" s="165">
        <v>10437</v>
      </c>
      <c r="L33" s="165">
        <v>190</v>
      </c>
      <c r="M33" s="165">
        <v>6474</v>
      </c>
      <c r="N33" s="165">
        <v>10814</v>
      </c>
      <c r="O33" s="165">
        <v>10693</v>
      </c>
      <c r="P33" s="165">
        <v>9123</v>
      </c>
      <c r="Q33" s="166">
        <f t="shared" si="16"/>
        <v>-0.14682502571775924</v>
      </c>
      <c r="R33" s="166">
        <f t="shared" si="14"/>
        <v>6.4615789965747896E-3</v>
      </c>
      <c r="S33" s="165">
        <v>11099</v>
      </c>
      <c r="T33" s="165">
        <v>6836</v>
      </c>
      <c r="U33" s="165">
        <v>11342</v>
      </c>
      <c r="V33" s="165">
        <v>11011</v>
      </c>
      <c r="W33" s="165">
        <v>9395</v>
      </c>
      <c r="X33" s="166">
        <f t="shared" si="17"/>
        <v>-0.14676232858051041</v>
      </c>
      <c r="Y33" s="166">
        <f t="shared" si="18"/>
        <v>5.4490681774418438E-3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309</v>
      </c>
      <c r="E34" s="170">
        <f t="shared" si="20"/>
        <v>16032</v>
      </c>
      <c r="F34" s="170">
        <f t="shared" si="20"/>
        <v>18039</v>
      </c>
      <c r="G34" s="170">
        <f t="shared" si="20"/>
        <v>17936</v>
      </c>
      <c r="H34" s="170">
        <f t="shared" si="20"/>
        <v>18543</v>
      </c>
      <c r="I34" s="171">
        <f t="shared" si="15"/>
        <v>3.3842551293487899E-2</v>
      </c>
      <c r="J34" s="171">
        <f t="shared" si="12"/>
        <v>5.9382445622934439E-2</v>
      </c>
      <c r="K34" s="170">
        <f t="shared" ref="K34:P34" si="21">K26-SUM(K27:K33)</f>
        <v>48784</v>
      </c>
      <c r="L34" s="170">
        <f t="shared" si="21"/>
        <v>28093</v>
      </c>
      <c r="M34" s="170">
        <f t="shared" si="21"/>
        <v>97218</v>
      </c>
      <c r="N34" s="170">
        <f t="shared" si="21"/>
        <v>110301</v>
      </c>
      <c r="O34" s="170">
        <f t="shared" si="21"/>
        <v>125855</v>
      </c>
      <c r="P34" s="170">
        <f t="shared" si="21"/>
        <v>118318</v>
      </c>
      <c r="Q34" s="171">
        <f t="shared" si="16"/>
        <v>-5.9886377180088157E-2</v>
      </c>
      <c r="R34" s="171">
        <f t="shared" si="14"/>
        <v>8.3801502106405343E-2</v>
      </c>
      <c r="S34" s="170">
        <f>S26-SUM(S27:S33)</f>
        <v>56880</v>
      </c>
      <c r="T34" s="170">
        <f>T26-SUM(T27:T33)</f>
        <v>113250</v>
      </c>
      <c r="U34" s="170">
        <f>U26-SUM(U27:U33)</f>
        <v>128340</v>
      </c>
      <c r="V34" s="170">
        <f>V26-SUM(V27:V33)</f>
        <v>143791</v>
      </c>
      <c r="W34" s="170">
        <f>W26-SUM(W27:W33)</f>
        <v>136861</v>
      </c>
      <c r="X34" s="171">
        <f t="shared" si="17"/>
        <v>-4.8194949614370874E-2</v>
      </c>
      <c r="Y34" s="171">
        <f t="shared" si="18"/>
        <v>7.9378916427128063E-2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2769</v>
      </c>
      <c r="E36" s="177">
        <f t="shared" si="22"/>
        <v>66913</v>
      </c>
      <c r="F36" s="177">
        <f t="shared" si="22"/>
        <v>81954</v>
      </c>
      <c r="G36" s="177">
        <f t="shared" si="22"/>
        <v>82643</v>
      </c>
      <c r="H36" s="177">
        <f t="shared" si="22"/>
        <v>80002</v>
      </c>
      <c r="I36" s="178">
        <f>IFERROR(H36/G36-1,"-")</f>
        <v>-3.1956729547572116E-2</v>
      </c>
      <c r="J36" s="178">
        <f t="shared" ref="J36:J48" si="23">H36/H$8</f>
        <v>0.25619988215100042</v>
      </c>
      <c r="K36" s="177">
        <f t="shared" ref="K36:P36" si="24">K37+K40</f>
        <v>107490</v>
      </c>
      <c r="L36" s="177">
        <f t="shared" si="24"/>
        <v>13634</v>
      </c>
      <c r="M36" s="177">
        <f t="shared" si="24"/>
        <v>210963</v>
      </c>
      <c r="N36" s="177">
        <f t="shared" si="24"/>
        <v>241856</v>
      </c>
      <c r="O36" s="177">
        <f t="shared" si="24"/>
        <v>259242</v>
      </c>
      <c r="P36" s="177">
        <f t="shared" si="24"/>
        <v>275154</v>
      </c>
      <c r="Q36" s="178">
        <f>IFERROR(P36/O36-1,"-")</f>
        <v>6.1378943226791938E-2</v>
      </c>
      <c r="R36" s="178">
        <f t="shared" ref="R36:R48" si="25">P36/P$8</f>
        <v>0.1948842822781475</v>
      </c>
      <c r="S36" s="177">
        <f>S37+S40</f>
        <v>147106</v>
      </c>
      <c r="T36" s="177">
        <f>T37+T40</f>
        <v>277876</v>
      </c>
      <c r="U36" s="177">
        <f>U37+U40</f>
        <v>323810</v>
      </c>
      <c r="V36" s="177">
        <f>V37+V40</f>
        <v>341885</v>
      </c>
      <c r="W36" s="177">
        <f>W37+W40</f>
        <v>355156</v>
      </c>
      <c r="X36" s="178">
        <f>IFERROR(W36/V36-1,"-")</f>
        <v>3.8817146116384205E-2</v>
      </c>
      <c r="Y36" s="178">
        <f>W36/W$8</f>
        <v>0.20598927702262218</v>
      </c>
    </row>
    <row r="37" spans="1:25" x14ac:dyDescent="0.25">
      <c r="A37" s="57"/>
      <c r="B37" s="160" t="s">
        <v>99</v>
      </c>
      <c r="C37" s="161">
        <v>2530</v>
      </c>
      <c r="D37" s="161">
        <v>1152</v>
      </c>
      <c r="E37" s="161">
        <v>7973</v>
      </c>
      <c r="F37" s="161">
        <v>10447</v>
      </c>
      <c r="G37" s="161">
        <v>9827</v>
      </c>
      <c r="H37" s="161">
        <v>8006</v>
      </c>
      <c r="I37" s="162">
        <f>IFERROR(H37/G37-1,"-")</f>
        <v>-0.18530579016993998</v>
      </c>
      <c r="J37" s="162">
        <f t="shared" si="23"/>
        <v>2.5638562242205315E-2</v>
      </c>
      <c r="K37" s="161">
        <v>7136</v>
      </c>
      <c r="L37" s="161">
        <v>3377</v>
      </c>
      <c r="M37" s="161">
        <v>18783</v>
      </c>
      <c r="N37" s="161">
        <v>15819</v>
      </c>
      <c r="O37" s="161">
        <v>15567</v>
      </c>
      <c r="P37" s="161">
        <v>19540</v>
      </c>
      <c r="Q37" s="162">
        <f>IFERROR(P37/O37-1,"-")</f>
        <v>0.25521937431746644</v>
      </c>
      <c r="R37" s="162">
        <f t="shared" si="25"/>
        <v>1.3839663881735327E-2</v>
      </c>
      <c r="S37" s="161">
        <v>9666</v>
      </c>
      <c r="T37" s="161">
        <v>26756</v>
      </c>
      <c r="U37" s="161">
        <v>26266</v>
      </c>
      <c r="V37" s="161">
        <v>25394</v>
      </c>
      <c r="W37" s="161">
        <v>27546</v>
      </c>
      <c r="X37" s="162">
        <f>IFERROR(W37/V37-1,"-")</f>
        <v>8.4744427817594614E-2</v>
      </c>
      <c r="Y37" s="162">
        <f>W37/W$8</f>
        <v>1.5976586696733693E-2</v>
      </c>
    </row>
    <row r="38" spans="1:25" x14ac:dyDescent="0.25">
      <c r="A38" s="57"/>
      <c r="B38" s="164" t="s">
        <v>105</v>
      </c>
      <c r="C38" s="165">
        <v>1111</v>
      </c>
      <c r="D38" s="165">
        <v>1044</v>
      </c>
      <c r="E38" s="165">
        <v>3920</v>
      </c>
      <c r="F38" s="165">
        <v>5331</v>
      </c>
      <c r="G38" s="165">
        <v>6814</v>
      </c>
      <c r="H38" s="165">
        <v>4612</v>
      </c>
      <c r="I38" s="166">
        <f>IFERROR(H38/G38-1,"-")</f>
        <v>-0.32315820369826831</v>
      </c>
      <c r="J38" s="166">
        <f t="shared" si="23"/>
        <v>1.4769553967155995E-2</v>
      </c>
      <c r="K38" s="165">
        <v>954</v>
      </c>
      <c r="L38" s="165">
        <v>1204</v>
      </c>
      <c r="M38" s="165">
        <v>3260</v>
      </c>
      <c r="N38" s="165">
        <v>2573</v>
      </c>
      <c r="O38" s="165">
        <v>2777</v>
      </c>
      <c r="P38" s="165">
        <v>5318</v>
      </c>
      <c r="Q38" s="166">
        <f>IFERROR(P38/O38-1,"-")</f>
        <v>0.91501620453727051</v>
      </c>
      <c r="R38" s="166">
        <f t="shared" si="25"/>
        <v>3.7665983891027877E-3</v>
      </c>
      <c r="S38" s="165">
        <v>2065</v>
      </c>
      <c r="T38" s="165">
        <v>7180</v>
      </c>
      <c r="U38" s="165">
        <v>7904</v>
      </c>
      <c r="V38" s="165">
        <v>9591</v>
      </c>
      <c r="W38" s="165">
        <v>9930</v>
      </c>
      <c r="X38" s="166">
        <f>IFERROR(W38/V38-1,"-")</f>
        <v>3.5345636534250824E-2</v>
      </c>
      <c r="Y38" s="166">
        <f>W38/W$8</f>
        <v>5.7593663653004263E-3</v>
      </c>
    </row>
    <row r="39" spans="1:25" x14ac:dyDescent="0.25">
      <c r="A39" s="57"/>
      <c r="B39" s="164" t="s">
        <v>102</v>
      </c>
      <c r="C39" s="165">
        <v>1419</v>
      </c>
      <c r="D39" s="165">
        <v>108</v>
      </c>
      <c r="E39" s="165">
        <v>4053</v>
      </c>
      <c r="F39" s="165">
        <v>5116</v>
      </c>
      <c r="G39" s="165">
        <v>3013</v>
      </c>
      <c r="H39" s="165">
        <v>3394</v>
      </c>
      <c r="I39" s="166">
        <f>IFERROR(H39/G39-1,"-")</f>
        <v>0.12645204115499498</v>
      </c>
      <c r="J39" s="166">
        <f t="shared" si="23"/>
        <v>1.0869008275049318E-2</v>
      </c>
      <c r="K39" s="165">
        <v>6182</v>
      </c>
      <c r="L39" s="165">
        <v>2173</v>
      </c>
      <c r="M39" s="165">
        <v>15523</v>
      </c>
      <c r="N39" s="165">
        <v>13246</v>
      </c>
      <c r="O39" s="165">
        <v>12790</v>
      </c>
      <c r="P39" s="165">
        <v>14222</v>
      </c>
      <c r="Q39" s="166">
        <f>IFERROR(P39/O39-1,"-")</f>
        <v>0.11196247068021892</v>
      </c>
      <c r="R39" s="166">
        <f t="shared" si="25"/>
        <v>1.007306549263254E-2</v>
      </c>
      <c r="S39" s="165">
        <v>7601</v>
      </c>
      <c r="T39" s="165">
        <v>19576</v>
      </c>
      <c r="U39" s="165">
        <v>18362</v>
      </c>
      <c r="V39" s="165">
        <v>15803</v>
      </c>
      <c r="W39" s="165">
        <v>17616</v>
      </c>
      <c r="X39" s="166">
        <f>IFERROR(W39/V39-1,"-")</f>
        <v>0.1147250522052774</v>
      </c>
      <c r="Y39" s="166">
        <f>W39/W$8</f>
        <v>1.0217220331433264E-2</v>
      </c>
    </row>
    <row r="40" spans="1:25" x14ac:dyDescent="0.25">
      <c r="A40" s="57"/>
      <c r="B40" s="160" t="s">
        <v>109</v>
      </c>
      <c r="C40" s="161">
        <v>37086</v>
      </c>
      <c r="D40" s="161">
        <v>1617</v>
      </c>
      <c r="E40" s="161">
        <v>58940</v>
      </c>
      <c r="F40" s="161">
        <v>71507</v>
      </c>
      <c r="G40" s="161">
        <v>72816</v>
      </c>
      <c r="H40" s="161">
        <v>71996</v>
      </c>
      <c r="I40" s="162">
        <f>IFERROR(H40/G40-1,"-")</f>
        <v>-1.1261261261261257E-2</v>
      </c>
      <c r="J40" s="162">
        <f t="shared" si="23"/>
        <v>0.23056131990879511</v>
      </c>
      <c r="K40" s="161">
        <v>100354</v>
      </c>
      <c r="L40" s="161">
        <v>10257</v>
      </c>
      <c r="M40" s="161">
        <v>192180</v>
      </c>
      <c r="N40" s="161">
        <v>226037</v>
      </c>
      <c r="O40" s="161">
        <v>243675</v>
      </c>
      <c r="P40" s="161">
        <v>255614</v>
      </c>
      <c r="Q40" s="162">
        <f>IFERROR(P40/O40-1,"-")</f>
        <v>4.899558838617013E-2</v>
      </c>
      <c r="R40" s="162">
        <f t="shared" si="25"/>
        <v>0.18104461839641217</v>
      </c>
      <c r="S40" s="161">
        <v>137440</v>
      </c>
      <c r="T40" s="161">
        <v>251120</v>
      </c>
      <c r="U40" s="161">
        <v>297544</v>
      </c>
      <c r="V40" s="161">
        <v>316491</v>
      </c>
      <c r="W40" s="161">
        <v>327610</v>
      </c>
      <c r="X40" s="162">
        <f>IFERROR(W40/V40-1,"-")</f>
        <v>3.5132120660618993E-2</v>
      </c>
      <c r="Y40" s="162">
        <f>W40/W$8</f>
        <v>0.19001269032588849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26891</v>
      </c>
      <c r="F41" s="165">
        <v>29840</v>
      </c>
      <c r="G41" s="165">
        <v>29326</v>
      </c>
      <c r="H41" s="165">
        <v>27286</v>
      </c>
      <c r="I41" s="166">
        <f t="shared" ref="I41:I48" si="26">IFERROR(H41/G41-1,"-")</f>
        <v>-6.9562845256768702E-2</v>
      </c>
      <c r="J41" s="166">
        <f t="shared" si="23"/>
        <v>8.7381190274895604E-2</v>
      </c>
      <c r="K41" s="165">
        <v>48199</v>
      </c>
      <c r="L41" s="165">
        <v>319</v>
      </c>
      <c r="M41" s="165">
        <v>92999</v>
      </c>
      <c r="N41" s="165">
        <v>111276</v>
      </c>
      <c r="O41" s="165">
        <v>126180</v>
      </c>
      <c r="P41" s="165">
        <v>132146</v>
      </c>
      <c r="Q41" s="166">
        <f t="shared" ref="Q41:Q48" si="27">IFERROR(P41/O41-1,"-")</f>
        <v>4.7281661119036311E-2</v>
      </c>
      <c r="R41" s="166">
        <f t="shared" si="25"/>
        <v>9.3595507846253659E-2</v>
      </c>
      <c r="S41" s="165">
        <v>66259</v>
      </c>
      <c r="T41" s="165">
        <v>119890</v>
      </c>
      <c r="U41" s="165">
        <v>141116</v>
      </c>
      <c r="V41" s="165">
        <v>155506</v>
      </c>
      <c r="W41" s="165">
        <v>159432</v>
      </c>
      <c r="X41" s="166">
        <f t="shared" ref="X41:X48" si="28">IFERROR(W41/V41-1,"-")</f>
        <v>2.5246614278548796E-2</v>
      </c>
      <c r="Y41" s="166">
        <f t="shared" ref="Y41:Y48" si="29">W41/W$8</f>
        <v>9.2470019975083348E-2</v>
      </c>
    </row>
    <row r="42" spans="1:25" s="57" customFormat="1" x14ac:dyDescent="0.25">
      <c r="B42" s="164" t="s">
        <v>115</v>
      </c>
      <c r="C42" s="165">
        <v>2861</v>
      </c>
      <c r="D42" s="165">
        <v>71</v>
      </c>
      <c r="E42" s="165">
        <v>2508</v>
      </c>
      <c r="F42" s="165">
        <v>4573</v>
      </c>
      <c r="G42" s="165">
        <v>4848</v>
      </c>
      <c r="H42" s="165">
        <v>5221</v>
      </c>
      <c r="I42" s="166">
        <f t="shared" si="26"/>
        <v>7.6938943894389489E-2</v>
      </c>
      <c r="J42" s="166">
        <f t="shared" si="23"/>
        <v>1.6719826813209337E-2</v>
      </c>
      <c r="K42" s="165">
        <v>5618</v>
      </c>
      <c r="L42" s="165">
        <v>1034</v>
      </c>
      <c r="M42" s="165">
        <v>8267</v>
      </c>
      <c r="N42" s="165">
        <v>10499</v>
      </c>
      <c r="O42" s="165">
        <v>9625</v>
      </c>
      <c r="P42" s="165">
        <v>8997</v>
      </c>
      <c r="Q42" s="166">
        <f t="shared" si="27"/>
        <v>-6.524675324675322E-2</v>
      </c>
      <c r="R42" s="166">
        <f t="shared" si="25"/>
        <v>6.3723365375625762E-3</v>
      </c>
      <c r="S42" s="165">
        <v>8479</v>
      </c>
      <c r="T42" s="165">
        <v>10775</v>
      </c>
      <c r="U42" s="165">
        <v>15072</v>
      </c>
      <c r="V42" s="165">
        <v>14473</v>
      </c>
      <c r="W42" s="165">
        <v>14218</v>
      </c>
      <c r="X42" s="166">
        <f t="shared" si="28"/>
        <v>-1.76190147170594E-2</v>
      </c>
      <c r="Y42" s="166">
        <f t="shared" si="29"/>
        <v>8.2463918410716486E-3</v>
      </c>
    </row>
    <row r="43" spans="1:25" x14ac:dyDescent="0.25">
      <c r="A43" s="57"/>
      <c r="B43" s="164" t="s">
        <v>118</v>
      </c>
      <c r="C43" s="165">
        <v>1616</v>
      </c>
      <c r="D43" s="165">
        <v>75</v>
      </c>
      <c r="E43" s="165">
        <v>2031</v>
      </c>
      <c r="F43" s="165">
        <v>3176</v>
      </c>
      <c r="G43" s="165">
        <v>3190</v>
      </c>
      <c r="H43" s="165">
        <v>3179</v>
      </c>
      <c r="I43" s="166">
        <f t="shared" si="26"/>
        <v>-3.4482758620689724E-3</v>
      </c>
      <c r="J43" s="166">
        <f t="shared" si="23"/>
        <v>1.0180488304767761E-2</v>
      </c>
      <c r="K43" s="165">
        <v>2576</v>
      </c>
      <c r="L43" s="165">
        <v>1735</v>
      </c>
      <c r="M43" s="165">
        <v>5215</v>
      </c>
      <c r="N43" s="165">
        <v>5861</v>
      </c>
      <c r="O43" s="165">
        <v>4959</v>
      </c>
      <c r="P43" s="165">
        <v>5811</v>
      </c>
      <c r="Q43" s="166">
        <f t="shared" si="27"/>
        <v>0.1718088324258924</v>
      </c>
      <c r="R43" s="166">
        <f t="shared" si="25"/>
        <v>4.1157772168251786E-3</v>
      </c>
      <c r="S43" s="165">
        <v>4192</v>
      </c>
      <c r="T43" s="165">
        <v>7246</v>
      </c>
      <c r="U43" s="165">
        <v>9037</v>
      </c>
      <c r="V43" s="165">
        <v>8149</v>
      </c>
      <c r="W43" s="165">
        <v>8990</v>
      </c>
      <c r="X43" s="166">
        <f t="shared" si="28"/>
        <v>0.10320284697508897</v>
      </c>
      <c r="Y43" s="166">
        <f t="shared" si="29"/>
        <v>5.2141695492498325E-3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1206</v>
      </c>
      <c r="F44" s="165">
        <v>1415</v>
      </c>
      <c r="G44" s="165">
        <v>1482</v>
      </c>
      <c r="H44" s="165">
        <v>1296</v>
      </c>
      <c r="I44" s="166">
        <f t="shared" si="26"/>
        <v>-0.12550607287449389</v>
      </c>
      <c r="J44" s="166">
        <f t="shared" si="23"/>
        <v>4.1503343324878952E-3</v>
      </c>
      <c r="K44" s="165">
        <v>4692</v>
      </c>
      <c r="L44" s="165">
        <v>189</v>
      </c>
      <c r="M44" s="165">
        <v>11388</v>
      </c>
      <c r="N44" s="165">
        <v>10473</v>
      </c>
      <c r="O44" s="165">
        <v>11382</v>
      </c>
      <c r="P44" s="165">
        <v>9924</v>
      </c>
      <c r="Q44" s="166">
        <f t="shared" si="27"/>
        <v>-0.12809699525566687</v>
      </c>
      <c r="R44" s="166">
        <f t="shared" si="25"/>
        <v>7.0289060574381468E-3</v>
      </c>
      <c r="S44" s="165">
        <v>5403</v>
      </c>
      <c r="T44" s="165">
        <v>12594</v>
      </c>
      <c r="U44" s="165">
        <v>11888</v>
      </c>
      <c r="V44" s="165">
        <v>12864</v>
      </c>
      <c r="W44" s="165">
        <v>11220</v>
      </c>
      <c r="X44" s="166">
        <f t="shared" si="28"/>
        <v>-0.12779850746268662</v>
      </c>
      <c r="Y44" s="166">
        <f t="shared" si="29"/>
        <v>6.5075619958379445E-3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671</v>
      </c>
      <c r="F45" s="165">
        <v>888</v>
      </c>
      <c r="G45" s="165">
        <v>988</v>
      </c>
      <c r="H45" s="165">
        <v>995</v>
      </c>
      <c r="I45" s="166">
        <f t="shared" si="26"/>
        <v>7.0850202429149078E-3</v>
      </c>
      <c r="J45" s="166">
        <f t="shared" si="23"/>
        <v>3.1864063740937158E-3</v>
      </c>
      <c r="K45" s="165">
        <v>6876</v>
      </c>
      <c r="L45" s="165">
        <v>455</v>
      </c>
      <c r="M45" s="165">
        <v>11495</v>
      </c>
      <c r="N45" s="165">
        <v>13310</v>
      </c>
      <c r="O45" s="165">
        <v>14303</v>
      </c>
      <c r="P45" s="165">
        <v>10871</v>
      </c>
      <c r="Q45" s="166">
        <f t="shared" si="27"/>
        <v>-0.23994966091029857</v>
      </c>
      <c r="R45" s="166">
        <f t="shared" si="25"/>
        <v>7.6996410469981954E-3</v>
      </c>
      <c r="S45" s="165">
        <v>7570</v>
      </c>
      <c r="T45" s="165">
        <v>12166</v>
      </c>
      <c r="U45" s="165">
        <v>14198</v>
      </c>
      <c r="V45" s="165">
        <v>15291</v>
      </c>
      <c r="W45" s="165">
        <v>11866</v>
      </c>
      <c r="X45" s="166">
        <f t="shared" si="28"/>
        <v>-0.22398796677784316</v>
      </c>
      <c r="Y45" s="166">
        <f t="shared" si="29"/>
        <v>6.8822398077195233E-3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1355</v>
      </c>
      <c r="F46" s="165">
        <v>1476</v>
      </c>
      <c r="G46" s="165">
        <v>806</v>
      </c>
      <c r="H46" s="165">
        <v>1143</v>
      </c>
      <c r="I46" s="166">
        <f t="shared" si="26"/>
        <v>0.41811414392059554</v>
      </c>
      <c r="J46" s="166">
        <f t="shared" si="23"/>
        <v>3.6603643071247407E-3</v>
      </c>
      <c r="K46" s="165">
        <v>2222</v>
      </c>
      <c r="L46" s="165">
        <v>90</v>
      </c>
      <c r="M46" s="165">
        <v>3052</v>
      </c>
      <c r="N46" s="165">
        <v>4383</v>
      </c>
      <c r="O46" s="165">
        <v>3939</v>
      </c>
      <c r="P46" s="165">
        <v>4798</v>
      </c>
      <c r="Q46" s="166">
        <f t="shared" si="27"/>
        <v>0.21807565371921811</v>
      </c>
      <c r="R46" s="166">
        <f t="shared" si="25"/>
        <v>3.3982961773063509E-3</v>
      </c>
      <c r="S46" s="165">
        <v>3315</v>
      </c>
      <c r="T46" s="165">
        <v>4407</v>
      </c>
      <c r="U46" s="165">
        <v>5859</v>
      </c>
      <c r="V46" s="165">
        <v>4745</v>
      </c>
      <c r="W46" s="165">
        <v>5941</v>
      </c>
      <c r="X46" s="166">
        <f t="shared" si="28"/>
        <v>0.25205479452054802</v>
      </c>
      <c r="Y46" s="166">
        <f t="shared" si="29"/>
        <v>3.4457598767623195E-3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730</v>
      </c>
      <c r="F47" s="165">
        <v>991</v>
      </c>
      <c r="G47" s="165">
        <v>834</v>
      </c>
      <c r="H47" s="165">
        <v>717</v>
      </c>
      <c r="I47" s="166">
        <f t="shared" si="26"/>
        <v>-0.14028776978417268</v>
      </c>
      <c r="J47" s="166">
        <f t="shared" si="23"/>
        <v>2.2961340404273308E-3</v>
      </c>
      <c r="K47" s="165">
        <v>3677</v>
      </c>
      <c r="L47" s="165">
        <v>616</v>
      </c>
      <c r="M47" s="165">
        <v>3013</v>
      </c>
      <c r="N47" s="165">
        <v>4676</v>
      </c>
      <c r="O47" s="165">
        <v>4454</v>
      </c>
      <c r="P47" s="165">
        <v>3807</v>
      </c>
      <c r="Q47" s="166">
        <f t="shared" si="27"/>
        <v>-0.14526268522676244</v>
      </c>
      <c r="R47" s="166">
        <f t="shared" si="25"/>
        <v>2.6963971544404497E-3</v>
      </c>
      <c r="S47" s="165">
        <v>4738</v>
      </c>
      <c r="T47" s="165">
        <v>3743</v>
      </c>
      <c r="U47" s="165">
        <v>5667</v>
      </c>
      <c r="V47" s="165">
        <v>5288</v>
      </c>
      <c r="W47" s="165">
        <v>4524</v>
      </c>
      <c r="X47" s="166">
        <f t="shared" si="28"/>
        <v>-0.14447806354009074</v>
      </c>
      <c r="Y47" s="166">
        <f t="shared" si="29"/>
        <v>2.6239046763966898E-3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1416</v>
      </c>
      <c r="E48" s="170">
        <f t="shared" si="31"/>
        <v>23548</v>
      </c>
      <c r="F48" s="170">
        <f t="shared" si="31"/>
        <v>29148</v>
      </c>
      <c r="G48" s="170">
        <f t="shared" si="31"/>
        <v>31342</v>
      </c>
      <c r="H48" s="170">
        <f t="shared" si="31"/>
        <v>32159</v>
      </c>
      <c r="I48" s="171">
        <f t="shared" si="26"/>
        <v>2.6067257992470116E-2</v>
      </c>
      <c r="J48" s="171">
        <f t="shared" si="23"/>
        <v>0.10298657546178874</v>
      </c>
      <c r="K48" s="170">
        <f t="shared" ref="K48:P48" si="32">K40-SUM(K41:K47)</f>
        <v>26494</v>
      </c>
      <c r="L48" s="170">
        <f t="shared" si="32"/>
        <v>5819</v>
      </c>
      <c r="M48" s="170">
        <f t="shared" si="32"/>
        <v>56751</v>
      </c>
      <c r="N48" s="170">
        <f t="shared" si="32"/>
        <v>65559</v>
      </c>
      <c r="O48" s="170">
        <f t="shared" si="32"/>
        <v>68833</v>
      </c>
      <c r="P48" s="170">
        <f t="shared" si="32"/>
        <v>79260</v>
      </c>
      <c r="Q48" s="171">
        <f t="shared" si="27"/>
        <v>0.15148257376549035</v>
      </c>
      <c r="R48" s="171">
        <f t="shared" si="25"/>
        <v>5.6137756359587614E-2</v>
      </c>
      <c r="S48" s="170">
        <f>S40-SUM(S41:S47)</f>
        <v>37484</v>
      </c>
      <c r="T48" s="170">
        <f>T40-SUM(T41:T47)</f>
        <v>80299</v>
      </c>
      <c r="U48" s="170">
        <f>U40-SUM(U41:U47)</f>
        <v>94707</v>
      </c>
      <c r="V48" s="170">
        <f>V40-SUM(V41:V47)</f>
        <v>100175</v>
      </c>
      <c r="W48" s="170">
        <f>W40-SUM(W41:W47)</f>
        <v>111419</v>
      </c>
      <c r="X48" s="171">
        <f t="shared" si="28"/>
        <v>0.11224357374594462</v>
      </c>
      <c r="Y48" s="171">
        <f t="shared" si="29"/>
        <v>6.4622642603767197E-2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3463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14300</v>
      </c>
      <c r="U50" s="177">
        <f>U51+U54</f>
        <v>24103</v>
      </c>
      <c r="V50" s="177">
        <f>V51+V54</f>
        <v>20584</v>
      </c>
      <c r="W50" s="177">
        <f>W51+W54</f>
        <v>18160</v>
      </c>
      <c r="X50" s="178">
        <f>IFERROR(W50/V50-1,"-")</f>
        <v>-0.11776136805285664</v>
      </c>
      <c r="Y50" s="178">
        <f>W50/W$8</f>
        <v>1.0532738488807225E-2</v>
      </c>
    </row>
    <row r="51" spans="1:25" x14ac:dyDescent="0.25">
      <c r="A51" s="57"/>
      <c r="B51" s="160" t="s">
        <v>99</v>
      </c>
      <c r="C51" s="161">
        <v>0</v>
      </c>
      <c r="D51" s="161">
        <v>787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1482</v>
      </c>
      <c r="U51" s="161">
        <v>10585</v>
      </c>
      <c r="V51" s="161">
        <v>5640</v>
      </c>
      <c r="W51" s="161">
        <v>3433</v>
      </c>
      <c r="X51" s="162">
        <f>IFERROR(W51/V51-1,"-")</f>
        <v>-0.39131205673758862</v>
      </c>
      <c r="Y51" s="162">
        <f>W51/W$8</f>
        <v>1.9911283718103087E-3</v>
      </c>
    </row>
    <row r="52" spans="1:25" x14ac:dyDescent="0.25">
      <c r="A52" s="57"/>
      <c r="B52" s="164" t="s">
        <v>105</v>
      </c>
      <c r="C52" s="165">
        <v>0</v>
      </c>
      <c r="D52" s="165">
        <v>309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479</v>
      </c>
      <c r="U52" s="165">
        <v>7865</v>
      </c>
      <c r="V52" s="165">
        <v>3866</v>
      </c>
      <c r="W52" s="165">
        <v>2151</v>
      </c>
      <c r="X52" s="166">
        <f>IFERROR(W52/V52-1,"-")</f>
        <v>-0.44361096740817385</v>
      </c>
      <c r="Y52" s="166">
        <f>W52/W$8</f>
        <v>1.2475727141753492E-3</v>
      </c>
    </row>
    <row r="53" spans="1:25" x14ac:dyDescent="0.25">
      <c r="A53" s="57"/>
      <c r="B53" s="164" t="s">
        <v>102</v>
      </c>
      <c r="C53" s="165">
        <v>0</v>
      </c>
      <c r="D53" s="165">
        <v>478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1003</v>
      </c>
      <c r="U53" s="165">
        <v>2720</v>
      </c>
      <c r="V53" s="165">
        <v>1774</v>
      </c>
      <c r="W53" s="165">
        <v>1282</v>
      </c>
      <c r="X53" s="166">
        <f>IFERROR(W53/V53-1,"-")</f>
        <v>-0.27733934611048483</v>
      </c>
      <c r="Y53" s="166">
        <f>W53/W$8</f>
        <v>7.4355565763495942E-4</v>
      </c>
    </row>
    <row r="54" spans="1:25" x14ac:dyDescent="0.25">
      <c r="A54" s="57"/>
      <c r="B54" s="160" t="s">
        <v>109</v>
      </c>
      <c r="C54" s="161">
        <v>0</v>
      </c>
      <c r="D54" s="161">
        <v>2676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12818</v>
      </c>
      <c r="U54" s="161">
        <v>13518</v>
      </c>
      <c r="V54" s="161">
        <v>14944</v>
      </c>
      <c r="W54" s="161">
        <v>14727</v>
      </c>
      <c r="X54" s="162">
        <f>IFERROR(W54/V54-1,"-")</f>
        <v>-1.4520877944325439E-2</v>
      </c>
      <c r="Y54" s="162">
        <f>W54/W$8</f>
        <v>8.5416101169969172E-3</v>
      </c>
    </row>
    <row r="55" spans="1:25" s="57" customFormat="1" x14ac:dyDescent="0.25">
      <c r="B55" s="164" t="s">
        <v>112</v>
      </c>
      <c r="C55" s="165">
        <v>0</v>
      </c>
      <c r="D55" s="165">
        <v>55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4284</v>
      </c>
      <c r="U55" s="165">
        <v>3960</v>
      </c>
      <c r="V55" s="165">
        <v>4477</v>
      </c>
      <c r="W55" s="165">
        <v>5123</v>
      </c>
      <c r="X55" s="166">
        <f t="shared" ref="X55:X62" si="39">IFERROR(W55/V55-1,"-")</f>
        <v>0.14429305338396237</v>
      </c>
      <c r="Y55" s="166">
        <f t="shared" ref="Y55:Y62" si="40">W55/W$8</f>
        <v>2.9713226474757386E-3</v>
      </c>
    </row>
    <row r="56" spans="1:25" s="57" customFormat="1" x14ac:dyDescent="0.25">
      <c r="B56" s="164" t="s">
        <v>115</v>
      </c>
      <c r="C56" s="165">
        <v>0</v>
      </c>
      <c r="D56" s="165">
        <v>1007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3320</v>
      </c>
      <c r="U56" s="165">
        <v>2467</v>
      </c>
      <c r="V56" s="165">
        <v>3257</v>
      </c>
      <c r="W56" s="165">
        <v>3102</v>
      </c>
      <c r="X56" s="166">
        <f t="shared" si="39"/>
        <v>-4.7589806570463633E-2</v>
      </c>
      <c r="Y56" s="166">
        <f t="shared" si="40"/>
        <v>1.799149492966961E-3</v>
      </c>
    </row>
    <row r="57" spans="1:25" x14ac:dyDescent="0.25">
      <c r="A57" s="57"/>
      <c r="B57" s="164" t="s">
        <v>118</v>
      </c>
      <c r="C57" s="165">
        <v>0</v>
      </c>
      <c r="D57" s="165">
        <v>446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1008</v>
      </c>
      <c r="U57" s="165">
        <v>1424</v>
      </c>
      <c r="V57" s="165">
        <v>1158</v>
      </c>
      <c r="W57" s="165">
        <v>901</v>
      </c>
      <c r="X57" s="166">
        <f t="shared" si="39"/>
        <v>-0.22193436960276336</v>
      </c>
      <c r="Y57" s="166">
        <f t="shared" si="40"/>
        <v>5.2257694815062276E-4</v>
      </c>
    </row>
    <row r="58" spans="1:25" x14ac:dyDescent="0.25">
      <c r="A58" s="57"/>
      <c r="B58" s="164" t="s">
        <v>125</v>
      </c>
      <c r="C58" s="165">
        <v>0</v>
      </c>
      <c r="D58" s="165">
        <v>55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375</v>
      </c>
      <c r="U58" s="165">
        <v>320</v>
      </c>
      <c r="V58" s="165">
        <v>522</v>
      </c>
      <c r="W58" s="165">
        <v>429</v>
      </c>
      <c r="X58" s="166">
        <f t="shared" si="39"/>
        <v>-0.17816091954022983</v>
      </c>
      <c r="Y58" s="166">
        <f t="shared" si="40"/>
        <v>2.4881854689968612E-4</v>
      </c>
    </row>
    <row r="59" spans="1:25" x14ac:dyDescent="0.25">
      <c r="A59" s="57"/>
      <c r="B59" s="164" t="s">
        <v>121</v>
      </c>
      <c r="C59" s="165">
        <v>0</v>
      </c>
      <c r="D59" s="165">
        <v>80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344</v>
      </c>
      <c r="U59" s="165">
        <v>319</v>
      </c>
      <c r="V59" s="165">
        <v>383</v>
      </c>
      <c r="W59" s="165">
        <v>419</v>
      </c>
      <c r="X59" s="166">
        <f t="shared" si="39"/>
        <v>9.3994778067885143E-2</v>
      </c>
      <c r="Y59" s="166">
        <f t="shared" si="40"/>
        <v>2.4301858077148828E-4</v>
      </c>
    </row>
    <row r="60" spans="1:25" x14ac:dyDescent="0.25">
      <c r="A60" s="57"/>
      <c r="B60" s="164" t="s">
        <v>130</v>
      </c>
      <c r="C60" s="165">
        <v>0</v>
      </c>
      <c r="D60" s="165">
        <v>22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44</v>
      </c>
      <c r="U60" s="165">
        <v>147</v>
      </c>
      <c r="V60" s="165">
        <v>78</v>
      </c>
      <c r="W60" s="165">
        <v>162</v>
      </c>
      <c r="X60" s="166">
        <f t="shared" si="39"/>
        <v>1.0769230769230771</v>
      </c>
      <c r="Y60" s="166">
        <f t="shared" si="40"/>
        <v>9.3959451276804539E-5</v>
      </c>
    </row>
    <row r="61" spans="1:25" x14ac:dyDescent="0.25">
      <c r="A61" s="57"/>
      <c r="B61" s="164" t="s">
        <v>133</v>
      </c>
      <c r="C61" s="165">
        <v>0</v>
      </c>
      <c r="D61" s="165">
        <v>14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88</v>
      </c>
      <c r="U61" s="165">
        <v>133</v>
      </c>
      <c r="V61" s="165">
        <v>83</v>
      </c>
      <c r="W61" s="165">
        <v>321</v>
      </c>
      <c r="X61" s="166">
        <f t="shared" si="39"/>
        <v>2.8674698795180724</v>
      </c>
      <c r="Y61" s="166">
        <f t="shared" si="40"/>
        <v>1.8617891271514975E-4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997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3355</v>
      </c>
      <c r="U62" s="170">
        <f>U54-SUM(U55:U61)</f>
        <v>4748</v>
      </c>
      <c r="V62" s="170">
        <f>V54-SUM(V55:V61)</f>
        <v>4986</v>
      </c>
      <c r="W62" s="170">
        <f>W54-SUM(W55:W61)</f>
        <v>4270</v>
      </c>
      <c r="X62" s="171">
        <f t="shared" si="39"/>
        <v>-0.14360208584035294</v>
      </c>
      <c r="Y62" s="171">
        <f t="shared" si="40"/>
        <v>2.4765855367404653E-3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13364</v>
      </c>
      <c r="M64" s="177">
        <f t="shared" si="46"/>
        <v>0</v>
      </c>
      <c r="N64" s="177">
        <f t="shared" si="46"/>
        <v>6778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52151</v>
      </c>
      <c r="U64" s="177">
        <f>U65+U68</f>
        <v>67931</v>
      </c>
      <c r="V64" s="177">
        <f>V65+V68</f>
        <v>84114</v>
      </c>
      <c r="W64" s="177">
        <f>W65+W68</f>
        <v>62084</v>
      </c>
      <c r="X64" s="178">
        <f>IFERROR(W64/V64-1,"-")</f>
        <v>-0.26190646028009601</v>
      </c>
      <c r="Y64" s="178">
        <f>W64/W$8</f>
        <v>3.6008509710303289E-2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6820</v>
      </c>
      <c r="M65" s="161">
        <v>0</v>
      </c>
      <c r="N65" s="161">
        <v>762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12344</v>
      </c>
      <c r="U65" s="161">
        <v>6571</v>
      </c>
      <c r="V65" s="161">
        <v>20644</v>
      </c>
      <c r="W65" s="161">
        <v>12615</v>
      </c>
      <c r="X65" s="162">
        <f>IFERROR(W65/V65-1,"-")</f>
        <v>-0.38892656461925978</v>
      </c>
      <c r="Y65" s="162">
        <f>W65/W$8</f>
        <v>7.3166572707215388E-3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6751</v>
      </c>
      <c r="M66" s="165">
        <v>0</v>
      </c>
      <c r="N66" s="165">
        <v>63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8839</v>
      </c>
      <c r="U66" s="165">
        <v>4414</v>
      </c>
      <c r="V66" s="165">
        <v>11240</v>
      </c>
      <c r="W66" s="165">
        <v>4292</v>
      </c>
      <c r="X66" s="166">
        <f>IFERROR(W66/V66-1,"-")</f>
        <v>-0.61814946619217082</v>
      </c>
      <c r="Y66" s="166">
        <f>W66/W$8</f>
        <v>2.4893454622225007E-3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69</v>
      </c>
      <c r="M67" s="165">
        <v>0</v>
      </c>
      <c r="N67" s="165">
        <v>699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3505</v>
      </c>
      <c r="U67" s="165">
        <v>2157</v>
      </c>
      <c r="V67" s="165">
        <v>9404</v>
      </c>
      <c r="W67" s="165">
        <v>8323</v>
      </c>
      <c r="X67" s="166">
        <f>IFERROR(W67/V67-1,"-")</f>
        <v>-0.11495108464483195</v>
      </c>
      <c r="Y67" s="166">
        <f>W67/W$8</f>
        <v>4.8273118084990385E-3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6544</v>
      </c>
      <c r="M68" s="161">
        <v>0</v>
      </c>
      <c r="N68" s="161">
        <v>6016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39807</v>
      </c>
      <c r="U68" s="161">
        <v>61360</v>
      </c>
      <c r="V68" s="161">
        <v>63470</v>
      </c>
      <c r="W68" s="161">
        <v>49469</v>
      </c>
      <c r="X68" s="162">
        <f>IFERROR(W68/V68-1,"-")</f>
        <v>-0.22059240586103668</v>
      </c>
      <c r="Y68" s="162">
        <f>W68/W$8</f>
        <v>2.8691852439581753E-2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585</v>
      </c>
      <c r="M69" s="165">
        <v>0</v>
      </c>
      <c r="N69" s="165">
        <v>2431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15807</v>
      </c>
      <c r="U69" s="165">
        <v>22517</v>
      </c>
      <c r="V69" s="165">
        <v>19990</v>
      </c>
      <c r="W69" s="165">
        <v>20697</v>
      </c>
      <c r="X69" s="166">
        <f t="shared" ref="X69:X76" si="50">IFERROR(W69/V69-1,"-")</f>
        <v>3.5367683841921016E-2</v>
      </c>
      <c r="Y69" s="166">
        <f t="shared" ref="Y69:Y76" si="51">W69/W$8</f>
        <v>1.2004189895531011E-2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1120</v>
      </c>
      <c r="M70" s="165">
        <v>0</v>
      </c>
      <c r="N70" s="165">
        <v>339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4505</v>
      </c>
      <c r="U70" s="165">
        <v>3468</v>
      </c>
      <c r="V70" s="165">
        <v>4663</v>
      </c>
      <c r="W70" s="165">
        <v>4860</v>
      </c>
      <c r="X70" s="166">
        <f t="shared" si="50"/>
        <v>4.2247480162985296E-2</v>
      </c>
      <c r="Y70" s="166">
        <f t="shared" si="51"/>
        <v>2.8187835383041361E-3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969</v>
      </c>
      <c r="M71" s="165">
        <v>0</v>
      </c>
      <c r="N71" s="165">
        <v>625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6043</v>
      </c>
      <c r="U71" s="165">
        <v>8110</v>
      </c>
      <c r="V71" s="165">
        <v>9664</v>
      </c>
      <c r="W71" s="165">
        <v>4243</v>
      </c>
      <c r="X71" s="166">
        <f t="shared" si="50"/>
        <v>-0.56094784768211925</v>
      </c>
      <c r="Y71" s="166">
        <f t="shared" si="51"/>
        <v>2.4609256281943313E-3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178</v>
      </c>
      <c r="M72" s="165">
        <v>0</v>
      </c>
      <c r="N72" s="165">
        <v>184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621</v>
      </c>
      <c r="U72" s="165">
        <v>1564</v>
      </c>
      <c r="V72" s="165">
        <v>2265</v>
      </c>
      <c r="W72" s="165">
        <v>1198</v>
      </c>
      <c r="X72" s="166">
        <f t="shared" si="50"/>
        <v>-0.47108167770419429</v>
      </c>
      <c r="Y72" s="166">
        <f t="shared" si="51"/>
        <v>6.9483594215809783E-4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354</v>
      </c>
      <c r="M73" s="165">
        <v>0</v>
      </c>
      <c r="N73" s="165">
        <v>245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1193</v>
      </c>
      <c r="U73" s="165">
        <v>1181</v>
      </c>
      <c r="V73" s="165">
        <v>1580</v>
      </c>
      <c r="W73" s="165">
        <v>1358</v>
      </c>
      <c r="X73" s="166">
        <f t="shared" si="50"/>
        <v>-0.14050632911392402</v>
      </c>
      <c r="Y73" s="166">
        <f t="shared" si="51"/>
        <v>7.8763540020926283E-4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1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3180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4.6225730041736556E-4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16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191</v>
      </c>
      <c r="U75" s="165">
        <v>904</v>
      </c>
      <c r="V75" s="165">
        <v>202</v>
      </c>
      <c r="W75" s="165">
        <v>501</v>
      </c>
      <c r="X75" s="166">
        <f t="shared" si="50"/>
        <v>1.4801980198019802</v>
      </c>
      <c r="Y75" s="166">
        <f t="shared" si="51"/>
        <v>2.9057830302271033E-4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3338</v>
      </c>
      <c r="M76" s="170">
        <f t="shared" si="54"/>
        <v>0</v>
      </c>
      <c r="N76" s="170">
        <f t="shared" si="54"/>
        <v>2175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10603</v>
      </c>
      <c r="U76" s="170">
        <f>U68-SUM(U69:U75)</f>
        <v>20436</v>
      </c>
      <c r="V76" s="170">
        <f>V68-SUM(V69:V75)</f>
        <v>23469</v>
      </c>
      <c r="W76" s="170">
        <f>W68-SUM(W69:W75)</f>
        <v>15815</v>
      </c>
      <c r="X76" s="171">
        <f t="shared" si="50"/>
        <v>-0.32613234479526187</v>
      </c>
      <c r="Y76" s="171">
        <f t="shared" si="51"/>
        <v>9.1726464317448391E-3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13965</v>
      </c>
      <c r="E78" s="177">
        <f t="shared" si="55"/>
        <v>43337</v>
      </c>
      <c r="F78" s="177">
        <f t="shared" si="55"/>
        <v>40643</v>
      </c>
      <c r="G78" s="177">
        <f t="shared" si="55"/>
        <v>45538</v>
      </c>
      <c r="H78" s="177">
        <f t="shared" si="55"/>
        <v>48517</v>
      </c>
      <c r="I78" s="178">
        <f>IFERROR(H78/G78-1,"-")</f>
        <v>6.5417892748913076E-2</v>
      </c>
      <c r="J78" s="178">
        <f t="shared" ref="J78:J90" si="56">H78/H$8</f>
        <v>0.15537173673558272</v>
      </c>
      <c r="K78" s="177">
        <f t="shared" ref="K78:P78" si="57">K79+K82</f>
        <v>93394</v>
      </c>
      <c r="L78" s="177">
        <f t="shared" si="57"/>
        <v>18739</v>
      </c>
      <c r="M78" s="177">
        <f t="shared" si="57"/>
        <v>166765</v>
      </c>
      <c r="N78" s="177">
        <f t="shared" si="57"/>
        <v>208689</v>
      </c>
      <c r="O78" s="177">
        <f t="shared" si="57"/>
        <v>241600</v>
      </c>
      <c r="P78" s="177">
        <f t="shared" si="57"/>
        <v>244457</v>
      </c>
      <c r="Q78" s="178">
        <f>IFERROR(P78/O78-1,"-")</f>
        <v>1.1825331125827843E-2</v>
      </c>
      <c r="R78" s="178">
        <f t="shared" ref="R78:R90" si="58">P78/P$8</f>
        <v>0.17314241113292594</v>
      </c>
      <c r="S78" s="177">
        <f>S79+S82</f>
        <v>116219</v>
      </c>
      <c r="T78" s="177">
        <f>T79+T82</f>
        <v>210102</v>
      </c>
      <c r="U78" s="177">
        <f>U79+U82</f>
        <v>249332</v>
      </c>
      <c r="V78" s="177">
        <f>V79+V82</f>
        <v>287138</v>
      </c>
      <c r="W78" s="177">
        <f>W79+W82</f>
        <v>292974</v>
      </c>
      <c r="X78" s="178">
        <f>IFERROR(W78/V78-1,"-")</f>
        <v>2.032472191071899E-2</v>
      </c>
      <c r="Y78" s="178">
        <f>W78/W$8</f>
        <v>0.16992392764426256</v>
      </c>
    </row>
    <row r="79" spans="1:25" x14ac:dyDescent="0.25">
      <c r="A79" s="57"/>
      <c r="B79" s="160" t="s">
        <v>99</v>
      </c>
      <c r="C79" s="161">
        <v>7130</v>
      </c>
      <c r="D79" s="161">
        <v>7644</v>
      </c>
      <c r="E79" s="161">
        <v>19558</v>
      </c>
      <c r="F79" s="161">
        <v>17088</v>
      </c>
      <c r="G79" s="161">
        <v>19026</v>
      </c>
      <c r="H79" s="161">
        <v>21189</v>
      </c>
      <c r="I79" s="162">
        <f>IFERROR(H79/G79-1,"-")</f>
        <v>0.11368653421633557</v>
      </c>
      <c r="J79" s="162">
        <f t="shared" si="56"/>
        <v>6.7856044885097222E-2</v>
      </c>
      <c r="K79" s="161">
        <v>33582</v>
      </c>
      <c r="L79" s="161">
        <v>9702</v>
      </c>
      <c r="M79" s="161">
        <v>76711</v>
      </c>
      <c r="N79" s="161">
        <v>85260</v>
      </c>
      <c r="O79" s="161">
        <v>87539</v>
      </c>
      <c r="P79" s="161">
        <v>89413</v>
      </c>
      <c r="Q79" s="162">
        <f>IFERROR(P79/O79-1,"-")</f>
        <v>2.1407601183472513E-2</v>
      </c>
      <c r="R79" s="162">
        <f t="shared" si="58"/>
        <v>6.3328857044913034E-2</v>
      </c>
      <c r="S79" s="161">
        <v>40712</v>
      </c>
      <c r="T79" s="161">
        <v>96269</v>
      </c>
      <c r="U79" s="161">
        <v>102348</v>
      </c>
      <c r="V79" s="161">
        <v>106565</v>
      </c>
      <c r="W79" s="161">
        <v>110602</v>
      </c>
      <c r="X79" s="162">
        <f>IFERROR(W79/V79-1,"-")</f>
        <v>3.7882982217426031E-2</v>
      </c>
      <c r="Y79" s="162">
        <f>W79/W$8</f>
        <v>6.4148785371093434E-2</v>
      </c>
    </row>
    <row r="80" spans="1:25" x14ac:dyDescent="0.25">
      <c r="A80" s="57"/>
      <c r="B80" s="164" t="s">
        <v>105</v>
      </c>
      <c r="C80" s="165">
        <v>2296</v>
      </c>
      <c r="D80" s="165">
        <v>5440</v>
      </c>
      <c r="E80" s="165">
        <v>12116</v>
      </c>
      <c r="F80" s="165">
        <v>9994</v>
      </c>
      <c r="G80" s="165">
        <v>9419</v>
      </c>
      <c r="H80" s="165">
        <v>9814</v>
      </c>
      <c r="I80" s="166">
        <f>IFERROR(H80/G80-1,"-")</f>
        <v>4.1936511306932767E-2</v>
      </c>
      <c r="J80" s="166">
        <f t="shared" si="56"/>
        <v>3.1428534829503238E-2</v>
      </c>
      <c r="K80" s="165">
        <v>4508</v>
      </c>
      <c r="L80" s="165">
        <v>2591</v>
      </c>
      <c r="M80" s="165">
        <v>11961</v>
      </c>
      <c r="N80" s="165">
        <v>8738</v>
      </c>
      <c r="O80" s="165">
        <v>14643</v>
      </c>
      <c r="P80" s="165">
        <v>12235</v>
      </c>
      <c r="Q80" s="166">
        <f>IFERROR(P80/O80-1,"-")</f>
        <v>-0.16444717612511095</v>
      </c>
      <c r="R80" s="166">
        <f t="shared" si="58"/>
        <v>8.6657260794796177E-3</v>
      </c>
      <c r="S80" s="165">
        <v>6804</v>
      </c>
      <c r="T80" s="165">
        <v>24077</v>
      </c>
      <c r="U80" s="165">
        <v>18732</v>
      </c>
      <c r="V80" s="165">
        <v>24062</v>
      </c>
      <c r="W80" s="165">
        <v>22049</v>
      </c>
      <c r="X80" s="166">
        <f>IFERROR(W80/V80-1,"-")</f>
        <v>-8.3658881223505954E-2</v>
      </c>
      <c r="Y80" s="166">
        <f>W80/W$8</f>
        <v>1.2788345316063354E-2</v>
      </c>
    </row>
    <row r="81" spans="1:25" x14ac:dyDescent="0.25">
      <c r="A81" s="57"/>
      <c r="B81" s="164" t="s">
        <v>102</v>
      </c>
      <c r="C81" s="165">
        <v>4834</v>
      </c>
      <c r="D81" s="165">
        <v>2204</v>
      </c>
      <c r="E81" s="165">
        <v>7442</v>
      </c>
      <c r="F81" s="165">
        <v>7094</v>
      </c>
      <c r="G81" s="165">
        <v>9607</v>
      </c>
      <c r="H81" s="165">
        <v>11375</v>
      </c>
      <c r="I81" s="166">
        <f>IFERROR(H81/G81-1,"-")</f>
        <v>0.18403247631935038</v>
      </c>
      <c r="J81" s="166">
        <f t="shared" si="56"/>
        <v>3.6427510055593984E-2</v>
      </c>
      <c r="K81" s="165">
        <v>29074</v>
      </c>
      <c r="L81" s="165">
        <v>7111</v>
      </c>
      <c r="M81" s="165">
        <v>64750</v>
      </c>
      <c r="N81" s="165">
        <v>76522</v>
      </c>
      <c r="O81" s="165">
        <v>72896</v>
      </c>
      <c r="P81" s="165">
        <v>77178</v>
      </c>
      <c r="Q81" s="166">
        <f>IFERROR(P81/O81-1,"-")</f>
        <v>5.8741220368744518E-2</v>
      </c>
      <c r="R81" s="166">
        <f t="shared" si="58"/>
        <v>5.4663130965433418E-2</v>
      </c>
      <c r="S81" s="165">
        <v>33908</v>
      </c>
      <c r="T81" s="165">
        <v>72192</v>
      </c>
      <c r="U81" s="165">
        <v>83616</v>
      </c>
      <c r="V81" s="165">
        <v>82503</v>
      </c>
      <c r="W81" s="165">
        <v>88553</v>
      </c>
      <c r="X81" s="166">
        <f>IFERROR(W81/V81-1,"-")</f>
        <v>7.3330666763632868E-2</v>
      </c>
      <c r="Y81" s="166">
        <f>W81/W$8</f>
        <v>5.1360440055030078E-2</v>
      </c>
    </row>
    <row r="82" spans="1:25" x14ac:dyDescent="0.25">
      <c r="A82" s="57"/>
      <c r="B82" s="160" t="s">
        <v>109</v>
      </c>
      <c r="C82" s="161">
        <v>15695</v>
      </c>
      <c r="D82" s="161">
        <v>6321</v>
      </c>
      <c r="E82" s="161">
        <v>23779</v>
      </c>
      <c r="F82" s="161">
        <v>23555</v>
      </c>
      <c r="G82" s="161">
        <v>26512</v>
      </c>
      <c r="H82" s="161">
        <v>27328</v>
      </c>
      <c r="I82" s="162">
        <f>IFERROR(H82/G82-1,"-")</f>
        <v>3.0778515389257688E-2</v>
      </c>
      <c r="J82" s="162">
        <f t="shared" si="56"/>
        <v>8.751569185048548E-2</v>
      </c>
      <c r="K82" s="161">
        <v>59812</v>
      </c>
      <c r="L82" s="161">
        <v>9037</v>
      </c>
      <c r="M82" s="161">
        <v>90054</v>
      </c>
      <c r="N82" s="161">
        <v>123429</v>
      </c>
      <c r="O82" s="161">
        <v>154061</v>
      </c>
      <c r="P82" s="161">
        <v>155044</v>
      </c>
      <c r="Q82" s="162">
        <f>IFERROR(P82/O82-1,"-")</f>
        <v>6.3805895067539087E-3</v>
      </c>
      <c r="R82" s="162">
        <f t="shared" si="58"/>
        <v>0.1098135540880129</v>
      </c>
      <c r="S82" s="161">
        <v>75507</v>
      </c>
      <c r="T82" s="161">
        <v>113833</v>
      </c>
      <c r="U82" s="161">
        <v>146984</v>
      </c>
      <c r="V82" s="161">
        <v>180573</v>
      </c>
      <c r="W82" s="161">
        <v>182372</v>
      </c>
      <c r="X82" s="162">
        <f>IFERROR(W82/V82-1,"-")</f>
        <v>9.9627297547253413E-3</v>
      </c>
      <c r="Y82" s="162">
        <f>W82/W$8</f>
        <v>0.10577514227316913</v>
      </c>
    </row>
    <row r="83" spans="1:25" s="57" customFormat="1" x14ac:dyDescent="0.25">
      <c r="B83" s="164" t="s">
        <v>112</v>
      </c>
      <c r="C83" s="165">
        <v>2122</v>
      </c>
      <c r="D83" s="165">
        <v>668</v>
      </c>
      <c r="E83" s="165">
        <v>2318</v>
      </c>
      <c r="F83" s="165">
        <v>3162</v>
      </c>
      <c r="G83" s="165">
        <v>3798</v>
      </c>
      <c r="H83" s="165">
        <v>3561</v>
      </c>
      <c r="I83" s="166">
        <f t="shared" ref="I83:I90" si="59">IFERROR(H83/G83-1,"-")</f>
        <v>-6.2401263823064768E-2</v>
      </c>
      <c r="J83" s="166">
        <f t="shared" si="56"/>
        <v>1.1403812158942433E-2</v>
      </c>
      <c r="K83" s="165">
        <v>12866</v>
      </c>
      <c r="L83" s="165">
        <v>474</v>
      </c>
      <c r="M83" s="165">
        <v>18395</v>
      </c>
      <c r="N83" s="165">
        <v>26594</v>
      </c>
      <c r="O83" s="165">
        <v>32683</v>
      </c>
      <c r="P83" s="165">
        <v>33766</v>
      </c>
      <c r="Q83" s="166">
        <f t="shared" ref="Q83:Q90" si="60">IFERROR(P83/O83-1,"-")</f>
        <v>3.3136492978000698E-2</v>
      </c>
      <c r="R83" s="166">
        <f t="shared" si="58"/>
        <v>2.3915562468304761E-2</v>
      </c>
      <c r="S83" s="165">
        <v>14988</v>
      </c>
      <c r="T83" s="165">
        <v>20713</v>
      </c>
      <c r="U83" s="165">
        <v>29756</v>
      </c>
      <c r="V83" s="165">
        <v>36481</v>
      </c>
      <c r="W83" s="165">
        <v>37327</v>
      </c>
      <c r="X83" s="166">
        <f t="shared" ref="X83:X90" si="61">IFERROR(W83/V83-1,"-")</f>
        <v>2.319015377867939E-2</v>
      </c>
      <c r="Y83" s="166">
        <f t="shared" ref="Y83:Y90" si="62">W83/W$8</f>
        <v>2.1649533566723972E-2</v>
      </c>
    </row>
    <row r="84" spans="1:25" s="57" customFormat="1" x14ac:dyDescent="0.25">
      <c r="B84" s="164" t="s">
        <v>115</v>
      </c>
      <c r="C84" s="165">
        <v>4630</v>
      </c>
      <c r="D84" s="165">
        <v>1258</v>
      </c>
      <c r="E84" s="165">
        <v>6141</v>
      </c>
      <c r="F84" s="165">
        <v>7018</v>
      </c>
      <c r="G84" s="165">
        <v>7163</v>
      </c>
      <c r="H84" s="165">
        <v>6817</v>
      </c>
      <c r="I84" s="166">
        <f t="shared" si="59"/>
        <v>-4.83037833310066E-2</v>
      </c>
      <c r="J84" s="166">
        <f t="shared" si="56"/>
        <v>2.1830886685624985E-2</v>
      </c>
      <c r="K84" s="165">
        <v>23780</v>
      </c>
      <c r="L84" s="165">
        <v>1629</v>
      </c>
      <c r="M84" s="165">
        <v>32415</v>
      </c>
      <c r="N84" s="165">
        <v>42368</v>
      </c>
      <c r="O84" s="165">
        <v>49776</v>
      </c>
      <c r="P84" s="165">
        <v>47842</v>
      </c>
      <c r="Q84" s="166">
        <f t="shared" si="60"/>
        <v>-3.8854066216650551E-2</v>
      </c>
      <c r="R84" s="166">
        <f t="shared" si="58"/>
        <v>3.3885220032240607E-2</v>
      </c>
      <c r="S84" s="165">
        <v>28410</v>
      </c>
      <c r="T84" s="165">
        <v>38556</v>
      </c>
      <c r="U84" s="165">
        <v>49386</v>
      </c>
      <c r="V84" s="165">
        <v>56939</v>
      </c>
      <c r="W84" s="165">
        <v>54659</v>
      </c>
      <c r="X84" s="166">
        <f t="shared" si="61"/>
        <v>-4.0042852877640978E-2</v>
      </c>
      <c r="Y84" s="166">
        <f t="shared" si="62"/>
        <v>3.170203486011642E-2</v>
      </c>
    </row>
    <row r="85" spans="1:25" x14ac:dyDescent="0.25">
      <c r="A85" s="57"/>
      <c r="B85" s="164" t="s">
        <v>118</v>
      </c>
      <c r="C85" s="165">
        <v>1312</v>
      </c>
      <c r="D85" s="165">
        <v>1890</v>
      </c>
      <c r="E85" s="165">
        <v>3022</v>
      </c>
      <c r="F85" s="165">
        <v>2726</v>
      </c>
      <c r="G85" s="165">
        <v>2549</v>
      </c>
      <c r="H85" s="165">
        <v>2740</v>
      </c>
      <c r="I85" s="166">
        <f t="shared" si="59"/>
        <v>7.4931345625735668E-2</v>
      </c>
      <c r="J85" s="166">
        <f t="shared" si="56"/>
        <v>8.7746265980068149E-3</v>
      </c>
      <c r="K85" s="165">
        <v>3742</v>
      </c>
      <c r="L85" s="165">
        <v>1689</v>
      </c>
      <c r="M85" s="165">
        <v>8517</v>
      </c>
      <c r="N85" s="165">
        <v>12205</v>
      </c>
      <c r="O85" s="165">
        <v>18986</v>
      </c>
      <c r="P85" s="165">
        <v>17705</v>
      </c>
      <c r="Q85" s="166">
        <f t="shared" si="60"/>
        <v>-6.7470767934267317E-2</v>
      </c>
      <c r="R85" s="166">
        <f t="shared" si="58"/>
        <v>1.253998203818444E-2</v>
      </c>
      <c r="S85" s="165">
        <v>5054</v>
      </c>
      <c r="T85" s="165">
        <v>11539</v>
      </c>
      <c r="U85" s="165">
        <v>14931</v>
      </c>
      <c r="V85" s="165">
        <v>21535</v>
      </c>
      <c r="W85" s="165">
        <v>20445</v>
      </c>
      <c r="X85" s="166">
        <f t="shared" si="61"/>
        <v>-5.0615277455305363E-2</v>
      </c>
      <c r="Y85" s="166">
        <f t="shared" si="62"/>
        <v>1.1858030749100426E-2</v>
      </c>
    </row>
    <row r="86" spans="1:25" x14ac:dyDescent="0.25">
      <c r="A86" s="57"/>
      <c r="B86" s="164" t="s">
        <v>125</v>
      </c>
      <c r="C86" s="165">
        <v>223</v>
      </c>
      <c r="D86" s="165">
        <v>36</v>
      </c>
      <c r="E86" s="165">
        <v>618</v>
      </c>
      <c r="F86" s="165">
        <v>530</v>
      </c>
      <c r="G86" s="165">
        <v>687</v>
      </c>
      <c r="H86" s="165">
        <v>680</v>
      </c>
      <c r="I86" s="166">
        <f t="shared" si="59"/>
        <v>-1.0189228529839833E-2</v>
      </c>
      <c r="J86" s="166">
        <f t="shared" si="56"/>
        <v>2.1776445571695746E-3</v>
      </c>
      <c r="K86" s="165">
        <v>951</v>
      </c>
      <c r="L86" s="165">
        <v>138</v>
      </c>
      <c r="M86" s="165">
        <v>1933</v>
      </c>
      <c r="N86" s="165">
        <v>1779</v>
      </c>
      <c r="O86" s="165">
        <v>3258</v>
      </c>
      <c r="P86" s="165">
        <v>4113</v>
      </c>
      <c r="Q86" s="166">
        <f t="shared" si="60"/>
        <v>0.26243093922651939</v>
      </c>
      <c r="R86" s="166">
        <f t="shared" si="58"/>
        <v>2.9131288406129682E-3</v>
      </c>
      <c r="S86" s="165">
        <v>1174</v>
      </c>
      <c r="T86" s="165">
        <v>2551</v>
      </c>
      <c r="U86" s="165">
        <v>2309</v>
      </c>
      <c r="V86" s="165">
        <v>3945</v>
      </c>
      <c r="W86" s="165">
        <v>4793</v>
      </c>
      <c r="X86" s="166">
        <f t="shared" si="61"/>
        <v>0.21495564005069712</v>
      </c>
      <c r="Y86" s="166">
        <f t="shared" si="62"/>
        <v>2.7799237652452111E-3</v>
      </c>
    </row>
    <row r="87" spans="1:25" x14ac:dyDescent="0.25">
      <c r="A87" s="57"/>
      <c r="B87" s="164" t="s">
        <v>121</v>
      </c>
      <c r="C87" s="165">
        <v>139</v>
      </c>
      <c r="D87" s="165">
        <v>163</v>
      </c>
      <c r="E87" s="165">
        <v>445</v>
      </c>
      <c r="F87" s="165">
        <v>337</v>
      </c>
      <c r="G87" s="165">
        <v>318</v>
      </c>
      <c r="H87" s="165">
        <v>335</v>
      </c>
      <c r="I87" s="166">
        <f t="shared" si="59"/>
        <v>5.3459119496855445E-2</v>
      </c>
      <c r="J87" s="166">
        <f t="shared" si="56"/>
        <v>1.072810186252658E-3</v>
      </c>
      <c r="K87" s="165">
        <v>854</v>
      </c>
      <c r="L87" s="165">
        <v>189</v>
      </c>
      <c r="M87" s="165">
        <v>1740</v>
      </c>
      <c r="N87" s="165">
        <v>1770</v>
      </c>
      <c r="O87" s="165">
        <v>2289</v>
      </c>
      <c r="P87" s="165">
        <v>2519</v>
      </c>
      <c r="Q87" s="166">
        <f t="shared" si="60"/>
        <v>0.10048055919615551</v>
      </c>
      <c r="R87" s="166">
        <f t="shared" si="58"/>
        <v>1.7841409067600453E-3</v>
      </c>
      <c r="S87" s="165">
        <v>993</v>
      </c>
      <c r="T87" s="165">
        <v>2185</v>
      </c>
      <c r="U87" s="165">
        <v>2107</v>
      </c>
      <c r="V87" s="165">
        <v>2607</v>
      </c>
      <c r="W87" s="165">
        <v>2854</v>
      </c>
      <c r="X87" s="166">
        <f t="shared" si="61"/>
        <v>9.474491752972769E-2</v>
      </c>
      <c r="Y87" s="166">
        <f t="shared" si="62"/>
        <v>1.6553103329876554E-3</v>
      </c>
    </row>
    <row r="88" spans="1:25" x14ac:dyDescent="0.25">
      <c r="A88" s="57"/>
      <c r="B88" s="164" t="s">
        <v>130</v>
      </c>
      <c r="C88" s="165">
        <v>282</v>
      </c>
      <c r="D88" s="165">
        <v>26</v>
      </c>
      <c r="E88" s="165">
        <v>218</v>
      </c>
      <c r="F88" s="165">
        <v>271</v>
      </c>
      <c r="G88" s="165">
        <v>308</v>
      </c>
      <c r="H88" s="165">
        <v>330</v>
      </c>
      <c r="I88" s="166">
        <f t="shared" si="59"/>
        <v>7.1428571428571397E-2</v>
      </c>
      <c r="J88" s="166">
        <f t="shared" si="56"/>
        <v>1.0567980939205288E-3</v>
      </c>
      <c r="K88" s="165">
        <v>1406</v>
      </c>
      <c r="L88" s="165">
        <v>18</v>
      </c>
      <c r="M88" s="165">
        <v>1427</v>
      </c>
      <c r="N88" s="165">
        <v>2144</v>
      </c>
      <c r="O88" s="165">
        <v>2062</v>
      </c>
      <c r="P88" s="165">
        <v>2122</v>
      </c>
      <c r="Q88" s="166">
        <f t="shared" si="60"/>
        <v>2.9097963142580063E-2</v>
      </c>
      <c r="R88" s="166">
        <f t="shared" si="58"/>
        <v>1.5029563335231507E-3</v>
      </c>
      <c r="S88" s="165">
        <v>1688</v>
      </c>
      <c r="T88" s="165">
        <v>1645</v>
      </c>
      <c r="U88" s="165">
        <v>2415</v>
      </c>
      <c r="V88" s="165">
        <v>2370</v>
      </c>
      <c r="W88" s="165">
        <v>2452</v>
      </c>
      <c r="X88" s="166">
        <f t="shared" si="61"/>
        <v>3.459915611814357E-2</v>
      </c>
      <c r="Y88" s="166">
        <f t="shared" si="62"/>
        <v>1.4221516946341032E-3</v>
      </c>
    </row>
    <row r="89" spans="1:25" x14ac:dyDescent="0.25">
      <c r="A89" s="57"/>
      <c r="B89" s="164" t="s">
        <v>133</v>
      </c>
      <c r="C89" s="165">
        <v>378</v>
      </c>
      <c r="D89" s="165">
        <v>88</v>
      </c>
      <c r="E89" s="165">
        <v>376</v>
      </c>
      <c r="F89" s="165">
        <v>351</v>
      </c>
      <c r="G89" s="165">
        <v>345</v>
      </c>
      <c r="H89" s="165">
        <v>419</v>
      </c>
      <c r="I89" s="166">
        <f t="shared" si="59"/>
        <v>0.21449275362318843</v>
      </c>
      <c r="J89" s="166">
        <f t="shared" si="56"/>
        <v>1.3418133374324289E-3</v>
      </c>
      <c r="K89" s="165">
        <v>1875</v>
      </c>
      <c r="L89" s="165">
        <v>80</v>
      </c>
      <c r="M89" s="165">
        <v>1002</v>
      </c>
      <c r="N89" s="165">
        <v>2069</v>
      </c>
      <c r="O89" s="165">
        <v>2535</v>
      </c>
      <c r="P89" s="165">
        <v>1601</v>
      </c>
      <c r="Q89" s="166">
        <f t="shared" si="60"/>
        <v>-0.36844181459566072</v>
      </c>
      <c r="R89" s="166">
        <f t="shared" si="58"/>
        <v>1.1339458482424903E-3</v>
      </c>
      <c r="S89" s="165">
        <v>2253</v>
      </c>
      <c r="T89" s="165">
        <v>1378</v>
      </c>
      <c r="U89" s="165">
        <v>2420</v>
      </c>
      <c r="V89" s="165">
        <v>2880</v>
      </c>
      <c r="W89" s="165">
        <v>2020</v>
      </c>
      <c r="X89" s="166">
        <f t="shared" si="61"/>
        <v>-0.29861111111111116</v>
      </c>
      <c r="Y89" s="166">
        <f t="shared" si="62"/>
        <v>1.1715931578959579E-3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2192</v>
      </c>
      <c r="E90" s="170">
        <f t="shared" si="64"/>
        <v>10641</v>
      </c>
      <c r="F90" s="170">
        <f t="shared" si="64"/>
        <v>9160</v>
      </c>
      <c r="G90" s="170">
        <f t="shared" si="64"/>
        <v>11344</v>
      </c>
      <c r="H90" s="170">
        <f t="shared" si="64"/>
        <v>12446</v>
      </c>
      <c r="I90" s="171">
        <f t="shared" si="59"/>
        <v>9.7143864598025376E-2</v>
      </c>
      <c r="J90" s="171">
        <f t="shared" si="56"/>
        <v>3.9857300233136064E-2</v>
      </c>
      <c r="K90" s="170">
        <f t="shared" ref="K90:P90" si="65">K82-SUM(K83:K89)</f>
        <v>14338</v>
      </c>
      <c r="L90" s="170">
        <f t="shared" si="65"/>
        <v>4820</v>
      </c>
      <c r="M90" s="170">
        <f t="shared" si="65"/>
        <v>24625</v>
      </c>
      <c r="N90" s="170">
        <f t="shared" si="65"/>
        <v>34500</v>
      </c>
      <c r="O90" s="170">
        <f t="shared" si="65"/>
        <v>42472</v>
      </c>
      <c r="P90" s="170">
        <f t="shared" si="65"/>
        <v>45376</v>
      </c>
      <c r="Q90" s="171">
        <f t="shared" si="60"/>
        <v>6.8374458466754495E-2</v>
      </c>
      <c r="R90" s="171">
        <f t="shared" si="58"/>
        <v>3.213861762014443E-2</v>
      </c>
      <c r="S90" s="170">
        <f>S82-SUM(S83:S89)</f>
        <v>20947</v>
      </c>
      <c r="T90" s="170">
        <f>T82-SUM(T83:T89)</f>
        <v>35266</v>
      </c>
      <c r="U90" s="170">
        <f>U82-SUM(U83:U89)</f>
        <v>43660</v>
      </c>
      <c r="V90" s="170">
        <f>V82-SUM(V83:V89)</f>
        <v>53816</v>
      </c>
      <c r="W90" s="170">
        <f>W82-SUM(W83:W89)</f>
        <v>57822</v>
      </c>
      <c r="X90" s="171">
        <f t="shared" si="61"/>
        <v>7.4438828601159468E-2</v>
      </c>
      <c r="Y90" s="171">
        <f t="shared" si="62"/>
        <v>3.3536564146465386E-2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969</v>
      </c>
      <c r="F92" s="177">
        <f t="shared" si="66"/>
        <v>3547</v>
      </c>
      <c r="G92" s="177">
        <f t="shared" si="66"/>
        <v>3434</v>
      </c>
      <c r="H92" s="177">
        <f t="shared" si="66"/>
        <v>3865</v>
      </c>
      <c r="I92" s="178">
        <f>IFERROR(H92/G92-1,"-")</f>
        <v>0.12550960978450787</v>
      </c>
      <c r="J92" s="178">
        <f t="shared" ref="J92:J104" si="67">H92/H$8</f>
        <v>1.2377347372735889E-2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6738</v>
      </c>
      <c r="N92" s="177">
        <f t="shared" si="68"/>
        <v>22955</v>
      </c>
      <c r="O92" s="177">
        <f t="shared" si="68"/>
        <v>21800</v>
      </c>
      <c r="P92" s="177">
        <f t="shared" si="68"/>
        <v>20288</v>
      </c>
      <c r="Q92" s="178">
        <f>IFERROR(P92/O92-1,"-")</f>
        <v>-6.9357798165137652E-2</v>
      </c>
      <c r="R92" s="178">
        <f t="shared" ref="R92:R104" si="69">P92/P$8</f>
        <v>1.4369452447934816E-2</v>
      </c>
      <c r="S92" s="177">
        <f>S93+S96</f>
        <v>12754</v>
      </c>
      <c r="T92" s="177">
        <f>T93+T96</f>
        <v>20151</v>
      </c>
      <c r="U92" s="177">
        <f>U93+U96</f>
        <v>26502</v>
      </c>
      <c r="V92" s="177">
        <f>V93+V96</f>
        <v>25234</v>
      </c>
      <c r="W92" s="177">
        <f>W93+W96</f>
        <v>24153</v>
      </c>
      <c r="X92" s="178">
        <f>IFERROR(W92/V92-1,"-")</f>
        <v>-4.2839026709994399E-2</v>
      </c>
      <c r="Y92" s="178">
        <f>W92/W$8</f>
        <v>1.4008658189436174E-2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766</v>
      </c>
      <c r="F93" s="161">
        <v>2319</v>
      </c>
      <c r="G93" s="161">
        <v>2369</v>
      </c>
      <c r="H93" s="161">
        <v>2646</v>
      </c>
      <c r="I93" s="162">
        <f>IFERROR(H93/G93-1,"-")</f>
        <v>0.1169269734065006</v>
      </c>
      <c r="J93" s="162">
        <f t="shared" si="67"/>
        <v>8.4735992621627846E-3</v>
      </c>
      <c r="K93" s="161">
        <v>4723</v>
      </c>
      <c r="L93" s="161">
        <v>0</v>
      </c>
      <c r="M93" s="161">
        <v>4334</v>
      </c>
      <c r="N93" s="161">
        <v>14317</v>
      </c>
      <c r="O93" s="161">
        <v>11519</v>
      </c>
      <c r="P93" s="161">
        <v>10881</v>
      </c>
      <c r="Q93" s="162">
        <f>IFERROR(P93/O93-1,"-")</f>
        <v>-5.538675232225021E-2</v>
      </c>
      <c r="R93" s="162">
        <f t="shared" si="69"/>
        <v>7.7067237818404348E-3</v>
      </c>
      <c r="S93" s="161">
        <v>7454</v>
      </c>
      <c r="T93" s="161">
        <v>11803</v>
      </c>
      <c r="U93" s="161">
        <v>16636</v>
      </c>
      <c r="V93" s="161">
        <v>13888</v>
      </c>
      <c r="W93" s="161">
        <v>13527</v>
      </c>
      <c r="X93" s="162">
        <f>IFERROR(W93/V93-1,"-")</f>
        <v>-2.5993663594470084E-2</v>
      </c>
      <c r="Y93" s="162">
        <f>W93/W$8</f>
        <v>7.8456141816131801E-3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557</v>
      </c>
      <c r="F94" s="165">
        <v>1624</v>
      </c>
      <c r="G94" s="165">
        <v>1648</v>
      </c>
      <c r="H94" s="165">
        <v>1878</v>
      </c>
      <c r="I94" s="166">
        <f>IFERROR(H94/G94-1,"-")</f>
        <v>0.1395631067961165</v>
      </c>
      <c r="J94" s="166">
        <f t="shared" si="67"/>
        <v>6.0141418799477368E-3</v>
      </c>
      <c r="K94" s="165">
        <v>2176</v>
      </c>
      <c r="L94" s="165">
        <v>0</v>
      </c>
      <c r="M94" s="165">
        <v>1858</v>
      </c>
      <c r="N94" s="165">
        <v>3513</v>
      </c>
      <c r="O94" s="165">
        <v>2300</v>
      </c>
      <c r="P94" s="165">
        <v>2494</v>
      </c>
      <c r="Q94" s="166">
        <f>IFERROR(P94/O94-1,"-")</f>
        <v>8.4347826086956568E-2</v>
      </c>
      <c r="R94" s="166">
        <f t="shared" si="69"/>
        <v>1.7664340696544475E-3</v>
      </c>
      <c r="S94" s="165">
        <v>4239</v>
      </c>
      <c r="T94" s="165">
        <v>5649</v>
      </c>
      <c r="U94" s="165">
        <v>5137</v>
      </c>
      <c r="V94" s="165">
        <v>3948</v>
      </c>
      <c r="W94" s="165">
        <v>4372</v>
      </c>
      <c r="X94" s="166">
        <f>IFERROR(W94/V94-1,"-")</f>
        <v>0.10739614994934144</v>
      </c>
      <c r="Y94" s="166">
        <f>W94/W$8</f>
        <v>2.5357451912480832E-3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209</v>
      </c>
      <c r="F95" s="165">
        <v>695</v>
      </c>
      <c r="G95" s="165">
        <v>721</v>
      </c>
      <c r="H95" s="165">
        <v>768</v>
      </c>
      <c r="I95" s="166">
        <f>IFERROR(H95/G95-1,"-")</f>
        <v>6.5187239944521469E-2</v>
      </c>
      <c r="J95" s="166">
        <f t="shared" si="67"/>
        <v>2.4594573822150486E-3</v>
      </c>
      <c r="K95" s="165">
        <v>2547</v>
      </c>
      <c r="L95" s="165">
        <v>0</v>
      </c>
      <c r="M95" s="165">
        <v>2476</v>
      </c>
      <c r="N95" s="165">
        <v>10804</v>
      </c>
      <c r="O95" s="165">
        <v>9219</v>
      </c>
      <c r="P95" s="165">
        <v>8387</v>
      </c>
      <c r="Q95" s="166">
        <f>IFERROR(P95/O95-1,"-")</f>
        <v>-9.0248400043388632E-2</v>
      </c>
      <c r="R95" s="166">
        <f t="shared" si="69"/>
        <v>5.9402897121859869E-3</v>
      </c>
      <c r="S95" s="165">
        <v>3215</v>
      </c>
      <c r="T95" s="165">
        <v>6154</v>
      </c>
      <c r="U95" s="165">
        <v>11499</v>
      </c>
      <c r="V95" s="165">
        <v>9940</v>
      </c>
      <c r="W95" s="165">
        <v>9155</v>
      </c>
      <c r="X95" s="166">
        <f>IFERROR(W95/V95-1,"-")</f>
        <v>-7.8973843058350091E-2</v>
      </c>
      <c r="Y95" s="166">
        <f>W95/W$8</f>
        <v>5.3098689903650961E-3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203</v>
      </c>
      <c r="F96" s="161">
        <v>1228</v>
      </c>
      <c r="G96" s="161">
        <v>1065</v>
      </c>
      <c r="H96" s="161">
        <v>1219</v>
      </c>
      <c r="I96" s="162">
        <f>IFERROR(H96/G96-1,"-")</f>
        <v>0.14460093896713611</v>
      </c>
      <c r="J96" s="162">
        <f t="shared" si="67"/>
        <v>3.9037481105731048E-3</v>
      </c>
      <c r="K96" s="161">
        <v>3970</v>
      </c>
      <c r="L96" s="161">
        <v>0</v>
      </c>
      <c r="M96" s="161">
        <v>2404</v>
      </c>
      <c r="N96" s="161">
        <v>8638</v>
      </c>
      <c r="O96" s="161">
        <v>10281</v>
      </c>
      <c r="P96" s="161">
        <v>9407</v>
      </c>
      <c r="Q96" s="162">
        <f>IFERROR(P96/O96-1,"-")</f>
        <v>-8.5011185682326573E-2</v>
      </c>
      <c r="R96" s="162">
        <f t="shared" si="69"/>
        <v>6.6627286660943816E-3</v>
      </c>
      <c r="S96" s="161">
        <v>5300</v>
      </c>
      <c r="T96" s="161">
        <v>8348</v>
      </c>
      <c r="U96" s="161">
        <v>9866</v>
      </c>
      <c r="V96" s="161">
        <v>11346</v>
      </c>
      <c r="W96" s="161">
        <v>10626</v>
      </c>
      <c r="X96" s="162">
        <f>IFERROR(W96/V96-1,"-")</f>
        <v>-6.3458487572712885E-2</v>
      </c>
      <c r="Y96" s="162">
        <f>W96/W$8</f>
        <v>6.1630440078229943E-3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5</v>
      </c>
      <c r="F97" s="165">
        <v>62</v>
      </c>
      <c r="G97" s="165">
        <v>86</v>
      </c>
      <c r="H97" s="165">
        <v>72</v>
      </c>
      <c r="I97" s="166">
        <f t="shared" ref="I97:I104" si="70">IFERROR(H97/G97-1,"-")</f>
        <v>-0.16279069767441856</v>
      </c>
      <c r="J97" s="166">
        <f t="shared" si="67"/>
        <v>2.3057412958266084E-4</v>
      </c>
      <c r="K97" s="165">
        <v>915</v>
      </c>
      <c r="L97" s="165">
        <v>0</v>
      </c>
      <c r="M97" s="165">
        <v>267</v>
      </c>
      <c r="N97" s="165">
        <v>1375</v>
      </c>
      <c r="O97" s="165">
        <v>1659</v>
      </c>
      <c r="P97" s="165">
        <v>1367</v>
      </c>
      <c r="Q97" s="166">
        <f t="shared" ref="Q97:Q104" si="71">IFERROR(P97/O97-1,"-")</f>
        <v>-0.17600964436407474</v>
      </c>
      <c r="R97" s="166">
        <f t="shared" si="69"/>
        <v>9.6820985293409373E-4</v>
      </c>
      <c r="S97" s="165">
        <v>994</v>
      </c>
      <c r="T97" s="165">
        <v>1187</v>
      </c>
      <c r="U97" s="165">
        <v>1437</v>
      </c>
      <c r="V97" s="165">
        <v>1745</v>
      </c>
      <c r="W97" s="165">
        <v>1439</v>
      </c>
      <c r="X97" s="166">
        <f t="shared" ref="X97:X104" si="72">IFERROR(W97/V97-1,"-")</f>
        <v>-0.17535816618911171</v>
      </c>
      <c r="Y97" s="166">
        <f t="shared" ref="Y97:Y104" si="73">W97/W$8</f>
        <v>8.34615125847665E-4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37</v>
      </c>
      <c r="F98" s="165">
        <v>157</v>
      </c>
      <c r="G98" s="165">
        <v>187</v>
      </c>
      <c r="H98" s="165">
        <v>176</v>
      </c>
      <c r="I98" s="166">
        <f t="shared" si="70"/>
        <v>-5.8823529411764719E-2</v>
      </c>
      <c r="J98" s="166">
        <f t="shared" si="67"/>
        <v>5.6362565009094874E-4</v>
      </c>
      <c r="K98" s="165">
        <v>772</v>
      </c>
      <c r="L98" s="165">
        <v>0</v>
      </c>
      <c r="M98" s="165">
        <v>505</v>
      </c>
      <c r="N98" s="165">
        <v>1739</v>
      </c>
      <c r="O98" s="165">
        <v>2148</v>
      </c>
      <c r="P98" s="165">
        <v>1880</v>
      </c>
      <c r="Q98" s="166">
        <f t="shared" si="71"/>
        <v>-0.12476722532588458</v>
      </c>
      <c r="R98" s="166">
        <f t="shared" si="69"/>
        <v>1.3315541503409628E-3</v>
      </c>
      <c r="S98" s="165">
        <v>1071</v>
      </c>
      <c r="T98" s="165">
        <v>1672</v>
      </c>
      <c r="U98" s="165">
        <v>1896</v>
      </c>
      <c r="V98" s="165">
        <v>2335</v>
      </c>
      <c r="W98" s="165">
        <v>2056</v>
      </c>
      <c r="X98" s="166">
        <f t="shared" si="72"/>
        <v>-0.11948608137044969</v>
      </c>
      <c r="Y98" s="166">
        <f t="shared" si="73"/>
        <v>1.19247303595747E-3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80</v>
      </c>
      <c r="F99" s="165">
        <v>506</v>
      </c>
      <c r="G99" s="165">
        <v>354</v>
      </c>
      <c r="H99" s="165">
        <v>431</v>
      </c>
      <c r="I99" s="166">
        <f t="shared" si="70"/>
        <v>0.21751412429378525</v>
      </c>
      <c r="J99" s="166">
        <f t="shared" si="67"/>
        <v>1.380242359029539E-3</v>
      </c>
      <c r="K99" s="165">
        <v>622</v>
      </c>
      <c r="L99" s="165">
        <v>0</v>
      </c>
      <c r="M99" s="165">
        <v>481</v>
      </c>
      <c r="N99" s="165">
        <v>1461</v>
      </c>
      <c r="O99" s="165">
        <v>1610</v>
      </c>
      <c r="P99" s="165">
        <v>1461</v>
      </c>
      <c r="Q99" s="166">
        <f t="shared" si="71"/>
        <v>-9.254658385093173E-2</v>
      </c>
      <c r="R99" s="166">
        <f t="shared" si="69"/>
        <v>1.0347875604511418E-3</v>
      </c>
      <c r="S99" s="165">
        <v>1161</v>
      </c>
      <c r="T99" s="165">
        <v>1657</v>
      </c>
      <c r="U99" s="165">
        <v>1967</v>
      </c>
      <c r="V99" s="165">
        <v>1964</v>
      </c>
      <c r="W99" s="165">
        <v>1892</v>
      </c>
      <c r="X99" s="166">
        <f t="shared" si="72"/>
        <v>-3.6659877800407359E-2</v>
      </c>
      <c r="Y99" s="166">
        <f t="shared" si="73"/>
        <v>1.0973535914550259E-3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6</v>
      </c>
      <c r="F100" s="165">
        <v>17</v>
      </c>
      <c r="G100" s="165">
        <v>55</v>
      </c>
      <c r="H100" s="165">
        <v>43</v>
      </c>
      <c r="I100" s="166">
        <f t="shared" si="70"/>
        <v>-0.21818181818181814</v>
      </c>
      <c r="J100" s="166">
        <f t="shared" si="67"/>
        <v>1.3770399405631134E-4</v>
      </c>
      <c r="K100" s="165">
        <v>210</v>
      </c>
      <c r="L100" s="165">
        <v>0</v>
      </c>
      <c r="M100" s="165">
        <v>179</v>
      </c>
      <c r="N100" s="165">
        <v>484</v>
      </c>
      <c r="O100" s="165">
        <v>507</v>
      </c>
      <c r="P100" s="165">
        <v>500</v>
      </c>
      <c r="Q100" s="166">
        <f t="shared" si="71"/>
        <v>-1.3806706114398382E-2</v>
      </c>
      <c r="R100" s="166">
        <f t="shared" si="69"/>
        <v>3.5413674211195821E-4</v>
      </c>
      <c r="S100" s="165">
        <v>265</v>
      </c>
      <c r="T100" s="165">
        <v>587</v>
      </c>
      <c r="U100" s="165">
        <v>501</v>
      </c>
      <c r="V100" s="165">
        <v>562</v>
      </c>
      <c r="W100" s="165">
        <v>543</v>
      </c>
      <c r="X100" s="166">
        <f t="shared" si="72"/>
        <v>-3.3807829181494609E-2</v>
      </c>
      <c r="Y100" s="166">
        <f t="shared" si="73"/>
        <v>3.1493816076114117E-4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29</v>
      </c>
      <c r="H101" s="165">
        <v>41</v>
      </c>
      <c r="I101" s="166">
        <f t="shared" si="70"/>
        <v>0.4137931034482758</v>
      </c>
      <c r="J101" s="166">
        <f t="shared" si="67"/>
        <v>1.3129915712345965E-4</v>
      </c>
      <c r="K101" s="165">
        <v>102</v>
      </c>
      <c r="L101" s="165">
        <v>0</v>
      </c>
      <c r="M101" s="165">
        <v>92</v>
      </c>
      <c r="N101" s="165">
        <v>205</v>
      </c>
      <c r="O101" s="165">
        <v>466</v>
      </c>
      <c r="P101" s="165">
        <v>425</v>
      </c>
      <c r="Q101" s="166">
        <f t="shared" si="71"/>
        <v>-8.7982832618025753E-2</v>
      </c>
      <c r="R101" s="166">
        <f t="shared" si="69"/>
        <v>3.0101623079516448E-4</v>
      </c>
      <c r="S101" s="165">
        <v>132</v>
      </c>
      <c r="T101" s="165">
        <v>342</v>
      </c>
      <c r="U101" s="165">
        <v>261</v>
      </c>
      <c r="V101" s="165">
        <v>495</v>
      </c>
      <c r="W101" s="165">
        <v>466</v>
      </c>
      <c r="X101" s="166">
        <f t="shared" si="72"/>
        <v>-5.858585858585863E-2</v>
      </c>
      <c r="Y101" s="166">
        <f t="shared" si="73"/>
        <v>2.7027842157401803E-4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3.8429021597110135E-5</v>
      </c>
      <c r="K102" s="165">
        <v>90</v>
      </c>
      <c r="L102" s="165">
        <v>0</v>
      </c>
      <c r="M102" s="165">
        <v>16</v>
      </c>
      <c r="N102" s="165">
        <v>79</v>
      </c>
      <c r="O102" s="165">
        <v>90</v>
      </c>
      <c r="P102" s="165">
        <v>114</v>
      </c>
      <c r="Q102" s="166">
        <f t="shared" si="71"/>
        <v>0.26666666666666661</v>
      </c>
      <c r="R102" s="166">
        <f t="shared" si="69"/>
        <v>8.0743177201526465E-5</v>
      </c>
      <c r="S102" s="165">
        <v>112</v>
      </c>
      <c r="T102" s="165">
        <v>175</v>
      </c>
      <c r="U102" s="165">
        <v>85</v>
      </c>
      <c r="V102" s="165">
        <v>104</v>
      </c>
      <c r="W102" s="165">
        <v>126</v>
      </c>
      <c r="X102" s="166">
        <f t="shared" si="72"/>
        <v>0.21153846153846145</v>
      </c>
      <c r="Y102" s="166">
        <f t="shared" si="73"/>
        <v>7.3079573215292421E-5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2.5619347731406759E-5</v>
      </c>
      <c r="K103" s="165">
        <v>61</v>
      </c>
      <c r="L103" s="165">
        <v>0</v>
      </c>
      <c r="M103" s="165">
        <v>8</v>
      </c>
      <c r="N103" s="165">
        <v>146</v>
      </c>
      <c r="O103" s="165">
        <v>254</v>
      </c>
      <c r="P103" s="165">
        <v>131</v>
      </c>
      <c r="Q103" s="166">
        <f t="shared" si="71"/>
        <v>-0.48425196850393704</v>
      </c>
      <c r="R103" s="166">
        <f t="shared" si="69"/>
        <v>9.2783826433333045E-5</v>
      </c>
      <c r="S103" s="165">
        <v>61</v>
      </c>
      <c r="T103" s="165">
        <v>77</v>
      </c>
      <c r="U103" s="165">
        <v>146</v>
      </c>
      <c r="V103" s="165">
        <v>265</v>
      </c>
      <c r="W103" s="165">
        <v>139</v>
      </c>
      <c r="X103" s="166">
        <f t="shared" si="72"/>
        <v>-0.47547169811320755</v>
      </c>
      <c r="Y103" s="166">
        <f t="shared" si="73"/>
        <v>8.0619529181949571E-5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75</v>
      </c>
      <c r="F104" s="170">
        <f t="shared" si="75"/>
        <v>424</v>
      </c>
      <c r="G104" s="170">
        <f t="shared" si="75"/>
        <v>329</v>
      </c>
      <c r="H104" s="170">
        <f t="shared" si="75"/>
        <v>436</v>
      </c>
      <c r="I104" s="171">
        <f t="shared" si="70"/>
        <v>0.32522796352583594</v>
      </c>
      <c r="J104" s="171">
        <f t="shared" si="67"/>
        <v>1.3962544513616683E-3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856</v>
      </c>
      <c r="N104" s="170">
        <f t="shared" si="76"/>
        <v>3149</v>
      </c>
      <c r="O104" s="170">
        <f t="shared" si="76"/>
        <v>3547</v>
      </c>
      <c r="P104" s="170">
        <f t="shared" si="76"/>
        <v>3529</v>
      </c>
      <c r="Q104" s="171">
        <f t="shared" si="71"/>
        <v>-5.0747110234000692E-3</v>
      </c>
      <c r="R104" s="171">
        <f t="shared" si="69"/>
        <v>2.4994971258262009E-3</v>
      </c>
      <c r="S104" s="170">
        <f>S96-SUM(S97:S103)</f>
        <v>1504</v>
      </c>
      <c r="T104" s="170">
        <f>T96-SUM(T97:T103)</f>
        <v>2651</v>
      </c>
      <c r="U104" s="170">
        <f>U96-SUM(U97:U103)</f>
        <v>3573</v>
      </c>
      <c r="V104" s="170">
        <f>V96-SUM(V97:V103)</f>
        <v>3876</v>
      </c>
      <c r="W104" s="170">
        <f>W96-SUM(W97:W103)</f>
        <v>3965</v>
      </c>
      <c r="X104" s="171">
        <f t="shared" si="72"/>
        <v>2.2961816305469451E-2</v>
      </c>
      <c r="Y104" s="171">
        <f t="shared" si="73"/>
        <v>2.299686569830432E-3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68287</v>
      </c>
      <c r="U106" s="177">
        <f>U107+U110</f>
        <v>92728</v>
      </c>
      <c r="V106" s="177">
        <f>V107+V110</f>
        <v>86636</v>
      </c>
      <c r="W106" s="177">
        <f>W107+W110</f>
        <v>95259</v>
      </c>
      <c r="X106" s="178">
        <f>IFERROR(W106/V106-1,"-")</f>
        <v>9.9531372639549476E-2</v>
      </c>
      <c r="Y106" s="178">
        <f>W106/W$8</f>
        <v>5.5249897340599534E-2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13107</v>
      </c>
      <c r="U107" s="161">
        <v>17275</v>
      </c>
      <c r="V107" s="161">
        <v>16131</v>
      </c>
      <c r="W107" s="161">
        <v>17740</v>
      </c>
      <c r="X107" s="162">
        <f>IFERROR(W107/V107-1,"-")</f>
        <v>9.9745831008617003E-2</v>
      </c>
      <c r="Y107" s="162">
        <f>W107/W$8</f>
        <v>1.0289139911422917E-2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5114</v>
      </c>
      <c r="U108" s="165">
        <v>6615</v>
      </c>
      <c r="V108" s="165">
        <v>4058</v>
      </c>
      <c r="W108" s="165">
        <v>5541</v>
      </c>
      <c r="X108" s="166">
        <f>IFERROR(W108/V108-1,"-")</f>
        <v>0.36545096106456376</v>
      </c>
      <c r="Y108" s="166">
        <f>W108/W$8</f>
        <v>3.2137612316344073E-3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7993</v>
      </c>
      <c r="U109" s="165">
        <v>10660</v>
      </c>
      <c r="V109" s="165">
        <v>12073</v>
      </c>
      <c r="W109" s="165">
        <v>12199</v>
      </c>
      <c r="X109" s="166">
        <f>IFERROR(W109/V109-1,"-")</f>
        <v>1.0436511223391065E-2</v>
      </c>
      <c r="Y109" s="166">
        <f>W109/W$8</f>
        <v>7.0753786797885104E-3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55180</v>
      </c>
      <c r="U110" s="161">
        <v>75453</v>
      </c>
      <c r="V110" s="161">
        <v>70505</v>
      </c>
      <c r="W110" s="161">
        <v>77519</v>
      </c>
      <c r="X110" s="162">
        <f>IFERROR(W110/V110-1,"-")</f>
        <v>9.9482306219417005E-2</v>
      </c>
      <c r="Y110" s="162">
        <f>W110/W$8</f>
        <v>4.4960757429176615E-2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30291</v>
      </c>
      <c r="U111" s="165">
        <v>48894</v>
      </c>
      <c r="V111" s="165">
        <v>42355</v>
      </c>
      <c r="W111" s="165">
        <v>44687</v>
      </c>
      <c r="X111" s="166">
        <f t="shared" ref="X111:X118" si="83">IFERROR(W111/V111-1,"-")</f>
        <v>5.5058434659426281E-2</v>
      </c>
      <c r="Y111" s="166">
        <f t="shared" ref="Y111:Y118" si="84">W111/W$8</f>
        <v>2.5918308637077558E-2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3092</v>
      </c>
      <c r="U112" s="165">
        <v>3778</v>
      </c>
      <c r="V112" s="165">
        <v>3352</v>
      </c>
      <c r="W112" s="165">
        <v>3940</v>
      </c>
      <c r="X112" s="166">
        <f t="shared" si="83"/>
        <v>0.17541766109785195</v>
      </c>
      <c r="Y112" s="166">
        <f t="shared" si="84"/>
        <v>2.2851866545099378E-3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3780</v>
      </c>
      <c r="U113" s="165">
        <v>6852</v>
      </c>
      <c r="V113" s="165">
        <v>4816</v>
      </c>
      <c r="W113" s="165">
        <v>6372</v>
      </c>
      <c r="X113" s="166">
        <f t="shared" si="83"/>
        <v>0.32308970099667778</v>
      </c>
      <c r="Y113" s="166">
        <f t="shared" si="84"/>
        <v>3.6957384168876456E-3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3219</v>
      </c>
      <c r="U114" s="165">
        <v>2628</v>
      </c>
      <c r="V114" s="165">
        <v>3107</v>
      </c>
      <c r="W114" s="165">
        <v>2989</v>
      </c>
      <c r="X114" s="166">
        <f t="shared" si="83"/>
        <v>-3.7978757644029582E-2</v>
      </c>
      <c r="Y114" s="166">
        <f t="shared" si="84"/>
        <v>1.7336098757183259E-3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2104</v>
      </c>
      <c r="U115" s="165">
        <v>1868</v>
      </c>
      <c r="V115" s="165">
        <v>2165</v>
      </c>
      <c r="W115" s="165">
        <v>2043</v>
      </c>
      <c r="X115" s="166">
        <f t="shared" si="83"/>
        <v>-5.635103926096996E-2</v>
      </c>
      <c r="Y115" s="166">
        <f t="shared" si="84"/>
        <v>1.1849330799908128E-3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413</v>
      </c>
      <c r="U116" s="165">
        <v>578</v>
      </c>
      <c r="V116" s="165">
        <v>806</v>
      </c>
      <c r="W116" s="165">
        <v>767</v>
      </c>
      <c r="X116" s="166">
        <f t="shared" si="83"/>
        <v>-4.8387096774193505E-2</v>
      </c>
      <c r="Y116" s="166">
        <f t="shared" si="84"/>
        <v>4.4485740203277214E-4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621</v>
      </c>
      <c r="U117" s="165">
        <v>362</v>
      </c>
      <c r="V117" s="165">
        <v>1002</v>
      </c>
      <c r="W117" s="165">
        <v>637</v>
      </c>
      <c r="X117" s="166">
        <f t="shared" si="83"/>
        <v>-0.36427145708582831</v>
      </c>
      <c r="Y117" s="166">
        <f t="shared" si="84"/>
        <v>3.6945784236620057E-4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11660</v>
      </c>
      <c r="U118" s="170">
        <f>U110-SUM(U111:U117)</f>
        <v>10493</v>
      </c>
      <c r="V118" s="170">
        <f>V110-SUM(V111:V117)</f>
        <v>12902</v>
      </c>
      <c r="W118" s="170">
        <f>W110-SUM(W111:W117)</f>
        <v>16084</v>
      </c>
      <c r="X118" s="171">
        <f t="shared" si="83"/>
        <v>0.24662842970082166</v>
      </c>
      <c r="Y118" s="171">
        <f t="shared" si="84"/>
        <v>9.32866552059336E-3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19550</v>
      </c>
      <c r="E120" s="177">
        <f t="shared" si="88"/>
        <v>32829</v>
      </c>
      <c r="F120" s="177">
        <f t="shared" si="88"/>
        <v>43190</v>
      </c>
      <c r="G120" s="177">
        <f t="shared" si="88"/>
        <v>44511</v>
      </c>
      <c r="H120" s="177">
        <f t="shared" si="88"/>
        <v>42611</v>
      </c>
      <c r="I120" s="178">
        <f>IFERROR(H120/G120-1,"-")</f>
        <v>-4.2686077598795835E-2</v>
      </c>
      <c r="J120" s="178">
        <f t="shared" ref="J120:J132" si="89">H120/H$8</f>
        <v>0.13645825327287167</v>
      </c>
      <c r="K120" s="177">
        <f t="shared" ref="K120:P120" si="90">K121+K124</f>
        <v>26292</v>
      </c>
      <c r="L120" s="177">
        <f t="shared" si="90"/>
        <v>25712</v>
      </c>
      <c r="M120" s="177">
        <f t="shared" si="90"/>
        <v>53984</v>
      </c>
      <c r="N120" s="177">
        <f t="shared" si="90"/>
        <v>65403</v>
      </c>
      <c r="O120" s="177">
        <f t="shared" si="90"/>
        <v>61420</v>
      </c>
      <c r="P120" s="177">
        <f t="shared" si="90"/>
        <v>77277</v>
      </c>
      <c r="Q120" s="178">
        <f>IFERROR(P120/O120-1,"-")</f>
        <v>0.25817323347443821</v>
      </c>
      <c r="R120" s="178">
        <f t="shared" ref="R120:R132" si="91">P120/P$8</f>
        <v>5.4733250040371585E-2</v>
      </c>
      <c r="S120" s="177">
        <f>S121+S124</f>
        <v>52853</v>
      </c>
      <c r="T120" s="177">
        <f>T121+T124</f>
        <v>86813</v>
      </c>
      <c r="U120" s="177">
        <f>U121+U124</f>
        <v>108593</v>
      </c>
      <c r="V120" s="177">
        <f>V121+V124</f>
        <v>105931</v>
      </c>
      <c r="W120" s="177">
        <f>W121+W124</f>
        <v>119888</v>
      </c>
      <c r="X120" s="178">
        <f>IFERROR(W120/V120-1,"-")</f>
        <v>0.13175557674335181</v>
      </c>
      <c r="Y120" s="178">
        <f>W120/W$8</f>
        <v>6.9534633917737926E-2</v>
      </c>
    </row>
    <row r="121" spans="1:25" x14ac:dyDescent="0.25">
      <c r="A121" s="57"/>
      <c r="B121" s="160" t="s">
        <v>99</v>
      </c>
      <c r="C121" s="161">
        <v>12262</v>
      </c>
      <c r="D121" s="161">
        <v>9862</v>
      </c>
      <c r="E121" s="161">
        <v>18062</v>
      </c>
      <c r="F121" s="161">
        <v>26156</v>
      </c>
      <c r="G121" s="161">
        <v>28110</v>
      </c>
      <c r="H121" s="161">
        <v>25065</v>
      </c>
      <c r="I121" s="162">
        <f>IFERROR(H121/G121-1,"-")</f>
        <v>-0.108324439701174</v>
      </c>
      <c r="J121" s="162">
        <f t="shared" si="89"/>
        <v>8.02686188609638E-2</v>
      </c>
      <c r="K121" s="161">
        <v>14678</v>
      </c>
      <c r="L121" s="161">
        <v>18868</v>
      </c>
      <c r="M121" s="161">
        <v>32505</v>
      </c>
      <c r="N121" s="161">
        <v>37243</v>
      </c>
      <c r="O121" s="161">
        <v>32952</v>
      </c>
      <c r="P121" s="161">
        <v>45988</v>
      </c>
      <c r="Q121" s="162">
        <f>IFERROR(P121/O121-1,"-")</f>
        <v>0.39560572954600626</v>
      </c>
      <c r="R121" s="162">
        <f t="shared" si="91"/>
        <v>3.2572080992489469E-2</v>
      </c>
      <c r="S121" s="161">
        <v>26940</v>
      </c>
      <c r="T121" s="161">
        <v>50567</v>
      </c>
      <c r="U121" s="161">
        <v>63399</v>
      </c>
      <c r="V121" s="161">
        <v>61062</v>
      </c>
      <c r="W121" s="161">
        <v>71053</v>
      </c>
      <c r="X121" s="162">
        <f>IFERROR(W121/V121-1,"-")</f>
        <v>0.16362058235891386</v>
      </c>
      <c r="Y121" s="162">
        <f>W121/W$8</f>
        <v>4.1210499330683908E-2</v>
      </c>
    </row>
    <row r="122" spans="1:25" x14ac:dyDescent="0.25">
      <c r="A122" s="57"/>
      <c r="B122" s="164" t="s">
        <v>105</v>
      </c>
      <c r="C122" s="165">
        <v>6450</v>
      </c>
      <c r="D122" s="165">
        <v>5080</v>
      </c>
      <c r="E122" s="165">
        <v>9481</v>
      </c>
      <c r="F122" s="165">
        <v>11586</v>
      </c>
      <c r="G122" s="165">
        <v>15351</v>
      </c>
      <c r="H122" s="165">
        <v>14170</v>
      </c>
      <c r="I122" s="166">
        <f>IFERROR(H122/G122-1,"-")</f>
        <v>-7.6933098820923695E-2</v>
      </c>
      <c r="J122" s="166">
        <f t="shared" si="89"/>
        <v>4.537826966925422E-2</v>
      </c>
      <c r="K122" s="165">
        <v>7265</v>
      </c>
      <c r="L122" s="165">
        <v>10256</v>
      </c>
      <c r="M122" s="165">
        <v>15226</v>
      </c>
      <c r="N122" s="165">
        <v>17626</v>
      </c>
      <c r="O122" s="165">
        <v>11425</v>
      </c>
      <c r="P122" s="165">
        <v>20975</v>
      </c>
      <c r="Q122" s="166">
        <f>IFERROR(P122/O122-1,"-")</f>
        <v>0.83588621444201316</v>
      </c>
      <c r="R122" s="166">
        <f t="shared" si="91"/>
        <v>1.4856036331596647E-2</v>
      </c>
      <c r="S122" s="165">
        <v>13715</v>
      </c>
      <c r="T122" s="165">
        <v>24707</v>
      </c>
      <c r="U122" s="165">
        <v>29212</v>
      </c>
      <c r="V122" s="165">
        <v>26776</v>
      </c>
      <c r="W122" s="165">
        <v>35145</v>
      </c>
      <c r="X122" s="166">
        <f>IFERROR(W122/V122-1,"-")</f>
        <v>0.31255602031670149</v>
      </c>
      <c r="Y122" s="166">
        <f>W122/W$8</f>
        <v>2.0383980957551208E-2</v>
      </c>
    </row>
    <row r="123" spans="1:25" x14ac:dyDescent="0.25">
      <c r="A123" s="57"/>
      <c r="B123" s="164" t="s">
        <v>102</v>
      </c>
      <c r="C123" s="165">
        <v>5812</v>
      </c>
      <c r="D123" s="165">
        <v>4782</v>
      </c>
      <c r="E123" s="165">
        <v>8581</v>
      </c>
      <c r="F123" s="165">
        <v>14570</v>
      </c>
      <c r="G123" s="165">
        <v>12759</v>
      </c>
      <c r="H123" s="165">
        <v>10895</v>
      </c>
      <c r="I123" s="166">
        <f>IFERROR(H123/G123-1,"-")</f>
        <v>-0.14609295399325961</v>
      </c>
      <c r="J123" s="166">
        <f t="shared" si="89"/>
        <v>3.489034919170958E-2</v>
      </c>
      <c r="K123" s="165">
        <v>7413</v>
      </c>
      <c r="L123" s="165">
        <v>8612</v>
      </c>
      <c r="M123" s="165">
        <v>17279</v>
      </c>
      <c r="N123" s="165">
        <v>19617</v>
      </c>
      <c r="O123" s="165">
        <v>21527</v>
      </c>
      <c r="P123" s="165">
        <v>25013</v>
      </c>
      <c r="Q123" s="166">
        <f>IFERROR(P123/O123-1,"-")</f>
        <v>0.16193617317786968</v>
      </c>
      <c r="R123" s="166">
        <f t="shared" si="91"/>
        <v>1.771604466089282E-2</v>
      </c>
      <c r="S123" s="165">
        <v>13225</v>
      </c>
      <c r="T123" s="165">
        <v>25860</v>
      </c>
      <c r="U123" s="165">
        <v>34187</v>
      </c>
      <c r="V123" s="165">
        <v>34286</v>
      </c>
      <c r="W123" s="165">
        <v>35908</v>
      </c>
      <c r="X123" s="166">
        <f>IFERROR(W123/V123-1,"-")</f>
        <v>4.7307939100507568E-2</v>
      </c>
      <c r="Y123" s="166">
        <f>W123/W$8</f>
        <v>2.0826518373132701E-2</v>
      </c>
    </row>
    <row r="124" spans="1:25" x14ac:dyDescent="0.25">
      <c r="A124" s="57"/>
      <c r="B124" s="160" t="s">
        <v>109</v>
      </c>
      <c r="C124" s="161">
        <v>14299</v>
      </c>
      <c r="D124" s="161">
        <v>9688</v>
      </c>
      <c r="E124" s="161">
        <v>14767</v>
      </c>
      <c r="F124" s="161">
        <v>17034</v>
      </c>
      <c r="G124" s="161">
        <v>16401</v>
      </c>
      <c r="H124" s="161">
        <v>17546</v>
      </c>
      <c r="I124" s="162">
        <f>IFERROR(H124/G124-1,"-")</f>
        <v>6.9812816291689561E-2</v>
      </c>
      <c r="J124" s="162">
        <f t="shared" si="89"/>
        <v>5.6189634411907871E-2</v>
      </c>
      <c r="K124" s="161">
        <v>11614</v>
      </c>
      <c r="L124" s="161">
        <v>6844</v>
      </c>
      <c r="M124" s="161">
        <v>21479</v>
      </c>
      <c r="N124" s="161">
        <v>28160</v>
      </c>
      <c r="O124" s="161">
        <v>28468</v>
      </c>
      <c r="P124" s="161">
        <v>31289</v>
      </c>
      <c r="Q124" s="162">
        <f>IFERROR(P124/O124-1,"-")</f>
        <v>9.909371926373467E-2</v>
      </c>
      <c r="R124" s="162">
        <f t="shared" si="91"/>
        <v>2.216116904788212E-2</v>
      </c>
      <c r="S124" s="161">
        <v>25913</v>
      </c>
      <c r="T124" s="161">
        <v>36246</v>
      </c>
      <c r="U124" s="161">
        <v>45194</v>
      </c>
      <c r="V124" s="161">
        <v>44869</v>
      </c>
      <c r="W124" s="161">
        <v>48835</v>
      </c>
      <c r="X124" s="162">
        <f>IFERROR(W124/V124-1,"-")</f>
        <v>8.8390648331810429E-2</v>
      </c>
      <c r="Y124" s="162">
        <f>W124/W$8</f>
        <v>2.832413458705401E-2</v>
      </c>
    </row>
    <row r="125" spans="1:25" s="57" customFormat="1" x14ac:dyDescent="0.25">
      <c r="B125" s="164" t="s">
        <v>112</v>
      </c>
      <c r="C125" s="165">
        <v>1009</v>
      </c>
      <c r="D125" s="165">
        <v>111</v>
      </c>
      <c r="E125" s="165">
        <v>775</v>
      </c>
      <c r="F125" s="165">
        <v>1276</v>
      </c>
      <c r="G125" s="165">
        <v>1231</v>
      </c>
      <c r="H125" s="165">
        <v>1332</v>
      </c>
      <c r="I125" s="166">
        <f t="shared" ref="I125:I132" si="92">IFERROR(H125/G125-1,"-")</f>
        <v>8.2047116165719025E-2</v>
      </c>
      <c r="J125" s="166">
        <f t="shared" si="89"/>
        <v>4.265621397279225E-3</v>
      </c>
      <c r="K125" s="165">
        <v>1801</v>
      </c>
      <c r="L125" s="165">
        <v>373</v>
      </c>
      <c r="M125" s="165">
        <v>2778</v>
      </c>
      <c r="N125" s="165">
        <v>3882</v>
      </c>
      <c r="O125" s="165">
        <v>4124</v>
      </c>
      <c r="P125" s="165">
        <v>3817</v>
      </c>
      <c r="Q125" s="166">
        <f t="shared" ref="Q125:Q132" si="93">IFERROR(P125/O125-1,"-")</f>
        <v>-7.444228903976724E-2</v>
      </c>
      <c r="R125" s="166">
        <f t="shared" si="91"/>
        <v>2.7034798892826891E-3</v>
      </c>
      <c r="S125" s="165">
        <v>2810</v>
      </c>
      <c r="T125" s="165">
        <v>3553</v>
      </c>
      <c r="U125" s="165">
        <v>5158</v>
      </c>
      <c r="V125" s="165">
        <v>5355</v>
      </c>
      <c r="W125" s="165">
        <v>5149</v>
      </c>
      <c r="X125" s="166">
        <f t="shared" ref="X125:X132" si="94">IFERROR(W125/V125-1,"-")</f>
        <v>-3.8468720821661972E-2</v>
      </c>
      <c r="Y125" s="166">
        <f t="shared" ref="Y125:Y132" si="95">W125/W$8</f>
        <v>2.9864025594090529E-3</v>
      </c>
    </row>
    <row r="126" spans="1:25" s="57" customFormat="1" x14ac:dyDescent="0.25">
      <c r="B126" s="164" t="s">
        <v>115</v>
      </c>
      <c r="C126" s="165">
        <v>1174</v>
      </c>
      <c r="D126" s="165">
        <v>899</v>
      </c>
      <c r="E126" s="165">
        <v>1376</v>
      </c>
      <c r="F126" s="165">
        <v>2662</v>
      </c>
      <c r="G126" s="165">
        <v>2597</v>
      </c>
      <c r="H126" s="165">
        <v>2612</v>
      </c>
      <c r="I126" s="166">
        <f t="shared" si="92"/>
        <v>5.7758952637658734E-3</v>
      </c>
      <c r="J126" s="166">
        <f t="shared" si="89"/>
        <v>8.3647170343043066E-3</v>
      </c>
      <c r="K126" s="165">
        <v>1720</v>
      </c>
      <c r="L126" s="165">
        <v>844</v>
      </c>
      <c r="M126" s="165">
        <v>2945</v>
      </c>
      <c r="N126" s="165">
        <v>4470</v>
      </c>
      <c r="O126" s="165">
        <v>4156</v>
      </c>
      <c r="P126" s="165">
        <v>5065</v>
      </c>
      <c r="Q126" s="166">
        <f t="shared" si="93"/>
        <v>0.21871992300288734</v>
      </c>
      <c r="R126" s="166">
        <f t="shared" si="91"/>
        <v>3.5874051975941365E-3</v>
      </c>
      <c r="S126" s="165">
        <v>2894</v>
      </c>
      <c r="T126" s="165">
        <v>4321</v>
      </c>
      <c r="U126" s="165">
        <v>7132</v>
      </c>
      <c r="V126" s="165">
        <v>6753</v>
      </c>
      <c r="W126" s="165">
        <v>7677</v>
      </c>
      <c r="X126" s="166">
        <f t="shared" si="94"/>
        <v>0.13682807641048433</v>
      </c>
      <c r="Y126" s="166">
        <f t="shared" si="95"/>
        <v>4.4526339966174597E-3</v>
      </c>
    </row>
    <row r="127" spans="1:25" x14ac:dyDescent="0.25">
      <c r="A127" s="57"/>
      <c r="B127" s="164" t="s">
        <v>118</v>
      </c>
      <c r="C127" s="165">
        <v>890</v>
      </c>
      <c r="D127" s="165">
        <v>827</v>
      </c>
      <c r="E127" s="165">
        <v>1152</v>
      </c>
      <c r="F127" s="165">
        <v>1443</v>
      </c>
      <c r="G127" s="165">
        <v>1328</v>
      </c>
      <c r="H127" s="165">
        <v>1475</v>
      </c>
      <c r="I127" s="166">
        <f t="shared" si="92"/>
        <v>0.11069277108433728</v>
      </c>
      <c r="J127" s="166">
        <f t="shared" si="89"/>
        <v>4.7235672379781213E-3</v>
      </c>
      <c r="K127" s="165">
        <v>1060</v>
      </c>
      <c r="L127" s="165">
        <v>1675</v>
      </c>
      <c r="M127" s="165">
        <v>2485</v>
      </c>
      <c r="N127" s="165">
        <v>2592</v>
      </c>
      <c r="O127" s="165">
        <v>2453</v>
      </c>
      <c r="P127" s="165">
        <v>2408</v>
      </c>
      <c r="Q127" s="166">
        <f t="shared" si="93"/>
        <v>-1.8344883815735846E-2</v>
      </c>
      <c r="R127" s="166">
        <f t="shared" si="91"/>
        <v>1.7055225500111908E-3</v>
      </c>
      <c r="S127" s="165">
        <v>1950</v>
      </c>
      <c r="T127" s="165">
        <v>3637</v>
      </c>
      <c r="U127" s="165">
        <v>4035</v>
      </c>
      <c r="V127" s="165">
        <v>3781</v>
      </c>
      <c r="W127" s="165">
        <v>3883</v>
      </c>
      <c r="X127" s="166">
        <f t="shared" si="94"/>
        <v>2.6976990214228946E-2</v>
      </c>
      <c r="Y127" s="166">
        <f t="shared" si="95"/>
        <v>2.2521268475792101E-3</v>
      </c>
    </row>
    <row r="128" spans="1:25" x14ac:dyDescent="0.25">
      <c r="A128" s="57"/>
      <c r="B128" s="164" t="s">
        <v>125</v>
      </c>
      <c r="C128" s="165">
        <v>261</v>
      </c>
      <c r="D128" s="165">
        <v>91</v>
      </c>
      <c r="E128" s="165">
        <v>313</v>
      </c>
      <c r="F128" s="165">
        <v>310</v>
      </c>
      <c r="G128" s="165">
        <v>322</v>
      </c>
      <c r="H128" s="165">
        <v>451</v>
      </c>
      <c r="I128" s="166">
        <f t="shared" si="92"/>
        <v>0.40062111801242239</v>
      </c>
      <c r="J128" s="166">
        <f t="shared" si="89"/>
        <v>1.4442907283580559E-3</v>
      </c>
      <c r="K128" s="165">
        <v>266</v>
      </c>
      <c r="L128" s="165">
        <v>144</v>
      </c>
      <c r="M128" s="165">
        <v>739</v>
      </c>
      <c r="N128" s="165">
        <v>817</v>
      </c>
      <c r="O128" s="165">
        <v>824</v>
      </c>
      <c r="P128" s="165">
        <v>744</v>
      </c>
      <c r="Q128" s="166">
        <f t="shared" si="93"/>
        <v>-9.7087378640776656E-2</v>
      </c>
      <c r="R128" s="166">
        <f t="shared" si="91"/>
        <v>5.2695547226259379E-4</v>
      </c>
      <c r="S128" s="165">
        <v>527</v>
      </c>
      <c r="T128" s="165">
        <v>1052</v>
      </c>
      <c r="U128" s="165">
        <v>1127</v>
      </c>
      <c r="V128" s="165">
        <v>1146</v>
      </c>
      <c r="W128" s="165">
        <v>1195</v>
      </c>
      <c r="X128" s="166">
        <f t="shared" si="94"/>
        <v>4.2757417102966766E-2</v>
      </c>
      <c r="Y128" s="166">
        <f t="shared" si="95"/>
        <v>6.9309595231963842E-4</v>
      </c>
    </row>
    <row r="129" spans="1:25" x14ac:dyDescent="0.25">
      <c r="A129" s="57"/>
      <c r="B129" s="164" t="s">
        <v>121</v>
      </c>
      <c r="C129" s="165">
        <v>170</v>
      </c>
      <c r="D129" s="165">
        <v>88</v>
      </c>
      <c r="E129" s="165">
        <v>236</v>
      </c>
      <c r="F129" s="165">
        <v>272</v>
      </c>
      <c r="G129" s="165">
        <v>279</v>
      </c>
      <c r="H129" s="165">
        <v>262</v>
      </c>
      <c r="I129" s="166">
        <f t="shared" si="92"/>
        <v>-6.0931899641577081E-2</v>
      </c>
      <c r="J129" s="166">
        <f t="shared" si="89"/>
        <v>8.3903363820357136E-4</v>
      </c>
      <c r="K129" s="165">
        <v>285</v>
      </c>
      <c r="L129" s="165">
        <v>154</v>
      </c>
      <c r="M129" s="165">
        <v>545</v>
      </c>
      <c r="N129" s="165">
        <v>582</v>
      </c>
      <c r="O129" s="165">
        <v>617</v>
      </c>
      <c r="P129" s="165">
        <v>754</v>
      </c>
      <c r="Q129" s="166">
        <f t="shared" si="93"/>
        <v>0.22204213938411677</v>
      </c>
      <c r="R129" s="166">
        <f t="shared" si="91"/>
        <v>5.3403820710483298E-4</v>
      </c>
      <c r="S129" s="165">
        <v>455</v>
      </c>
      <c r="T129" s="165">
        <v>781</v>
      </c>
      <c r="U129" s="165">
        <v>854</v>
      </c>
      <c r="V129" s="165">
        <v>896</v>
      </c>
      <c r="W129" s="165">
        <v>1016</v>
      </c>
      <c r="X129" s="166">
        <f t="shared" si="94"/>
        <v>0.1339285714285714</v>
      </c>
      <c r="Y129" s="166">
        <f t="shared" si="95"/>
        <v>5.8927655862489766E-4</v>
      </c>
    </row>
    <row r="130" spans="1:25" x14ac:dyDescent="0.25">
      <c r="A130" s="57"/>
      <c r="B130" s="164" t="s">
        <v>130</v>
      </c>
      <c r="C130" s="165">
        <v>169</v>
      </c>
      <c r="D130" s="165">
        <v>12</v>
      </c>
      <c r="E130" s="165">
        <v>137</v>
      </c>
      <c r="F130" s="165">
        <v>135</v>
      </c>
      <c r="G130" s="165">
        <v>158</v>
      </c>
      <c r="H130" s="165">
        <v>188</v>
      </c>
      <c r="I130" s="166">
        <f t="shared" si="92"/>
        <v>0.18987341772151889</v>
      </c>
      <c r="J130" s="166">
        <f t="shared" si="89"/>
        <v>6.0205467168805878E-4</v>
      </c>
      <c r="K130" s="165">
        <v>461</v>
      </c>
      <c r="L130" s="165">
        <v>19</v>
      </c>
      <c r="M130" s="165">
        <v>399</v>
      </c>
      <c r="N130" s="165">
        <v>614</v>
      </c>
      <c r="O130" s="165">
        <v>661</v>
      </c>
      <c r="P130" s="165">
        <v>454</v>
      </c>
      <c r="Q130" s="166">
        <f t="shared" si="93"/>
        <v>-0.31316187594553702</v>
      </c>
      <c r="R130" s="166">
        <f t="shared" si="91"/>
        <v>3.2155616183765804E-4</v>
      </c>
      <c r="S130" s="165">
        <v>630</v>
      </c>
      <c r="T130" s="165">
        <v>536</v>
      </c>
      <c r="U130" s="165">
        <v>749</v>
      </c>
      <c r="V130" s="165">
        <v>819</v>
      </c>
      <c r="W130" s="165">
        <v>642</v>
      </c>
      <c r="X130" s="166">
        <f t="shared" si="94"/>
        <v>-0.21611721611721613</v>
      </c>
      <c r="Y130" s="166">
        <f t="shared" si="95"/>
        <v>3.723578254302995E-4</v>
      </c>
    </row>
    <row r="131" spans="1:25" x14ac:dyDescent="0.25">
      <c r="A131" s="57"/>
      <c r="B131" s="164" t="s">
        <v>133</v>
      </c>
      <c r="C131" s="165">
        <v>146</v>
      </c>
      <c r="D131" s="165">
        <v>53</v>
      </c>
      <c r="E131" s="165">
        <v>125</v>
      </c>
      <c r="F131" s="165">
        <v>247</v>
      </c>
      <c r="G131" s="165">
        <v>166</v>
      </c>
      <c r="H131" s="165">
        <v>170</v>
      </c>
      <c r="I131" s="166">
        <f t="shared" si="92"/>
        <v>2.4096385542168752E-2</v>
      </c>
      <c r="J131" s="166">
        <f t="shared" si="89"/>
        <v>5.4441113929239366E-4</v>
      </c>
      <c r="K131" s="165">
        <v>824</v>
      </c>
      <c r="L131" s="165">
        <v>61</v>
      </c>
      <c r="M131" s="165">
        <v>854</v>
      </c>
      <c r="N131" s="165">
        <v>1174</v>
      </c>
      <c r="O131" s="165">
        <v>1126</v>
      </c>
      <c r="P131" s="165">
        <v>1171</v>
      </c>
      <c r="Q131" s="166">
        <f t="shared" si="93"/>
        <v>3.9964476021314477E-2</v>
      </c>
      <c r="R131" s="166">
        <f t="shared" si="91"/>
        <v>8.2938825002620614E-4</v>
      </c>
      <c r="S131" s="165">
        <v>970</v>
      </c>
      <c r="T131" s="165">
        <v>979</v>
      </c>
      <c r="U131" s="165">
        <v>1421</v>
      </c>
      <c r="V131" s="165">
        <v>1292</v>
      </c>
      <c r="W131" s="165">
        <v>1341</v>
      </c>
      <c r="X131" s="166">
        <f t="shared" si="94"/>
        <v>3.7925696594427238E-2</v>
      </c>
      <c r="Y131" s="166">
        <f t="shared" si="95"/>
        <v>7.7777545779132652E-4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7607</v>
      </c>
      <c r="E132" s="170">
        <f t="shared" si="97"/>
        <v>10653</v>
      </c>
      <c r="F132" s="170">
        <f t="shared" si="97"/>
        <v>10689</v>
      </c>
      <c r="G132" s="170">
        <f t="shared" si="97"/>
        <v>10320</v>
      </c>
      <c r="H132" s="170">
        <f t="shared" si="97"/>
        <v>11056</v>
      </c>
      <c r="I132" s="171">
        <f t="shared" si="92"/>
        <v>7.1317829457364423E-2</v>
      </c>
      <c r="J132" s="171">
        <f t="shared" si="89"/>
        <v>3.5405938564804139E-2</v>
      </c>
      <c r="K132" s="170">
        <f t="shared" ref="K132:P132" si="98">K124-SUM(K125:K131)</f>
        <v>5197</v>
      </c>
      <c r="L132" s="170">
        <f t="shared" si="98"/>
        <v>3574</v>
      </c>
      <c r="M132" s="170">
        <f t="shared" si="98"/>
        <v>10734</v>
      </c>
      <c r="N132" s="170">
        <f t="shared" si="98"/>
        <v>14029</v>
      </c>
      <c r="O132" s="170">
        <f t="shared" si="98"/>
        <v>14507</v>
      </c>
      <c r="P132" s="170">
        <f t="shared" si="98"/>
        <v>16876</v>
      </c>
      <c r="Q132" s="171">
        <f t="shared" si="93"/>
        <v>0.1633004756324532</v>
      </c>
      <c r="R132" s="171">
        <f t="shared" si="91"/>
        <v>1.1952823319762813E-2</v>
      </c>
      <c r="S132" s="170">
        <f>S124-SUM(S125:S131)</f>
        <v>15677</v>
      </c>
      <c r="T132" s="170">
        <f>T124-SUM(T125:T131)</f>
        <v>21387</v>
      </c>
      <c r="U132" s="170">
        <f>U124-SUM(U125:U131)</f>
        <v>24718</v>
      </c>
      <c r="V132" s="170">
        <f>V124-SUM(V125:V131)</f>
        <v>24827</v>
      </c>
      <c r="W132" s="170">
        <f>W124-SUM(W125:W131)</f>
        <v>27932</v>
      </c>
      <c r="X132" s="171">
        <f t="shared" si="94"/>
        <v>0.12506545293430538</v>
      </c>
      <c r="Y132" s="171">
        <f t="shared" si="95"/>
        <v>1.6200465389282128E-2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19242</v>
      </c>
      <c r="F134" s="177">
        <f t="shared" si="99"/>
        <v>18573</v>
      </c>
      <c r="G134" s="177">
        <f t="shared" si="99"/>
        <v>21086</v>
      </c>
      <c r="H134" s="177">
        <f t="shared" si="99"/>
        <v>20128</v>
      </c>
      <c r="I134" s="178">
        <f>IFERROR(H134/G134-1,"-")</f>
        <v>-4.5432988712890032E-2</v>
      </c>
      <c r="J134" s="178">
        <f t="shared" ref="J134:J146" si="100">H134/H$8</f>
        <v>6.4458278892219403E-2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66024</v>
      </c>
      <c r="N134" s="177">
        <f t="shared" si="101"/>
        <v>73849</v>
      </c>
      <c r="O134" s="177">
        <f t="shared" si="101"/>
        <v>77626</v>
      </c>
      <c r="P134" s="177">
        <f t="shared" si="101"/>
        <v>71340</v>
      </c>
      <c r="Q134" s="178">
        <f>IFERROR(P134/O134-1,"-")</f>
        <v>-8.0978022827403184E-2</v>
      </c>
      <c r="R134" s="178">
        <f t="shared" ref="R134:R146" si="102">P134/P$8</f>
        <v>5.0528230364534195E-2</v>
      </c>
      <c r="S134" s="177">
        <f>S135+S138</f>
        <v>39287</v>
      </c>
      <c r="T134" s="177">
        <f>T135+T138</f>
        <v>85266</v>
      </c>
      <c r="U134" s="177">
        <f>U135+U138</f>
        <v>92422</v>
      </c>
      <c r="V134" s="177">
        <f>V135+V138</f>
        <v>98712</v>
      </c>
      <c r="W134" s="177">
        <f>W135+W138</f>
        <v>91468</v>
      </c>
      <c r="X134" s="178">
        <f>IFERROR(W134/V134-1,"-")</f>
        <v>-7.3385201393954103E-2</v>
      </c>
      <c r="Y134" s="178">
        <f>W134/W$8</f>
        <v>5.3051130181399737E-2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1779</v>
      </c>
      <c r="F135" s="161">
        <v>2368</v>
      </c>
      <c r="G135" s="161">
        <v>2702</v>
      </c>
      <c r="H135" s="161">
        <v>755</v>
      </c>
      <c r="I135" s="162">
        <f>IFERROR(H135/G135-1,"-")</f>
        <v>-0.72057735011102886</v>
      </c>
      <c r="J135" s="162">
        <f t="shared" si="100"/>
        <v>2.4178259421515128E-3</v>
      </c>
      <c r="K135" s="161">
        <v>1373</v>
      </c>
      <c r="L135" s="161">
        <v>0</v>
      </c>
      <c r="M135" s="161">
        <v>5952</v>
      </c>
      <c r="N135" s="161">
        <v>5795</v>
      </c>
      <c r="O135" s="161">
        <v>3416</v>
      </c>
      <c r="P135" s="161">
        <v>3679</v>
      </c>
      <c r="Q135" s="162">
        <f>IFERROR(P135/O135-1,"-")</f>
        <v>7.6990632318501229E-2</v>
      </c>
      <c r="R135" s="162">
        <f t="shared" si="102"/>
        <v>2.6057381484597885E-3</v>
      </c>
      <c r="S135" s="161">
        <v>1887</v>
      </c>
      <c r="T135" s="161">
        <v>7731</v>
      </c>
      <c r="U135" s="161">
        <v>8163</v>
      </c>
      <c r="V135" s="161">
        <v>6118</v>
      </c>
      <c r="W135" s="161">
        <v>4434</v>
      </c>
      <c r="X135" s="162">
        <f>IFERROR(W135/V135-1,"-")</f>
        <v>-0.27525335076822488</v>
      </c>
      <c r="Y135" s="162">
        <f>W135/W$8</f>
        <v>2.5717049812429096E-3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1708</v>
      </c>
      <c r="F136" s="165">
        <v>2368</v>
      </c>
      <c r="G136" s="165">
        <v>2702</v>
      </c>
      <c r="H136" s="165">
        <v>755</v>
      </c>
      <c r="I136" s="166">
        <f>IFERROR(H136/G136-1,"-")</f>
        <v>-0.72057735011102886</v>
      </c>
      <c r="J136" s="166">
        <f t="shared" si="100"/>
        <v>2.4178259421515128E-3</v>
      </c>
      <c r="K136" s="165">
        <v>632</v>
      </c>
      <c r="L136" s="165">
        <v>0</v>
      </c>
      <c r="M136" s="165">
        <v>3781</v>
      </c>
      <c r="N136" s="165">
        <v>3022</v>
      </c>
      <c r="O136" s="165">
        <v>1009</v>
      </c>
      <c r="P136" s="165">
        <v>943</v>
      </c>
      <c r="Q136" s="166">
        <f>IFERROR(P136/O136-1,"-")</f>
        <v>-6.5411298315163569E-2</v>
      </c>
      <c r="R136" s="166">
        <f t="shared" si="102"/>
        <v>6.6790189562315316E-4</v>
      </c>
      <c r="S136" s="165">
        <v>1146</v>
      </c>
      <c r="T136" s="165">
        <v>5489</v>
      </c>
      <c r="U136" s="165">
        <v>5390</v>
      </c>
      <c r="V136" s="165">
        <v>3711</v>
      </c>
      <c r="W136" s="165">
        <v>1698</v>
      </c>
      <c r="X136" s="166">
        <f>IFERROR(W136/V136-1,"-")</f>
        <v>-0.54244139046079232</v>
      </c>
      <c r="Y136" s="166">
        <f>W136/W$8</f>
        <v>9.8483424856798843E-4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2171</v>
      </c>
      <c r="N137" s="165">
        <v>2773</v>
      </c>
      <c r="O137" s="165">
        <v>2407</v>
      </c>
      <c r="P137" s="165">
        <v>2736</v>
      </c>
      <c r="Q137" s="166">
        <f>IFERROR(P137/O137-1,"-")</f>
        <v>0.13668466971333615</v>
      </c>
      <c r="R137" s="166">
        <f t="shared" si="102"/>
        <v>1.9378362528366354E-3</v>
      </c>
      <c r="S137" s="165">
        <v>741</v>
      </c>
      <c r="T137" s="165">
        <v>2242</v>
      </c>
      <c r="U137" s="165">
        <v>2773</v>
      </c>
      <c r="V137" s="165">
        <v>2407</v>
      </c>
      <c r="W137" s="165">
        <v>2736</v>
      </c>
      <c r="X137" s="166">
        <f>IFERROR(W137/V137-1,"-")</f>
        <v>0.13668466971333615</v>
      </c>
      <c r="Y137" s="166">
        <f>W137/W$8</f>
        <v>1.5868707326749212E-3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17463</v>
      </c>
      <c r="F138" s="161">
        <v>16205</v>
      </c>
      <c r="G138" s="161">
        <v>18384</v>
      </c>
      <c r="H138" s="161">
        <v>19373</v>
      </c>
      <c r="I138" s="162">
        <f>IFERROR(H138/G138-1,"-")</f>
        <v>5.379677980852926E-2</v>
      </c>
      <c r="J138" s="162">
        <f t="shared" si="100"/>
        <v>6.2040452950067888E-2</v>
      </c>
      <c r="K138" s="161">
        <v>31161</v>
      </c>
      <c r="L138" s="161">
        <v>0</v>
      </c>
      <c r="M138" s="161">
        <v>60072</v>
      </c>
      <c r="N138" s="161">
        <v>68054</v>
      </c>
      <c r="O138" s="161">
        <v>74210</v>
      </c>
      <c r="P138" s="161">
        <v>67661</v>
      </c>
      <c r="Q138" s="162">
        <f>IFERROR(P138/O138-1,"-")</f>
        <v>-8.8249562053631547E-2</v>
      </c>
      <c r="R138" s="162">
        <f t="shared" si="102"/>
        <v>4.7922492216074405E-2</v>
      </c>
      <c r="S138" s="161">
        <v>37400</v>
      </c>
      <c r="T138" s="161">
        <v>77535</v>
      </c>
      <c r="U138" s="161">
        <v>84259</v>
      </c>
      <c r="V138" s="161">
        <v>92594</v>
      </c>
      <c r="W138" s="161">
        <v>87034</v>
      </c>
      <c r="X138" s="162">
        <f>IFERROR(W138/V138-1,"-")</f>
        <v>-6.0047087284273326E-2</v>
      </c>
      <c r="Y138" s="162">
        <f>W138/W$8</f>
        <v>5.047942520015683E-2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9027</v>
      </c>
      <c r="F139" s="165">
        <v>8375</v>
      </c>
      <c r="G139" s="165">
        <v>10258</v>
      </c>
      <c r="H139" s="165">
        <v>11012</v>
      </c>
      <c r="I139" s="166">
        <f t="shared" ref="I139:I146" si="103">IFERROR(H139/G139-1,"-")</f>
        <v>7.350360694092406E-2</v>
      </c>
      <c r="J139" s="166">
        <f t="shared" si="100"/>
        <v>3.5265032152281404E-2</v>
      </c>
      <c r="K139" s="165">
        <v>12322</v>
      </c>
      <c r="L139" s="165">
        <v>0</v>
      </c>
      <c r="M139" s="165">
        <v>23092</v>
      </c>
      <c r="N139" s="165">
        <v>24614</v>
      </c>
      <c r="O139" s="165">
        <v>28399</v>
      </c>
      <c r="P139" s="165">
        <v>27605</v>
      </c>
      <c r="Q139" s="166">
        <f t="shared" ref="Q139:Q146" si="104">IFERROR(P139/O139-1,"-")</f>
        <v>-2.7958730941230359E-2</v>
      </c>
      <c r="R139" s="166">
        <f t="shared" si="102"/>
        <v>1.9551889532001213E-2</v>
      </c>
      <c r="S139" s="165">
        <v>15636</v>
      </c>
      <c r="T139" s="165">
        <v>32119</v>
      </c>
      <c r="U139" s="165">
        <v>32989</v>
      </c>
      <c r="V139" s="165">
        <v>38657</v>
      </c>
      <c r="W139" s="165">
        <v>38617</v>
      </c>
      <c r="X139" s="166">
        <f t="shared" ref="X139:X146" si="105">IFERROR(W139/V139-1,"-")</f>
        <v>-1.0347414439816349E-3</v>
      </c>
      <c r="Y139" s="166">
        <f t="shared" ref="Y139:Y146" si="106">W139/W$8</f>
        <v>2.2397729197261487E-2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458</v>
      </c>
      <c r="F140" s="165">
        <v>914</v>
      </c>
      <c r="G140" s="165">
        <v>832</v>
      </c>
      <c r="H140" s="165">
        <v>908</v>
      </c>
      <c r="I140" s="166">
        <f t="shared" si="103"/>
        <v>9.1346153846153744E-2</v>
      </c>
      <c r="J140" s="166">
        <f t="shared" si="100"/>
        <v>2.9077959675146673E-3</v>
      </c>
      <c r="K140" s="165">
        <v>1709</v>
      </c>
      <c r="L140" s="165">
        <v>0</v>
      </c>
      <c r="M140" s="165">
        <v>4339</v>
      </c>
      <c r="N140" s="165">
        <v>6747</v>
      </c>
      <c r="O140" s="165">
        <v>8161</v>
      </c>
      <c r="P140" s="165">
        <v>6624</v>
      </c>
      <c r="Q140" s="166">
        <f t="shared" si="104"/>
        <v>-0.18833476289670381</v>
      </c>
      <c r="R140" s="166">
        <f t="shared" si="102"/>
        <v>4.691603559499222E-3</v>
      </c>
      <c r="S140" s="165">
        <v>2675</v>
      </c>
      <c r="T140" s="165">
        <v>4797</v>
      </c>
      <c r="U140" s="165">
        <v>7661</v>
      </c>
      <c r="V140" s="165">
        <v>8993</v>
      </c>
      <c r="W140" s="165">
        <v>7532</v>
      </c>
      <c r="X140" s="166">
        <f t="shared" si="105"/>
        <v>-0.16245969087067724</v>
      </c>
      <c r="Y140" s="166">
        <f t="shared" si="106"/>
        <v>4.3685344877585916E-3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2224</v>
      </c>
      <c r="F141" s="165">
        <v>1808</v>
      </c>
      <c r="G141" s="165">
        <v>2095</v>
      </c>
      <c r="H141" s="165">
        <v>2012</v>
      </c>
      <c r="I141" s="166">
        <f t="shared" si="103"/>
        <v>-3.9618138424820981E-2</v>
      </c>
      <c r="J141" s="166">
        <f t="shared" si="100"/>
        <v>6.4432659544487996E-3</v>
      </c>
      <c r="K141" s="165">
        <v>3010</v>
      </c>
      <c r="L141" s="165">
        <v>0</v>
      </c>
      <c r="M141" s="165">
        <v>7965</v>
      </c>
      <c r="N141" s="165">
        <v>7599</v>
      </c>
      <c r="O141" s="165">
        <v>7962</v>
      </c>
      <c r="P141" s="165">
        <v>6037</v>
      </c>
      <c r="Q141" s="166">
        <f t="shared" si="104"/>
        <v>-0.2417734237628737</v>
      </c>
      <c r="R141" s="166">
        <f t="shared" si="102"/>
        <v>4.2758470242597836E-3</v>
      </c>
      <c r="S141" s="165">
        <v>3097</v>
      </c>
      <c r="T141" s="165">
        <v>10189</v>
      </c>
      <c r="U141" s="165">
        <v>9407</v>
      </c>
      <c r="V141" s="165">
        <v>10057</v>
      </c>
      <c r="W141" s="165">
        <v>8049</v>
      </c>
      <c r="X141" s="166">
        <f t="shared" si="105"/>
        <v>-0.19966192701600871</v>
      </c>
      <c r="Y141" s="166">
        <f t="shared" si="106"/>
        <v>4.6683927365864181E-3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1624</v>
      </c>
      <c r="F142" s="165">
        <v>1183</v>
      </c>
      <c r="G142" s="165">
        <v>763</v>
      </c>
      <c r="H142" s="165">
        <v>670</v>
      </c>
      <c r="I142" s="166">
        <f t="shared" si="103"/>
        <v>-0.1218872870249017</v>
      </c>
      <c r="J142" s="166">
        <f t="shared" si="100"/>
        <v>2.1456203725053161E-3</v>
      </c>
      <c r="K142" s="165">
        <v>312</v>
      </c>
      <c r="L142" s="165">
        <v>0</v>
      </c>
      <c r="M142" s="165">
        <v>1754</v>
      </c>
      <c r="N142" s="165">
        <v>1872</v>
      </c>
      <c r="O142" s="165">
        <v>1479</v>
      </c>
      <c r="P142" s="165">
        <v>1350</v>
      </c>
      <c r="Q142" s="166">
        <f t="shared" si="104"/>
        <v>-8.7221095334685583E-2</v>
      </c>
      <c r="R142" s="166">
        <f t="shared" si="102"/>
        <v>9.5616920370228712E-4</v>
      </c>
      <c r="S142" s="165">
        <v>406</v>
      </c>
      <c r="T142" s="165">
        <v>3378</v>
      </c>
      <c r="U142" s="165">
        <v>3055</v>
      </c>
      <c r="V142" s="165">
        <v>2242</v>
      </c>
      <c r="W142" s="165">
        <v>2020</v>
      </c>
      <c r="X142" s="166">
        <f t="shared" si="105"/>
        <v>-9.9018733273862569E-2</v>
      </c>
      <c r="Y142" s="166">
        <f t="shared" si="106"/>
        <v>1.1715931578959579E-3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150</v>
      </c>
      <c r="F143" s="165">
        <v>213</v>
      </c>
      <c r="G143" s="165">
        <v>309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1316</v>
      </c>
      <c r="N143" s="165">
        <v>1490</v>
      </c>
      <c r="O143" s="165">
        <v>1717</v>
      </c>
      <c r="P143" s="165">
        <v>1449</v>
      </c>
      <c r="Q143" s="166">
        <f t="shared" si="104"/>
        <v>-0.1560861968549796</v>
      </c>
      <c r="R143" s="166">
        <f t="shared" si="102"/>
        <v>1.0262882786404549E-3</v>
      </c>
      <c r="S143" s="165">
        <v>671</v>
      </c>
      <c r="T143" s="165">
        <v>1466</v>
      </c>
      <c r="U143" s="165">
        <v>1703</v>
      </c>
      <c r="V143" s="165">
        <v>2026</v>
      </c>
      <c r="W143" s="165">
        <v>1449</v>
      </c>
      <c r="X143" s="166">
        <f t="shared" si="105"/>
        <v>-0.28479763079960518</v>
      </c>
      <c r="Y143" s="166">
        <f t="shared" si="106"/>
        <v>8.4041509197586286E-4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6</v>
      </c>
      <c r="H144" s="165">
        <v>0</v>
      </c>
      <c r="I144" s="166">
        <f t="shared" si="103"/>
        <v>-1</v>
      </c>
      <c r="J144" s="166">
        <f t="shared" si="100"/>
        <v>0</v>
      </c>
      <c r="K144" s="165">
        <v>1439</v>
      </c>
      <c r="L144" s="165">
        <v>0</v>
      </c>
      <c r="M144" s="165">
        <v>1480</v>
      </c>
      <c r="N144" s="165">
        <v>1805</v>
      </c>
      <c r="O144" s="165">
        <v>1790</v>
      </c>
      <c r="P144" s="165">
        <v>1975</v>
      </c>
      <c r="Q144" s="166">
        <f t="shared" si="104"/>
        <v>0.1033519553072626</v>
      </c>
      <c r="R144" s="166">
        <f t="shared" si="102"/>
        <v>1.398840131342235E-3</v>
      </c>
      <c r="S144" s="165">
        <v>1581</v>
      </c>
      <c r="T144" s="165">
        <v>1548</v>
      </c>
      <c r="U144" s="165">
        <v>1944</v>
      </c>
      <c r="V144" s="165">
        <v>1796</v>
      </c>
      <c r="W144" s="165">
        <v>1975</v>
      </c>
      <c r="X144" s="166">
        <f t="shared" si="105"/>
        <v>9.9665924276169271E-2</v>
      </c>
      <c r="Y144" s="166">
        <f t="shared" si="106"/>
        <v>1.1454933103190678E-3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53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664</v>
      </c>
      <c r="N145" s="165">
        <v>1226</v>
      </c>
      <c r="O145" s="165">
        <v>1096</v>
      </c>
      <c r="P145" s="165">
        <v>798</v>
      </c>
      <c r="Q145" s="166">
        <f t="shared" si="104"/>
        <v>-0.27189781021897808</v>
      </c>
      <c r="R145" s="166">
        <f t="shared" si="102"/>
        <v>5.6520224041068528E-4</v>
      </c>
      <c r="S145" s="165">
        <v>3277</v>
      </c>
      <c r="T145" s="165">
        <v>713</v>
      </c>
      <c r="U145" s="165">
        <v>1288</v>
      </c>
      <c r="V145" s="165">
        <v>1149</v>
      </c>
      <c r="W145" s="165">
        <v>798</v>
      </c>
      <c r="X145" s="166">
        <f t="shared" si="105"/>
        <v>-0.3054830287206266</v>
      </c>
      <c r="Y145" s="166">
        <f t="shared" si="106"/>
        <v>4.6283729703018535E-4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3863</v>
      </c>
      <c r="F146" s="170">
        <f t="shared" si="108"/>
        <v>3511</v>
      </c>
      <c r="G146" s="170">
        <f t="shared" si="108"/>
        <v>4068</v>
      </c>
      <c r="H146" s="170">
        <f t="shared" si="108"/>
        <v>4771</v>
      </c>
      <c r="I146" s="171">
        <f t="shared" si="103"/>
        <v>0.17281219272369719</v>
      </c>
      <c r="J146" s="171">
        <f t="shared" si="100"/>
        <v>1.5278738503317705E-2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19462</v>
      </c>
      <c r="N146" s="170">
        <f t="shared" si="109"/>
        <v>22701</v>
      </c>
      <c r="O146" s="170">
        <f t="shared" si="109"/>
        <v>23606</v>
      </c>
      <c r="P146" s="170">
        <f t="shared" si="109"/>
        <v>21823</v>
      </c>
      <c r="Q146" s="171">
        <f t="shared" si="104"/>
        <v>-7.5531644497161765E-2</v>
      </c>
      <c r="R146" s="171">
        <f t="shared" si="102"/>
        <v>1.5456652246218528E-2</v>
      </c>
      <c r="S146" s="170">
        <f>S138-SUM(S139:S145)</f>
        <v>10057</v>
      </c>
      <c r="T146" s="170">
        <f>T138-SUM(T139:T145)</f>
        <v>23325</v>
      </c>
      <c r="U146" s="170">
        <f>U138-SUM(U139:U145)</f>
        <v>26212</v>
      </c>
      <c r="V146" s="170">
        <f>V138-SUM(V139:V145)</f>
        <v>27674</v>
      </c>
      <c r="W146" s="170">
        <f>W138-SUM(W139:W145)</f>
        <v>26594</v>
      </c>
      <c r="X146" s="171">
        <f t="shared" si="105"/>
        <v>-3.9025800390258047E-2</v>
      </c>
      <c r="Y146" s="171">
        <f t="shared" si="106"/>
        <v>1.5424429921329259E-2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2656</v>
      </c>
      <c r="E148" s="177">
        <f t="shared" si="110"/>
        <v>12694</v>
      </c>
      <c r="F148" s="177">
        <f t="shared" si="110"/>
        <v>12356</v>
      </c>
      <c r="G148" s="177">
        <f t="shared" si="110"/>
        <v>14219</v>
      </c>
      <c r="H148" s="177">
        <f t="shared" si="110"/>
        <v>13918</v>
      </c>
      <c r="I148" s="178">
        <f>IFERROR(H148/G148-1,"-")</f>
        <v>-2.1168858569519666E-2</v>
      </c>
      <c r="J148" s="178">
        <f t="shared" ref="J148:J160" si="111">H148/H$8</f>
        <v>4.4571260215714906E-2</v>
      </c>
      <c r="K148" s="177">
        <f t="shared" ref="K148:P148" si="112">K149+K152</f>
        <v>16907</v>
      </c>
      <c r="L148" s="177">
        <f t="shared" si="112"/>
        <v>14234</v>
      </c>
      <c r="M148" s="177">
        <f t="shared" si="112"/>
        <v>32159</v>
      </c>
      <c r="N148" s="177">
        <f t="shared" si="112"/>
        <v>33450</v>
      </c>
      <c r="O148" s="177">
        <f t="shared" si="112"/>
        <v>35137</v>
      </c>
      <c r="P148" s="177">
        <f t="shared" si="112"/>
        <v>31584</v>
      </c>
      <c r="Q148" s="178">
        <f>IFERROR(P148/O148-1,"-")</f>
        <v>-0.10111847909610949</v>
      </c>
      <c r="R148" s="178">
        <f t="shared" ref="R148:R160" si="113">P148/P$8</f>
        <v>2.2370109725728175E-2</v>
      </c>
      <c r="S148" s="177">
        <f>S149+S152</f>
        <v>22394</v>
      </c>
      <c r="T148" s="177">
        <f>T149+T152</f>
        <v>44853</v>
      </c>
      <c r="U148" s="177">
        <f>U149+U152</f>
        <v>45806</v>
      </c>
      <c r="V148" s="177">
        <f>V149+V152</f>
        <v>49356</v>
      </c>
      <c r="W148" s="177">
        <f>W149+W152</f>
        <v>45502</v>
      </c>
      <c r="X148" s="178">
        <f>IFERROR(W148/V148-1,"-")</f>
        <v>-7.8085744387713762E-2</v>
      </c>
      <c r="Y148" s="178">
        <f>W148/W$8</f>
        <v>2.6391005876525681E-2</v>
      </c>
    </row>
    <row r="149" spans="1:25" x14ac:dyDescent="0.25">
      <c r="A149" s="57"/>
      <c r="B149" s="160" t="s">
        <v>99</v>
      </c>
      <c r="C149" s="161">
        <v>3443</v>
      </c>
      <c r="D149" s="161">
        <v>1310</v>
      </c>
      <c r="E149" s="161">
        <v>7630</v>
      </c>
      <c r="F149" s="161">
        <v>7654</v>
      </c>
      <c r="G149" s="161">
        <v>7082</v>
      </c>
      <c r="H149" s="161">
        <v>6514</v>
      </c>
      <c r="I149" s="162">
        <f>IFERROR(H149/G149-1,"-")</f>
        <v>-8.0203332391979631E-2</v>
      </c>
      <c r="J149" s="162">
        <f t="shared" si="111"/>
        <v>2.0860553890297954E-2</v>
      </c>
      <c r="K149" s="161">
        <v>4415</v>
      </c>
      <c r="L149" s="161">
        <v>10211</v>
      </c>
      <c r="M149" s="161">
        <v>16106</v>
      </c>
      <c r="N149" s="161">
        <v>14608</v>
      </c>
      <c r="O149" s="161">
        <v>14494</v>
      </c>
      <c r="P149" s="161">
        <v>11361</v>
      </c>
      <c r="Q149" s="162">
        <f>IFERROR(P149/O149-1,"-")</f>
        <v>-0.21615841037670758</v>
      </c>
      <c r="R149" s="162">
        <f t="shared" si="113"/>
        <v>8.0466950542679144E-3</v>
      </c>
      <c r="S149" s="161">
        <v>7858</v>
      </c>
      <c r="T149" s="161">
        <v>23736</v>
      </c>
      <c r="U149" s="161">
        <v>22262</v>
      </c>
      <c r="V149" s="161">
        <v>21576</v>
      </c>
      <c r="W149" s="161">
        <v>17875</v>
      </c>
      <c r="X149" s="162">
        <f>IFERROR(W149/V149-1,"-")</f>
        <v>-0.17153318502039305</v>
      </c>
      <c r="Y149" s="162">
        <f>W149/W$8</f>
        <v>1.0367439454153587E-2</v>
      </c>
    </row>
    <row r="150" spans="1:25" x14ac:dyDescent="0.25">
      <c r="A150" s="57"/>
      <c r="B150" s="164" t="s">
        <v>105</v>
      </c>
      <c r="C150" s="165">
        <v>545</v>
      </c>
      <c r="D150" s="165">
        <v>931</v>
      </c>
      <c r="E150" s="165">
        <v>1817</v>
      </c>
      <c r="F150" s="165">
        <v>1788</v>
      </c>
      <c r="G150" s="165">
        <v>1534</v>
      </c>
      <c r="H150" s="165">
        <v>1926</v>
      </c>
      <c r="I150" s="166">
        <f>IFERROR(H150/G150-1,"-")</f>
        <v>0.2555410691003912</v>
      </c>
      <c r="J150" s="166">
        <f t="shared" si="111"/>
        <v>6.1678579663361774E-3</v>
      </c>
      <c r="K150" s="165">
        <v>3315</v>
      </c>
      <c r="L150" s="165">
        <v>9355</v>
      </c>
      <c r="M150" s="165">
        <v>14382</v>
      </c>
      <c r="N150" s="165">
        <v>13745</v>
      </c>
      <c r="O150" s="165">
        <v>13854</v>
      </c>
      <c r="P150" s="165">
        <v>9873</v>
      </c>
      <c r="Q150" s="166">
        <f>IFERROR(P150/O150-1,"-")</f>
        <v>-0.28735383282806415</v>
      </c>
      <c r="R150" s="166">
        <f t="shared" si="113"/>
        <v>6.9927841097427263E-3</v>
      </c>
      <c r="S150" s="165">
        <v>3860</v>
      </c>
      <c r="T150" s="165">
        <v>16199</v>
      </c>
      <c r="U150" s="165">
        <v>15533</v>
      </c>
      <c r="V150" s="165">
        <v>15388</v>
      </c>
      <c r="W150" s="165">
        <v>11799</v>
      </c>
      <c r="X150" s="166">
        <f>IFERROR(W150/V150-1,"-")</f>
        <v>-0.23323368858851057</v>
      </c>
      <c r="Y150" s="166">
        <f>W150/W$8</f>
        <v>6.8433800346605978E-3</v>
      </c>
    </row>
    <row r="151" spans="1:25" x14ac:dyDescent="0.25">
      <c r="A151" s="57"/>
      <c r="B151" s="164" t="s">
        <v>102</v>
      </c>
      <c r="C151" s="165">
        <v>2898</v>
      </c>
      <c r="D151" s="165">
        <v>379</v>
      </c>
      <c r="E151" s="165">
        <v>5813</v>
      </c>
      <c r="F151" s="165">
        <v>5866</v>
      </c>
      <c r="G151" s="165">
        <v>5548</v>
      </c>
      <c r="H151" s="165">
        <v>4588</v>
      </c>
      <c r="I151" s="166">
        <f>IFERROR(H151/G151-1,"-")</f>
        <v>-0.17303532804614274</v>
      </c>
      <c r="J151" s="166">
        <f t="shared" si="111"/>
        <v>1.4692695923961776E-2</v>
      </c>
      <c r="K151" s="165">
        <v>1100</v>
      </c>
      <c r="L151" s="165">
        <v>856</v>
      </c>
      <c r="M151" s="165">
        <v>1724</v>
      </c>
      <c r="N151" s="165">
        <v>863</v>
      </c>
      <c r="O151" s="165">
        <v>640</v>
      </c>
      <c r="P151" s="165">
        <v>1488</v>
      </c>
      <c r="Q151" s="166">
        <f>IFERROR(P151/O151-1,"-")</f>
        <v>1.3250000000000002</v>
      </c>
      <c r="R151" s="166">
        <f t="shared" si="113"/>
        <v>1.0539109445251876E-3</v>
      </c>
      <c r="S151" s="165">
        <v>3998</v>
      </c>
      <c r="T151" s="165">
        <v>7537</v>
      </c>
      <c r="U151" s="165">
        <v>6729</v>
      </c>
      <c r="V151" s="165">
        <v>6188</v>
      </c>
      <c r="W151" s="165">
        <v>6076</v>
      </c>
      <c r="X151" s="166">
        <f>IFERROR(W151/V151-1,"-")</f>
        <v>-1.8099547511312264E-2</v>
      </c>
      <c r="Y151" s="166">
        <f>W151/W$8</f>
        <v>3.5240594194929902E-3</v>
      </c>
    </row>
    <row r="152" spans="1:25" x14ac:dyDescent="0.25">
      <c r="A152" s="57"/>
      <c r="B152" s="160" t="s">
        <v>109</v>
      </c>
      <c r="C152" s="161">
        <v>2044</v>
      </c>
      <c r="D152" s="161">
        <v>1346</v>
      </c>
      <c r="E152" s="161">
        <v>5064</v>
      </c>
      <c r="F152" s="161">
        <v>4702</v>
      </c>
      <c r="G152" s="161">
        <v>7137</v>
      </c>
      <c r="H152" s="161">
        <v>7404</v>
      </c>
      <c r="I152" s="162">
        <f>IFERROR(H152/G152-1,"-")</f>
        <v>3.7410676754939143E-2</v>
      </c>
      <c r="J152" s="162">
        <f t="shared" si="111"/>
        <v>2.3710706325416955E-2</v>
      </c>
      <c r="K152" s="161">
        <v>12492</v>
      </c>
      <c r="L152" s="161">
        <v>4023</v>
      </c>
      <c r="M152" s="161">
        <v>16053</v>
      </c>
      <c r="N152" s="161">
        <v>18842</v>
      </c>
      <c r="O152" s="161">
        <v>20643</v>
      </c>
      <c r="P152" s="161">
        <v>20223</v>
      </c>
      <c r="Q152" s="162">
        <f>IFERROR(P152/O152-1,"-")</f>
        <v>-2.0345879959308255E-2</v>
      </c>
      <c r="R152" s="162">
        <f t="shared" si="113"/>
        <v>1.4323414671460262E-2</v>
      </c>
      <c r="S152" s="161">
        <v>14536</v>
      </c>
      <c r="T152" s="161">
        <v>21117</v>
      </c>
      <c r="U152" s="161">
        <v>23544</v>
      </c>
      <c r="V152" s="161">
        <v>27780</v>
      </c>
      <c r="W152" s="161">
        <v>27627</v>
      </c>
      <c r="X152" s="162">
        <f>IFERROR(W152/V152-1,"-")</f>
        <v>-5.5075593952483848E-3</v>
      </c>
      <c r="Y152" s="162">
        <f>W152/W$8</f>
        <v>1.6023566422372092E-2</v>
      </c>
    </row>
    <row r="153" spans="1:25" s="57" customFormat="1" x14ac:dyDescent="0.25">
      <c r="B153" s="164" t="s">
        <v>112</v>
      </c>
      <c r="C153" s="165">
        <v>267</v>
      </c>
      <c r="D153" s="165">
        <v>64</v>
      </c>
      <c r="E153" s="165">
        <v>479</v>
      </c>
      <c r="F153" s="165">
        <v>383</v>
      </c>
      <c r="G153" s="165">
        <v>641</v>
      </c>
      <c r="H153" s="165">
        <v>610</v>
      </c>
      <c r="I153" s="166">
        <f t="shared" ref="I153:I160" si="114">IFERROR(H153/G153-1,"-")</f>
        <v>-4.8361934477379132E-2</v>
      </c>
      <c r="J153" s="166">
        <f t="shared" si="111"/>
        <v>1.9534752645197651E-3</v>
      </c>
      <c r="K153" s="165">
        <v>4639</v>
      </c>
      <c r="L153" s="165">
        <v>150</v>
      </c>
      <c r="M153" s="165">
        <v>7006</v>
      </c>
      <c r="N153" s="165">
        <v>7775</v>
      </c>
      <c r="O153" s="165">
        <v>8557</v>
      </c>
      <c r="P153" s="165">
        <v>6724</v>
      </c>
      <c r="Q153" s="166">
        <f t="shared" ref="Q153:Q160" si="115">IFERROR(P153/O153-1,"-")</f>
        <v>-0.21421058782283509</v>
      </c>
      <c r="R153" s="166">
        <f t="shared" si="113"/>
        <v>4.7624309079216135E-3</v>
      </c>
      <c r="S153" s="165">
        <v>4906</v>
      </c>
      <c r="T153" s="165">
        <v>7485</v>
      </c>
      <c r="U153" s="165">
        <v>8158</v>
      </c>
      <c r="V153" s="165">
        <v>9198</v>
      </c>
      <c r="W153" s="165">
        <v>7334</v>
      </c>
      <c r="X153" s="166">
        <f t="shared" ref="X153:X160" si="116">IFERROR(W153/V153-1,"-")</f>
        <v>-0.20265275059795607</v>
      </c>
      <c r="Y153" s="166">
        <f t="shared" ref="Y153:Y160" si="117">W153/W$8</f>
        <v>4.2536951584202752E-3</v>
      </c>
    </row>
    <row r="154" spans="1:25" s="57" customFormat="1" x14ac:dyDescent="0.25">
      <c r="B154" s="164" t="s">
        <v>115</v>
      </c>
      <c r="C154" s="165">
        <v>395</v>
      </c>
      <c r="D154" s="165">
        <v>199</v>
      </c>
      <c r="E154" s="165">
        <v>1009</v>
      </c>
      <c r="F154" s="165">
        <v>1042</v>
      </c>
      <c r="G154" s="165">
        <v>1483</v>
      </c>
      <c r="H154" s="165">
        <v>1414</v>
      </c>
      <c r="I154" s="166">
        <f t="shared" si="114"/>
        <v>-4.6527309507754522E-2</v>
      </c>
      <c r="J154" s="166">
        <f t="shared" si="111"/>
        <v>4.5282197115261444E-3</v>
      </c>
      <c r="K154" s="165">
        <v>3440</v>
      </c>
      <c r="L154" s="165">
        <v>787</v>
      </c>
      <c r="M154" s="165">
        <v>3627</v>
      </c>
      <c r="N154" s="165">
        <v>3629</v>
      </c>
      <c r="O154" s="165">
        <v>3437</v>
      </c>
      <c r="P154" s="165">
        <v>3380</v>
      </c>
      <c r="Q154" s="166">
        <f t="shared" si="115"/>
        <v>-1.6584230433517644E-2</v>
      </c>
      <c r="R154" s="166">
        <f t="shared" si="113"/>
        <v>2.3939643766768375E-3</v>
      </c>
      <c r="S154" s="165">
        <v>3835</v>
      </c>
      <c r="T154" s="165">
        <v>4636</v>
      </c>
      <c r="U154" s="165">
        <v>4671</v>
      </c>
      <c r="V154" s="165">
        <v>4920</v>
      </c>
      <c r="W154" s="165">
        <v>4794</v>
      </c>
      <c r="X154" s="166">
        <f t="shared" si="116"/>
        <v>-2.5609756097560998E-2</v>
      </c>
      <c r="Y154" s="166">
        <f t="shared" si="117"/>
        <v>2.7805037618580308E-3</v>
      </c>
    </row>
    <row r="155" spans="1:25" x14ac:dyDescent="0.25">
      <c r="A155" s="57"/>
      <c r="B155" s="164" t="s">
        <v>118</v>
      </c>
      <c r="C155" s="165">
        <v>268</v>
      </c>
      <c r="D155" s="165">
        <v>331</v>
      </c>
      <c r="E155" s="165">
        <v>925</v>
      </c>
      <c r="F155" s="165">
        <v>886</v>
      </c>
      <c r="G155" s="165">
        <v>1176</v>
      </c>
      <c r="H155" s="165">
        <v>1268</v>
      </c>
      <c r="I155" s="166">
        <f t="shared" si="114"/>
        <v>7.8231292517006779E-2</v>
      </c>
      <c r="J155" s="166">
        <f t="shared" si="111"/>
        <v>4.0606666154279708E-3</v>
      </c>
      <c r="K155" s="165">
        <v>1433</v>
      </c>
      <c r="L155" s="165">
        <v>1244</v>
      </c>
      <c r="M155" s="165">
        <v>1565</v>
      </c>
      <c r="N155" s="165">
        <v>2593</v>
      </c>
      <c r="O155" s="165">
        <v>3146</v>
      </c>
      <c r="P155" s="165">
        <v>5044</v>
      </c>
      <c r="Q155" s="166">
        <f t="shared" si="115"/>
        <v>0.60330578512396693</v>
      </c>
      <c r="R155" s="166">
        <f t="shared" si="113"/>
        <v>3.5725314544254342E-3</v>
      </c>
      <c r="S155" s="165">
        <v>1701</v>
      </c>
      <c r="T155" s="165">
        <v>2490</v>
      </c>
      <c r="U155" s="165">
        <v>3479</v>
      </c>
      <c r="V155" s="165">
        <v>4322</v>
      </c>
      <c r="W155" s="165">
        <v>6312</v>
      </c>
      <c r="X155" s="166">
        <f t="shared" si="116"/>
        <v>0.46043498380379444</v>
      </c>
      <c r="Y155" s="166">
        <f t="shared" si="117"/>
        <v>3.6609386201184586E-3</v>
      </c>
    </row>
    <row r="156" spans="1:25" x14ac:dyDescent="0.25">
      <c r="A156" s="57"/>
      <c r="B156" s="164" t="s">
        <v>125</v>
      </c>
      <c r="C156" s="165">
        <v>189</v>
      </c>
      <c r="D156" s="165">
        <v>64</v>
      </c>
      <c r="E156" s="165">
        <v>316</v>
      </c>
      <c r="F156" s="165">
        <v>326</v>
      </c>
      <c r="G156" s="165">
        <v>454</v>
      </c>
      <c r="H156" s="165">
        <v>512</v>
      </c>
      <c r="I156" s="166">
        <f t="shared" si="114"/>
        <v>0.12775330396475781</v>
      </c>
      <c r="J156" s="166">
        <f t="shared" si="111"/>
        <v>1.6396382548100326E-3</v>
      </c>
      <c r="K156" s="165">
        <v>306</v>
      </c>
      <c r="L156" s="165">
        <v>122</v>
      </c>
      <c r="M156" s="165">
        <v>342</v>
      </c>
      <c r="N156" s="165">
        <v>381</v>
      </c>
      <c r="O156" s="165">
        <v>520</v>
      </c>
      <c r="P156" s="165">
        <v>503</v>
      </c>
      <c r="Q156" s="166">
        <f t="shared" si="115"/>
        <v>-3.2692307692307687E-2</v>
      </c>
      <c r="R156" s="166">
        <f t="shared" si="113"/>
        <v>3.5626156256462994E-4</v>
      </c>
      <c r="S156" s="165">
        <v>495</v>
      </c>
      <c r="T156" s="165">
        <v>658</v>
      </c>
      <c r="U156" s="165">
        <v>707</v>
      </c>
      <c r="V156" s="165">
        <v>974</v>
      </c>
      <c r="W156" s="165">
        <v>1015</v>
      </c>
      <c r="X156" s="166">
        <f t="shared" si="116"/>
        <v>4.2094455852156099E-2</v>
      </c>
      <c r="Y156" s="166">
        <f t="shared" si="117"/>
        <v>5.8869656201207782E-4</v>
      </c>
    </row>
    <row r="157" spans="1:25" x14ac:dyDescent="0.25">
      <c r="A157" s="57"/>
      <c r="B157" s="164" t="s">
        <v>121</v>
      </c>
      <c r="C157" s="165">
        <v>114</v>
      </c>
      <c r="D157" s="165">
        <v>78</v>
      </c>
      <c r="E157" s="165">
        <v>224</v>
      </c>
      <c r="F157" s="165">
        <v>233</v>
      </c>
      <c r="G157" s="165">
        <v>322</v>
      </c>
      <c r="H157" s="165">
        <v>392</v>
      </c>
      <c r="I157" s="166">
        <f t="shared" si="114"/>
        <v>0.21739130434782616</v>
      </c>
      <c r="J157" s="166">
        <f t="shared" si="111"/>
        <v>1.2553480388389311E-3</v>
      </c>
      <c r="K157" s="165">
        <v>393</v>
      </c>
      <c r="L157" s="165">
        <v>117</v>
      </c>
      <c r="M157" s="165">
        <v>668</v>
      </c>
      <c r="N157" s="165">
        <v>820</v>
      </c>
      <c r="O157" s="165">
        <v>809</v>
      </c>
      <c r="P157" s="165">
        <v>677</v>
      </c>
      <c r="Q157" s="166">
        <f t="shared" si="115"/>
        <v>-0.16316440049443759</v>
      </c>
      <c r="R157" s="166">
        <f t="shared" si="113"/>
        <v>4.7950114881959143E-4</v>
      </c>
      <c r="S157" s="165">
        <v>507</v>
      </c>
      <c r="T157" s="165">
        <v>892</v>
      </c>
      <c r="U157" s="165">
        <v>1053</v>
      </c>
      <c r="V157" s="165">
        <v>1131</v>
      </c>
      <c r="W157" s="165">
        <v>1069</v>
      </c>
      <c r="X157" s="166">
        <f t="shared" si="116"/>
        <v>-5.4818744473916881E-2</v>
      </c>
      <c r="Y157" s="166">
        <f t="shared" si="117"/>
        <v>6.2001637910434604E-4</v>
      </c>
    </row>
    <row r="158" spans="1:25" x14ac:dyDescent="0.25">
      <c r="A158" s="57"/>
      <c r="B158" s="164" t="s">
        <v>130</v>
      </c>
      <c r="C158" s="165">
        <v>42</v>
      </c>
      <c r="D158" s="165">
        <v>15</v>
      </c>
      <c r="E158" s="165">
        <v>70</v>
      </c>
      <c r="F158" s="165">
        <v>67</v>
      </c>
      <c r="G158" s="165">
        <v>62</v>
      </c>
      <c r="H158" s="165">
        <v>48</v>
      </c>
      <c r="I158" s="166">
        <f t="shared" si="114"/>
        <v>-0.22580645161290325</v>
      </c>
      <c r="J158" s="166">
        <f t="shared" si="111"/>
        <v>1.5371608638844054E-4</v>
      </c>
      <c r="K158" s="165">
        <v>167</v>
      </c>
      <c r="L158" s="165">
        <v>7</v>
      </c>
      <c r="M158" s="165">
        <v>166</v>
      </c>
      <c r="N158" s="165">
        <v>167</v>
      </c>
      <c r="O158" s="165">
        <v>196</v>
      </c>
      <c r="P158" s="165">
        <v>136</v>
      </c>
      <c r="Q158" s="166">
        <f t="shared" si="115"/>
        <v>-0.30612244897959184</v>
      </c>
      <c r="R158" s="166">
        <f t="shared" si="113"/>
        <v>9.6325193854452629E-5</v>
      </c>
      <c r="S158" s="165">
        <v>209</v>
      </c>
      <c r="T158" s="165">
        <v>236</v>
      </c>
      <c r="U158" s="165">
        <v>234</v>
      </c>
      <c r="V158" s="165">
        <v>258</v>
      </c>
      <c r="W158" s="165">
        <v>184</v>
      </c>
      <c r="X158" s="166">
        <f t="shared" si="116"/>
        <v>-0.28682170542635654</v>
      </c>
      <c r="Y158" s="166">
        <f t="shared" si="117"/>
        <v>1.0671937675883972E-4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51</v>
      </c>
      <c r="F159" s="165">
        <v>41</v>
      </c>
      <c r="G159" s="165">
        <v>43</v>
      </c>
      <c r="H159" s="165">
        <v>51</v>
      </c>
      <c r="I159" s="166">
        <f t="shared" si="114"/>
        <v>0.18604651162790709</v>
      </c>
      <c r="J159" s="166">
        <f t="shared" si="111"/>
        <v>1.6332334178771808E-4</v>
      </c>
      <c r="K159" s="165">
        <v>221</v>
      </c>
      <c r="L159" s="165">
        <v>37</v>
      </c>
      <c r="M159" s="165">
        <v>317</v>
      </c>
      <c r="N159" s="165">
        <v>447</v>
      </c>
      <c r="O159" s="165">
        <v>321</v>
      </c>
      <c r="P159" s="165">
        <v>209</v>
      </c>
      <c r="Q159" s="166">
        <f t="shared" si="115"/>
        <v>-0.34890965732087231</v>
      </c>
      <c r="R159" s="166">
        <f t="shared" si="113"/>
        <v>1.4802915820279853E-4</v>
      </c>
      <c r="S159" s="165">
        <v>277</v>
      </c>
      <c r="T159" s="165">
        <v>368</v>
      </c>
      <c r="U159" s="165">
        <v>488</v>
      </c>
      <c r="V159" s="165">
        <v>364</v>
      </c>
      <c r="W159" s="165">
        <v>260</v>
      </c>
      <c r="X159" s="166">
        <f t="shared" si="116"/>
        <v>-0.2857142857142857</v>
      </c>
      <c r="Y159" s="166">
        <f t="shared" si="117"/>
        <v>1.507991193331431E-4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576</v>
      </c>
      <c r="E160" s="170">
        <f t="shared" si="119"/>
        <v>1990</v>
      </c>
      <c r="F160" s="170">
        <f t="shared" si="119"/>
        <v>1724</v>
      </c>
      <c r="G160" s="170">
        <f t="shared" si="119"/>
        <v>2956</v>
      </c>
      <c r="H160" s="170">
        <f t="shared" si="119"/>
        <v>3109</v>
      </c>
      <c r="I160" s="171">
        <f t="shared" si="114"/>
        <v>5.175913396481735E-2</v>
      </c>
      <c r="J160" s="171">
        <f t="shared" si="111"/>
        <v>9.9563190121179507E-3</v>
      </c>
      <c r="K160" s="170">
        <f t="shared" ref="K160:P160" si="120">K152-SUM(K153:K159)</f>
        <v>1893</v>
      </c>
      <c r="L160" s="170">
        <f t="shared" si="120"/>
        <v>1559</v>
      </c>
      <c r="M160" s="170">
        <f t="shared" si="120"/>
        <v>2362</v>
      </c>
      <c r="N160" s="170">
        <f t="shared" si="120"/>
        <v>3030</v>
      </c>
      <c r="O160" s="170">
        <f t="shared" si="120"/>
        <v>3657</v>
      </c>
      <c r="P160" s="170">
        <f t="shared" si="120"/>
        <v>3550</v>
      </c>
      <c r="Q160" s="171">
        <f t="shared" si="115"/>
        <v>-2.9258955427946431E-2</v>
      </c>
      <c r="R160" s="171">
        <f t="shared" si="113"/>
        <v>2.5143708689949031E-3</v>
      </c>
      <c r="S160" s="170">
        <f>S152-SUM(S153:S159)</f>
        <v>2606</v>
      </c>
      <c r="T160" s="170">
        <f>T152-SUM(T153:T159)</f>
        <v>4352</v>
      </c>
      <c r="U160" s="170">
        <f>U152-SUM(U153:U159)</f>
        <v>4754</v>
      </c>
      <c r="V160" s="170">
        <f>V152-SUM(V153:V159)</f>
        <v>6613</v>
      </c>
      <c r="W160" s="170">
        <f>W152-SUM(W153:W159)</f>
        <v>6659</v>
      </c>
      <c r="X160" s="171">
        <f t="shared" si="116"/>
        <v>6.9559957659155458E-3</v>
      </c>
      <c r="Y160" s="171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8C72-C7F0-470B-829E-918C6500671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2FA6D-8705-47A6-97FC-631A30DF34CE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225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5" t="s">
        <v>54</v>
      </c>
      <c r="C7" s="290" t="s">
        <v>8</v>
      </c>
      <c r="D7" s="15" t="s">
        <v>32</v>
      </c>
      <c r="E7" s="16">
        <v>6823</v>
      </c>
      <c r="F7" s="16">
        <v>20251</v>
      </c>
      <c r="G7" s="16">
        <v>21547</v>
      </c>
      <c r="H7" s="16">
        <v>23449</v>
      </c>
      <c r="I7" s="16">
        <v>19536</v>
      </c>
      <c r="J7" s="17">
        <f>I7/H7-1</f>
        <v>-0.16687278775214298</v>
      </c>
      <c r="K7" s="16">
        <f>I7-H7</f>
        <v>-3913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5283</v>
      </c>
      <c r="F8" s="20">
        <v>17673</v>
      </c>
      <c r="G8" s="20">
        <v>18326</v>
      </c>
      <c r="H8" s="20">
        <v>19636</v>
      </c>
      <c r="I8" s="20">
        <v>15443</v>
      </c>
      <c r="J8" s="21">
        <f t="shared" ref="J8:J20" si="0">I8/H8-1</f>
        <v>-0.21353636178447744</v>
      </c>
      <c r="K8" s="20">
        <f t="shared" ref="K8:K17" si="1">I8-H8</f>
        <v>-4193</v>
      </c>
      <c r="L8" s="22">
        <f>I8/$I$7</f>
        <v>0.79048935298935297</v>
      </c>
    </row>
    <row r="9" spans="2:12" x14ac:dyDescent="0.25">
      <c r="B9" s="283"/>
      <c r="C9" s="286"/>
      <c r="D9" s="23" t="s">
        <v>34</v>
      </c>
      <c r="E9" s="24">
        <v>1540</v>
      </c>
      <c r="F9" s="24">
        <v>2578</v>
      </c>
      <c r="G9" s="24">
        <v>3221</v>
      </c>
      <c r="H9" s="24">
        <v>3813</v>
      </c>
      <c r="I9" s="24">
        <v>4093</v>
      </c>
      <c r="J9" s="25">
        <f>IFERROR(I9/H9-1,"-")</f>
        <v>7.3432992394440122E-2</v>
      </c>
      <c r="K9" s="24">
        <f>IFERROR(I9-H9,"-")</f>
        <v>280</v>
      </c>
      <c r="L9" s="25">
        <f>IFERROR(I9/$I$7,"-")</f>
        <v>0.20951064701064701</v>
      </c>
    </row>
    <row r="10" spans="2:12" x14ac:dyDescent="0.25">
      <c r="B10" s="283"/>
      <c r="C10" s="287" t="s">
        <v>35</v>
      </c>
      <c r="D10" s="26" t="s">
        <v>32</v>
      </c>
      <c r="E10" s="27">
        <v>7502</v>
      </c>
      <c r="F10" s="27">
        <v>23721</v>
      </c>
      <c r="G10" s="27">
        <v>25208</v>
      </c>
      <c r="H10" s="27">
        <v>27847</v>
      </c>
      <c r="I10" s="27">
        <v>23331</v>
      </c>
      <c r="J10" s="28">
        <f t="shared" si="0"/>
        <v>-0.16217186770567749</v>
      </c>
      <c r="K10" s="27">
        <f t="shared" si="1"/>
        <v>-4516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5683</v>
      </c>
      <c r="F11" s="29">
        <v>20669</v>
      </c>
      <c r="G11" s="29">
        <v>21377</v>
      </c>
      <c r="H11" s="29">
        <v>23498</v>
      </c>
      <c r="I11" s="29">
        <v>18641</v>
      </c>
      <c r="J11" s="30">
        <f t="shared" si="0"/>
        <v>-0.20669844242063151</v>
      </c>
      <c r="K11" s="29">
        <f t="shared" si="1"/>
        <v>-4857</v>
      </c>
      <c r="L11" s="31">
        <f>I11/$I$10</f>
        <v>0.79897989798979896</v>
      </c>
    </row>
    <row r="12" spans="2:12" x14ac:dyDescent="0.25">
      <c r="B12" s="283"/>
      <c r="C12" s="289"/>
      <c r="D12" s="32" t="s">
        <v>34</v>
      </c>
      <c r="E12" s="33">
        <v>1819</v>
      </c>
      <c r="F12" s="33">
        <v>3052</v>
      </c>
      <c r="G12" s="33">
        <v>3831</v>
      </c>
      <c r="H12" s="33">
        <v>4349</v>
      </c>
      <c r="I12" s="33">
        <v>4690</v>
      </c>
      <c r="J12" s="34">
        <f>IFERROR(I12/H12-1,"-")</f>
        <v>7.8408829616003706E-2</v>
      </c>
      <c r="K12" s="33">
        <f>IFERROR(I12-H12,"-")</f>
        <v>341</v>
      </c>
      <c r="L12" s="34">
        <f>IFERROR(I12/$I$10,"-")</f>
        <v>0.20102010201020101</v>
      </c>
    </row>
    <row r="13" spans="2:12" x14ac:dyDescent="0.25">
      <c r="B13" s="283"/>
      <c r="C13" s="290" t="s">
        <v>21</v>
      </c>
      <c r="D13" s="15" t="s">
        <v>32</v>
      </c>
      <c r="E13" s="16">
        <v>24096</v>
      </c>
      <c r="F13" s="16">
        <v>125910</v>
      </c>
      <c r="G13" s="16">
        <v>140451</v>
      </c>
      <c r="H13" s="16">
        <v>159924</v>
      </c>
      <c r="I13" s="16">
        <v>143215</v>
      </c>
      <c r="J13" s="17">
        <f t="shared" si="0"/>
        <v>-0.10448087841724818</v>
      </c>
      <c r="K13" s="16">
        <f t="shared" si="1"/>
        <v>-16709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18007</v>
      </c>
      <c r="F14" s="20">
        <v>112218</v>
      </c>
      <c r="G14" s="20">
        <v>122105</v>
      </c>
      <c r="H14" s="20">
        <v>138860</v>
      </c>
      <c r="I14" s="20">
        <v>120839</v>
      </c>
      <c r="J14" s="21">
        <f t="shared" si="0"/>
        <v>-0.12977819386432377</v>
      </c>
      <c r="K14" s="20">
        <f t="shared" si="1"/>
        <v>-18021</v>
      </c>
      <c r="L14" s="22">
        <f>I14/$I$13</f>
        <v>0.84375938274622075</v>
      </c>
    </row>
    <row r="15" spans="2:12" x14ac:dyDescent="0.25">
      <c r="B15" s="283"/>
      <c r="C15" s="286"/>
      <c r="D15" s="23" t="s">
        <v>34</v>
      </c>
      <c r="E15" s="24">
        <v>6089</v>
      </c>
      <c r="F15" s="24">
        <v>13692</v>
      </c>
      <c r="G15" s="24">
        <v>18346</v>
      </c>
      <c r="H15" s="24">
        <v>21064</v>
      </c>
      <c r="I15" s="24">
        <v>22376</v>
      </c>
      <c r="J15" s="25">
        <f>IFERROR(I15/H15-1,"-")</f>
        <v>6.2286365362704155E-2</v>
      </c>
      <c r="K15" s="24">
        <f>IFERROR(I15-H15,"-")</f>
        <v>1312</v>
      </c>
      <c r="L15" s="25">
        <f>IFERROR(I15/$I$13,"-")</f>
        <v>0.15624061725377927</v>
      </c>
    </row>
    <row r="16" spans="2:12" x14ac:dyDescent="0.25">
      <c r="B16" s="283"/>
      <c r="C16" s="287" t="s">
        <v>22</v>
      </c>
      <c r="D16" s="26" t="s">
        <v>32</v>
      </c>
      <c r="E16" s="35">
        <v>3.5315843470614099</v>
      </c>
      <c r="F16" s="35">
        <v>6.2174707421855713</v>
      </c>
      <c r="G16" s="35">
        <v>6.5183552234649831</v>
      </c>
      <c r="H16" s="35">
        <v>6.820077615250117</v>
      </c>
      <c r="I16" s="35">
        <v>7.3308251433251437</v>
      </c>
      <c r="J16" s="36">
        <f t="shared" si="0"/>
        <v>7.4888814598379927E-2</v>
      </c>
      <c r="K16" s="37">
        <f t="shared" si="1"/>
        <v>0.51074752807502666</v>
      </c>
      <c r="L16" s="38"/>
    </row>
    <row r="17" spans="2:12" x14ac:dyDescent="0.25">
      <c r="B17" s="283"/>
      <c r="C17" s="288"/>
      <c r="D17" s="4" t="s">
        <v>33</v>
      </c>
      <c r="E17" s="39">
        <f>E14/E8</f>
        <v>3.4084800302858222</v>
      </c>
      <c r="F17" s="39">
        <f t="shared" ref="F17:I17" si="2">F14/F8</f>
        <v>6.3496859616363945</v>
      </c>
      <c r="G17" s="39">
        <f t="shared" si="2"/>
        <v>6.6629379024337005</v>
      </c>
      <c r="H17" s="39">
        <f t="shared" si="2"/>
        <v>7.071705031574659</v>
      </c>
      <c r="I17" s="39">
        <f t="shared" si="2"/>
        <v>7.8248397332124586</v>
      </c>
      <c r="J17" s="40">
        <f t="shared" si="0"/>
        <v>0.10649973355437004</v>
      </c>
      <c r="K17" s="41">
        <f t="shared" si="1"/>
        <v>0.75313470163779961</v>
      </c>
      <c r="L17" s="42"/>
    </row>
    <row r="18" spans="2:12" x14ac:dyDescent="0.25">
      <c r="B18" s="283"/>
      <c r="C18" s="289"/>
      <c r="D18" s="32" t="s">
        <v>34</v>
      </c>
      <c r="E18" s="43">
        <f>IFERROR(E15/E9,"-")</f>
        <v>3.953896103896104</v>
      </c>
      <c r="F18" s="43">
        <f t="shared" ref="F18:I18" si="3">IFERROR(F15/F9,"-")</f>
        <v>5.3110938712179987</v>
      </c>
      <c r="G18" s="43">
        <f t="shared" si="3"/>
        <v>5.6957466625271653</v>
      </c>
      <c r="H18" s="43">
        <f t="shared" si="3"/>
        <v>5.5242591135588777</v>
      </c>
      <c r="I18" s="43">
        <f t="shared" si="3"/>
        <v>5.4668946982653308</v>
      </c>
      <c r="J18" s="34">
        <f>IFERROR(I18/H18-1,"-")</f>
        <v>-1.0384092077207252E-2</v>
      </c>
      <c r="K18" s="33">
        <f>IFERROR(I18-H18,"-")</f>
        <v>-5.7364415293546855E-2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0.27500000000000002</v>
      </c>
      <c r="F19" s="18">
        <v>0.63340000000000007</v>
      </c>
      <c r="G19" s="18">
        <v>0.73349999999999993</v>
      </c>
      <c r="H19" s="18">
        <v>0.80420000000000003</v>
      </c>
      <c r="I19" s="18">
        <v>0.71109999999999995</v>
      </c>
      <c r="J19" s="17">
        <f t="shared" si="0"/>
        <v>-0.11576722208405876</v>
      </c>
      <c r="K19" s="44">
        <f>(I19-H19)*100</f>
        <v>-9.3100000000000076</v>
      </c>
      <c r="L19" s="18"/>
    </row>
    <row r="20" spans="2:12" x14ac:dyDescent="0.25">
      <c r="B20" s="283"/>
      <c r="C20" s="292"/>
      <c r="D20" s="19" t="s">
        <v>33</v>
      </c>
      <c r="E20" s="22">
        <v>0.43189999999999995</v>
      </c>
      <c r="F20" s="22">
        <v>0.76180000000000003</v>
      </c>
      <c r="G20" s="22">
        <v>0.872</v>
      </c>
      <c r="H20" s="22">
        <v>0.94200000000000006</v>
      </c>
      <c r="I20" s="22">
        <v>0.81980000000000008</v>
      </c>
      <c r="J20" s="21">
        <f t="shared" si="0"/>
        <v>-0.12972399150743097</v>
      </c>
      <c r="K20" s="46">
        <f>(I20-H20)*100</f>
        <v>-12.219999999999997</v>
      </c>
      <c r="L20" s="22"/>
    </row>
    <row r="21" spans="2:12" x14ac:dyDescent="0.25">
      <c r="B21" s="283"/>
      <c r="C21" s="293"/>
      <c r="D21" s="23" t="s">
        <v>34</v>
      </c>
      <c r="E21" s="25">
        <v>0.13250000000000001</v>
      </c>
      <c r="F21" s="25">
        <v>0.2661</v>
      </c>
      <c r="G21" s="25">
        <v>0.35649999999999998</v>
      </c>
      <c r="H21" s="25">
        <v>0.4093</v>
      </c>
      <c r="I21" s="25">
        <v>0.41439999999999999</v>
      </c>
      <c r="J21" s="25">
        <f>IFERROR(I21/H21-1,"-")</f>
        <v>1.2460298069875364E-2</v>
      </c>
      <c r="K21" s="24">
        <f>IFERROR(I21-H21,"-")</f>
        <v>5.0999999999999934E-3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2827</v>
      </c>
      <c r="F22" s="27">
        <v>6412</v>
      </c>
      <c r="G22" s="27">
        <v>6177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1345</v>
      </c>
      <c r="F23" s="29">
        <v>4752</v>
      </c>
      <c r="G23" s="29">
        <v>4517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2">
        <f>I23/$I$22</f>
        <v>0.73187625057718952</v>
      </c>
    </row>
    <row r="24" spans="2:12" x14ac:dyDescent="0.25">
      <c r="B24" s="284"/>
      <c r="C24" s="297"/>
      <c r="D24" s="32" t="s">
        <v>34</v>
      </c>
      <c r="E24" s="33">
        <v>1482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IFERROR(I24/$I$22,"-")</f>
        <v>0.26812374942281053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225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5" t="s">
        <v>54</v>
      </c>
      <c r="C32" s="290" t="s">
        <v>8</v>
      </c>
      <c r="D32" s="15" t="s">
        <v>32</v>
      </c>
      <c r="E32" s="50">
        <v>30057</v>
      </c>
      <c r="F32" s="50">
        <v>103640</v>
      </c>
      <c r="G32" s="50">
        <v>112296</v>
      </c>
      <c r="H32" s="50">
        <v>119581</v>
      </c>
      <c r="I32" s="50">
        <v>112906</v>
      </c>
      <c r="J32" s="17">
        <f>I32/H32-1</f>
        <v>-5.5819904499878725E-2</v>
      </c>
      <c r="K32" s="16">
        <f>I32-H32</f>
        <v>-6675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25226</v>
      </c>
      <c r="F33" s="51">
        <v>85266</v>
      </c>
      <c r="G33" s="51">
        <v>92422</v>
      </c>
      <c r="H33" s="51">
        <v>98712</v>
      </c>
      <c r="I33" s="51">
        <v>91468</v>
      </c>
      <c r="J33" s="21">
        <f t="shared" ref="J33:J45" si="4">I33/H33-1</f>
        <v>-7.3385201393954103E-2</v>
      </c>
      <c r="K33" s="20">
        <f t="shared" ref="K33:K42" si="5">I33-H33</f>
        <v>-7244</v>
      </c>
      <c r="L33" s="22">
        <f>I33/$I$32</f>
        <v>0.81012523692274985</v>
      </c>
    </row>
    <row r="34" spans="1:12" x14ac:dyDescent="0.25">
      <c r="B34" s="283"/>
      <c r="C34" s="286"/>
      <c r="D34" s="23" t="s">
        <v>34</v>
      </c>
      <c r="E34" s="24">
        <v>4831</v>
      </c>
      <c r="F34" s="24">
        <v>18374</v>
      </c>
      <c r="G34" s="24">
        <v>19874</v>
      </c>
      <c r="H34" s="24">
        <v>20869</v>
      </c>
      <c r="I34" s="24">
        <v>21438</v>
      </c>
      <c r="J34" s="25">
        <f>IFERROR(I34/H34-1,"-")</f>
        <v>2.7265321769131212E-2</v>
      </c>
      <c r="K34" s="24">
        <f>IFERROR(I34-H34,"-")</f>
        <v>569</v>
      </c>
      <c r="L34" s="25">
        <f>IFERROR(I34/I32,"-")</f>
        <v>0.1898747630772501</v>
      </c>
    </row>
    <row r="35" spans="1:12" x14ac:dyDescent="0.25">
      <c r="B35" s="283"/>
      <c r="C35" s="287" t="s">
        <v>35</v>
      </c>
      <c r="D35" s="26" t="s">
        <v>32</v>
      </c>
      <c r="E35" s="52">
        <v>33259</v>
      </c>
      <c r="F35" s="52">
        <v>122713</v>
      </c>
      <c r="G35" s="52">
        <v>133909</v>
      </c>
      <c r="H35" s="52">
        <v>143553</v>
      </c>
      <c r="I35" s="52">
        <v>135717</v>
      </c>
      <c r="J35" s="28">
        <f t="shared" si="4"/>
        <v>-5.4586111053060549E-2</v>
      </c>
      <c r="K35" s="27">
        <f t="shared" si="5"/>
        <v>-7836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27553</v>
      </c>
      <c r="F36" s="53">
        <v>101108</v>
      </c>
      <c r="G36" s="53">
        <v>109994</v>
      </c>
      <c r="H36" s="53">
        <v>118803</v>
      </c>
      <c r="I36" s="53">
        <v>110247</v>
      </c>
      <c r="J36" s="30">
        <f t="shared" si="4"/>
        <v>-7.2018383374157224E-2</v>
      </c>
      <c r="K36" s="29">
        <f t="shared" si="5"/>
        <v>-8556</v>
      </c>
      <c r="L36" s="31">
        <f>I36/$I$35</f>
        <v>0.81233006918808992</v>
      </c>
    </row>
    <row r="37" spans="1:12" x14ac:dyDescent="0.25">
      <c r="B37" s="283"/>
      <c r="C37" s="289"/>
      <c r="D37" s="32" t="s">
        <v>34</v>
      </c>
      <c r="E37" s="33">
        <v>5706</v>
      </c>
      <c r="F37" s="33">
        <v>21605</v>
      </c>
      <c r="G37" s="33">
        <v>23915</v>
      </c>
      <c r="H37" s="33">
        <v>24750</v>
      </c>
      <c r="I37" s="33">
        <v>25470</v>
      </c>
      <c r="J37" s="34">
        <f>IFERROR(I37/H37-1,"-")</f>
        <v>2.9090909090909056E-2</v>
      </c>
      <c r="K37" s="33">
        <f>IFERROR(I37-H37,"-")</f>
        <v>720</v>
      </c>
      <c r="L37" s="34">
        <f>IFERROR(I37/I35,"-")</f>
        <v>0.18766993081191008</v>
      </c>
    </row>
    <row r="38" spans="1:12" x14ac:dyDescent="0.25">
      <c r="B38" s="283"/>
      <c r="C38" s="290" t="s">
        <v>21</v>
      </c>
      <c r="D38" s="15" t="s">
        <v>32</v>
      </c>
      <c r="E38" s="50">
        <v>113367</v>
      </c>
      <c r="F38" s="50">
        <v>683485</v>
      </c>
      <c r="G38" s="50">
        <v>751714</v>
      </c>
      <c r="H38" s="50">
        <v>831623</v>
      </c>
      <c r="I38" s="50">
        <v>807872</v>
      </c>
      <c r="J38" s="17">
        <f t="shared" si="4"/>
        <v>-2.8559816166700558E-2</v>
      </c>
      <c r="K38" s="16">
        <f t="shared" si="5"/>
        <v>-23751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90576</v>
      </c>
      <c r="F39" s="51">
        <v>568511</v>
      </c>
      <c r="G39" s="51">
        <v>622201</v>
      </c>
      <c r="H39" s="51">
        <v>699985</v>
      </c>
      <c r="I39" s="51">
        <v>661864</v>
      </c>
      <c r="J39" s="21">
        <f t="shared" si="4"/>
        <v>-5.4459738422966253E-2</v>
      </c>
      <c r="K39" s="20">
        <f t="shared" si="5"/>
        <v>-38121</v>
      </c>
      <c r="L39" s="22">
        <f>I39/$I$38</f>
        <v>0.81926839895428982</v>
      </c>
    </row>
    <row r="40" spans="1:12" x14ac:dyDescent="0.25">
      <c r="B40" s="283"/>
      <c r="C40" s="286"/>
      <c r="D40" s="23" t="s">
        <v>34</v>
      </c>
      <c r="E40" s="24">
        <v>22791</v>
      </c>
      <c r="F40" s="24">
        <v>114974</v>
      </c>
      <c r="G40" s="24">
        <v>129513</v>
      </c>
      <c r="H40" s="24">
        <v>131638</v>
      </c>
      <c r="I40" s="24">
        <v>146008</v>
      </c>
      <c r="J40" s="25">
        <f>IFERROR(I40/H40-1,"-")</f>
        <v>0.10916300764217013</v>
      </c>
      <c r="K40" s="24">
        <f>IFERROR(I40-H40,"-")</f>
        <v>14370</v>
      </c>
      <c r="L40" s="25">
        <f>IFERROR(I40/I38,"-")</f>
        <v>0.18073160104571021</v>
      </c>
    </row>
    <row r="41" spans="1:12" x14ac:dyDescent="0.25">
      <c r="B41" s="283"/>
      <c r="C41" s="287" t="s">
        <v>22</v>
      </c>
      <c r="D41" s="26" t="s">
        <v>32</v>
      </c>
      <c r="E41" s="54">
        <v>3.7717337059586784</v>
      </c>
      <c r="F41" s="54">
        <v>6.594799305287534</v>
      </c>
      <c r="G41" s="54">
        <v>6.694040749447888</v>
      </c>
      <c r="H41" s="54">
        <v>6.9544743730191252</v>
      </c>
      <c r="I41" s="54">
        <v>7.1552618992790462</v>
      </c>
      <c r="J41" s="36">
        <f t="shared" si="4"/>
        <v>2.8871704098717421E-2</v>
      </c>
      <c r="K41" s="37">
        <f t="shared" si="5"/>
        <v>0.20078752625992102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3.5905811464362167</v>
      </c>
      <c r="F42" s="55">
        <f t="shared" si="6"/>
        <v>6.667499354959773</v>
      </c>
      <c r="G42" s="55">
        <f t="shared" si="6"/>
        <v>6.732174157668088</v>
      </c>
      <c r="H42" s="55">
        <f t="shared" si="6"/>
        <v>7.0911844557905823</v>
      </c>
      <c r="I42" s="55">
        <f t="shared" si="6"/>
        <v>7.2360169676826871</v>
      </c>
      <c r="J42" s="40">
        <f t="shared" si="4"/>
        <v>2.0424304683519523E-2</v>
      </c>
      <c r="K42" s="41">
        <f t="shared" si="5"/>
        <v>0.14483251189210478</v>
      </c>
      <c r="L42" s="42"/>
    </row>
    <row r="43" spans="1:12" x14ac:dyDescent="0.25">
      <c r="B43" s="283"/>
      <c r="C43" s="289"/>
      <c r="D43" s="32" t="s">
        <v>34</v>
      </c>
      <c r="E43" s="43">
        <f>IFERROR(E40/E34,"-")</f>
        <v>4.717656799834403</v>
      </c>
      <c r="F43" s="43">
        <f t="shared" ref="F43:I43" si="7">IFERROR(F40/F34,"-")</f>
        <v>6.2574289757265698</v>
      </c>
      <c r="G43" s="43">
        <f t="shared" si="7"/>
        <v>6.5167052430310957</v>
      </c>
      <c r="H43" s="43">
        <f t="shared" si="7"/>
        <v>6.3078250035938472</v>
      </c>
      <c r="I43" s="43">
        <f t="shared" si="7"/>
        <v>6.8107099542867804</v>
      </c>
      <c r="J43" s="34">
        <f>IFERROR(I43/H43-1,"-")</f>
        <v>7.9723985748878068E-2</v>
      </c>
      <c r="K43" s="33">
        <f>IFERROR(I43-H43,"-")</f>
        <v>0.50288495069293315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0.24757593228334077</v>
      </c>
      <c r="F44" s="58">
        <v>0.70592494205814427</v>
      </c>
      <c r="G44" s="58">
        <v>0.78783877117467227</v>
      </c>
      <c r="H44" s="58">
        <v>0.85287668704106334</v>
      </c>
      <c r="I44" s="58">
        <v>0.8234794051661134</v>
      </c>
      <c r="J44" s="58">
        <f t="shared" si="4"/>
        <v>-3.4468384845808941E-2</v>
      </c>
      <c r="K44" s="44">
        <f>(I44-H44)*100</f>
        <v>-2.9397281874949943</v>
      </c>
      <c r="L44" s="18"/>
    </row>
    <row r="45" spans="1:12" x14ac:dyDescent="0.25">
      <c r="B45" s="283"/>
      <c r="C45" s="292"/>
      <c r="D45" s="19" t="s">
        <v>33</v>
      </c>
      <c r="E45" s="59">
        <v>0.38686860921042515</v>
      </c>
      <c r="F45" s="59">
        <v>0.79229240528909406</v>
      </c>
      <c r="G45" s="59">
        <v>0.88445273331276908</v>
      </c>
      <c r="H45" s="59">
        <v>0.96848884830372461</v>
      </c>
      <c r="I45" s="59">
        <v>0.92180973670099786</v>
      </c>
      <c r="J45" s="59">
        <f t="shared" si="4"/>
        <v>-4.8197882386032287E-2</v>
      </c>
      <c r="K45" s="46">
        <f>(I45-H45)*100</f>
        <v>-4.6679111602726753</v>
      </c>
      <c r="L45" s="22"/>
    </row>
    <row r="46" spans="1:12" x14ac:dyDescent="0.25">
      <c r="B46" s="283"/>
      <c r="C46" s="293"/>
      <c r="D46" s="23" t="s">
        <v>34</v>
      </c>
      <c r="E46" s="60">
        <v>0.10184465238491032</v>
      </c>
      <c r="F46" s="60">
        <v>0.45868507141147369</v>
      </c>
      <c r="G46" s="60">
        <v>0.51668794382829331</v>
      </c>
      <c r="H46" s="60">
        <v>0.52171052631578951</v>
      </c>
      <c r="I46" s="60">
        <v>0.55507485496612707</v>
      </c>
      <c r="J46" s="25">
        <f>IFERROR(I46/H46-1,"-")</f>
        <v>6.3951802709348193E-2</v>
      </c>
      <c r="K46" s="24">
        <f>IFERROR(I46-H46,"-")</f>
        <v>3.336432865033756E-2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3027.2</v>
      </c>
      <c r="F49" s="52">
        <v>6412</v>
      </c>
      <c r="G49" s="52">
        <v>6319.8</v>
      </c>
      <c r="H49" s="52">
        <v>6415</v>
      </c>
      <c r="I49" s="52">
        <v>6497</v>
      </c>
      <c r="J49" s="36">
        <f>I49/H49-1</f>
        <v>1.278254091971931E-2</v>
      </c>
      <c r="K49" s="27">
        <f>I49-H49</f>
        <v>82</v>
      </c>
      <c r="L49" s="38">
        <f>I49/$I$22</f>
        <v>1</v>
      </c>
    </row>
    <row r="50" spans="2:12" x14ac:dyDescent="0.25">
      <c r="B50" s="283"/>
      <c r="C50" s="288"/>
      <c r="D50" s="4" t="s">
        <v>33</v>
      </c>
      <c r="E50" s="53">
        <v>1545.2</v>
      </c>
      <c r="F50" s="53">
        <v>4752</v>
      </c>
      <c r="G50" s="53">
        <v>4659.8</v>
      </c>
      <c r="H50" s="53">
        <v>4755</v>
      </c>
      <c r="I50" s="53">
        <v>4755</v>
      </c>
      <c r="J50" s="40">
        <f>I50/H50-1</f>
        <v>0</v>
      </c>
      <c r="K50" s="29">
        <f>I50-H50</f>
        <v>0</v>
      </c>
      <c r="L50" s="42">
        <f>I50/$I$22</f>
        <v>0.73187625057718952</v>
      </c>
    </row>
    <row r="51" spans="2:12" x14ac:dyDescent="0.25">
      <c r="B51" s="284"/>
      <c r="C51" s="289"/>
      <c r="D51" s="32" t="s">
        <v>34</v>
      </c>
      <c r="E51" s="33">
        <v>1482</v>
      </c>
      <c r="F51" s="33">
        <v>1660</v>
      </c>
      <c r="G51" s="33">
        <v>1660</v>
      </c>
      <c r="H51" s="33">
        <v>1660</v>
      </c>
      <c r="I51" s="33">
        <v>1742</v>
      </c>
      <c r="J51" s="34">
        <f>IFERROR(I51/H51-1,"-")</f>
        <v>4.9397590361445864E-2</v>
      </c>
      <c r="K51" s="33">
        <f>IFERROR(I51-H51,"-")</f>
        <v>82</v>
      </c>
      <c r="L51" s="34">
        <f>IFERROR(I51/I49,"-")</f>
        <v>0.26812374942281053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225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77095</v>
      </c>
      <c r="F59" s="51">
        <v>116590</v>
      </c>
      <c r="G59" s="51">
        <v>211298</v>
      </c>
      <c r="H59" s="51">
        <v>229046</v>
      </c>
      <c r="I59" s="51">
        <v>235930</v>
      </c>
      <c r="J59" s="21">
        <f t="shared" ref="J59:J74" si="8">I59/H59-1</f>
        <v>3.0055098102564459E-2</v>
      </c>
      <c r="K59" s="20">
        <f t="shared" ref="K59:K74" si="9">I59-H59</f>
        <v>6884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>
        <v>19586</v>
      </c>
      <c r="F60" s="24">
        <v>23756</v>
      </c>
      <c r="G60" s="24">
        <v>45819</v>
      </c>
      <c r="H60" s="24">
        <v>49548</v>
      </c>
      <c r="I60" s="24">
        <v>51880</v>
      </c>
      <c r="J60" s="25">
        <f>IFERROR(I60/H60-1,"-")</f>
        <v>4.7065471865665565E-2</v>
      </c>
      <c r="K60" s="24">
        <f>IFERROR(I60-H60,"-")</f>
        <v>2332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96681</v>
      </c>
      <c r="F61" s="52">
        <v>140346</v>
      </c>
      <c r="G61" s="52">
        <v>257117</v>
      </c>
      <c r="H61" s="52">
        <v>278594</v>
      </c>
      <c r="I61" s="52">
        <v>287810</v>
      </c>
      <c r="J61" s="36">
        <f t="shared" si="8"/>
        <v>3.3080396562739978E-2</v>
      </c>
      <c r="K61" s="52">
        <f t="shared" si="9"/>
        <v>9216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77095</v>
      </c>
      <c r="F62" s="53">
        <v>116590</v>
      </c>
      <c r="G62" s="53">
        <v>211298</v>
      </c>
      <c r="H62" s="53">
        <v>229046</v>
      </c>
      <c r="I62" s="53">
        <v>235930</v>
      </c>
      <c r="J62" s="40">
        <f t="shared" si="8"/>
        <v>3.0055098102564459E-2</v>
      </c>
      <c r="K62" s="53">
        <f t="shared" si="9"/>
        <v>6884</v>
      </c>
      <c r="L62" s="40">
        <f t="shared" ref="L62" si="10">I62/$I$61</f>
        <v>0.81974219102880375</v>
      </c>
    </row>
    <row r="63" spans="2:12" x14ac:dyDescent="0.25">
      <c r="B63" s="283"/>
      <c r="C63" s="289"/>
      <c r="D63" s="32" t="s">
        <v>34</v>
      </c>
      <c r="E63" s="33">
        <v>19586</v>
      </c>
      <c r="F63" s="33">
        <v>23756</v>
      </c>
      <c r="G63" s="33">
        <v>45819</v>
      </c>
      <c r="H63" s="33">
        <v>49548</v>
      </c>
      <c r="I63" s="33">
        <v>51880</v>
      </c>
      <c r="J63" s="34">
        <f>IFERROR(I63/H63-1,"-")</f>
        <v>4.7065471865665565E-2</v>
      </c>
      <c r="K63" s="33">
        <f>IFERROR(I63-H63,"-")</f>
        <v>2332</v>
      </c>
      <c r="L63" s="65">
        <f>IFERROR(I63/I61,"-")</f>
        <v>0.18025780897119628</v>
      </c>
    </row>
    <row r="64" spans="2:12" x14ac:dyDescent="0.25">
      <c r="B64" s="283"/>
      <c r="C64" s="290" t="s">
        <v>21</v>
      </c>
      <c r="D64" s="15" t="s">
        <v>32</v>
      </c>
      <c r="E64" s="50">
        <v>610766</v>
      </c>
      <c r="F64" s="50">
        <v>774989</v>
      </c>
      <c r="G64" s="50">
        <v>1753117</v>
      </c>
      <c r="H64" s="50">
        <v>1886738</v>
      </c>
      <c r="I64" s="50">
        <v>1988780</v>
      </c>
      <c r="J64" s="17">
        <f t="shared" si="8"/>
        <v>5.4083820859069931E-2</v>
      </c>
      <c r="K64" s="16">
        <f t="shared" si="9"/>
        <v>102042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473644</v>
      </c>
      <c r="F65" s="51">
        <v>638416</v>
      </c>
      <c r="G65" s="51">
        <v>1472596</v>
      </c>
      <c r="H65" s="51">
        <v>1569863</v>
      </c>
      <c r="I65" s="51">
        <v>1666380</v>
      </c>
      <c r="J65" s="21">
        <f t="shared" si="8"/>
        <v>6.1481161094949055E-2</v>
      </c>
      <c r="K65" s="20">
        <f t="shared" si="9"/>
        <v>96517</v>
      </c>
      <c r="L65" s="21">
        <f t="shared" ref="L65" si="11">I65/$I$64</f>
        <v>0.83789056607568457</v>
      </c>
    </row>
    <row r="66" spans="2:12" x14ac:dyDescent="0.25">
      <c r="B66" s="283"/>
      <c r="C66" s="286"/>
      <c r="D66" s="23" t="s">
        <v>34</v>
      </c>
      <c r="E66" s="24">
        <v>137122</v>
      </c>
      <c r="F66" s="24">
        <v>136573</v>
      </c>
      <c r="G66" s="24">
        <v>280521</v>
      </c>
      <c r="H66" s="24">
        <v>316875</v>
      </c>
      <c r="I66" s="24">
        <v>322400</v>
      </c>
      <c r="J66" s="25">
        <f>IFERROR(I66/H66-1,"-")</f>
        <v>1.7435897435897463E-2</v>
      </c>
      <c r="K66" s="24">
        <f>IFERROR(I66-H66,"-")</f>
        <v>5525</v>
      </c>
      <c r="L66" s="25">
        <f>IFERROR(I66/I64,"-")</f>
        <v>0.1621094339243154</v>
      </c>
    </row>
    <row r="67" spans="2:12" x14ac:dyDescent="0.25">
      <c r="B67" s="283"/>
      <c r="C67" s="287" t="s">
        <v>22</v>
      </c>
      <c r="D67" s="26" t="s">
        <v>32</v>
      </c>
      <c r="E67" s="54">
        <v>6.3173322576307651</v>
      </c>
      <c r="F67" s="54">
        <v>5.5219885141008653</v>
      </c>
      <c r="G67" s="54">
        <v>6.81836284648623</v>
      </c>
      <c r="H67" s="54">
        <v>6.7723569064660403</v>
      </c>
      <c r="I67" s="54">
        <v>6.910044821236232</v>
      </c>
      <c r="J67" s="36">
        <f t="shared" si="8"/>
        <v>2.0330871020505681E-2</v>
      </c>
      <c r="K67" s="37">
        <f t="shared" si="9"/>
        <v>0.13768791477019171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6.1436409624489263</v>
      </c>
      <c r="F68" s="55">
        <f t="shared" si="12"/>
        <v>5.4757354833176084</v>
      </c>
      <c r="G68" s="55">
        <f t="shared" si="12"/>
        <v>6.9692850855190303</v>
      </c>
      <c r="H68" s="55">
        <f t="shared" si="12"/>
        <v>6.8539201732403097</v>
      </c>
      <c r="I68" s="55">
        <f t="shared" si="12"/>
        <v>7.063027169075573</v>
      </c>
      <c r="J68" s="40">
        <f t="shared" si="8"/>
        <v>3.0509108736293422E-2</v>
      </c>
      <c r="K68" s="41">
        <f t="shared" si="9"/>
        <v>0.20910699583526338</v>
      </c>
      <c r="L68" s="40"/>
    </row>
    <row r="69" spans="2:12" x14ac:dyDescent="0.25">
      <c r="B69" s="283"/>
      <c r="C69" s="289"/>
      <c r="D69" s="32" t="s">
        <v>34</v>
      </c>
      <c r="E69" s="43">
        <f>IFERROR(E66/E60,"-")</f>
        <v>7.0010211375472275</v>
      </c>
      <c r="F69" s="43">
        <f t="shared" ref="F69:I69" si="13">IFERROR(F66/F60,"-")</f>
        <v>5.7489897289105913</v>
      </c>
      <c r="G69" s="43">
        <f t="shared" si="13"/>
        <v>6.1223728147711647</v>
      </c>
      <c r="H69" s="43">
        <f t="shared" si="13"/>
        <v>6.3953136352627755</v>
      </c>
      <c r="I69" s="43">
        <f t="shared" si="13"/>
        <v>6.214340786430224</v>
      </c>
      <c r="J69" s="34">
        <f>IFERROR(I69/H69-1,"-")</f>
        <v>-2.8297728485854878E-2</v>
      </c>
      <c r="K69" s="33">
        <f>IFERROR(I69-H69,"-")</f>
        <v>-0.18097284883255149</v>
      </c>
      <c r="L69" s="65">
        <f>IFERROR(I69/I67,"-")</f>
        <v>0.89931989548491176</v>
      </c>
    </row>
    <row r="70" spans="2:12" x14ac:dyDescent="0.25">
      <c r="B70" s="283"/>
      <c r="C70" s="291" t="s">
        <v>36</v>
      </c>
      <c r="D70" s="15" t="s">
        <v>32</v>
      </c>
      <c r="E70" s="58">
        <v>0.49125694136118242</v>
      </c>
      <c r="F70" s="58">
        <v>0.48201408869433904</v>
      </c>
      <c r="G70" s="58">
        <v>0.74892677369097149</v>
      </c>
      <c r="H70" s="58">
        <v>0.81331329152256404</v>
      </c>
      <c r="I70" s="58">
        <v>0.84524916570756325</v>
      </c>
      <c r="J70" s="58">
        <f t="shared" si="8"/>
        <v>3.9266386665357089E-2</v>
      </c>
      <c r="K70" s="44">
        <f t="shared" si="9"/>
        <v>3.1935874184999213E-2</v>
      </c>
      <c r="L70" s="17"/>
    </row>
    <row r="71" spans="2:12" x14ac:dyDescent="0.25">
      <c r="B71" s="283"/>
      <c r="C71" s="292"/>
      <c r="D71" s="19" t="s">
        <v>33</v>
      </c>
      <c r="E71" s="59">
        <v>0.58674350442618195</v>
      </c>
      <c r="F71" s="59">
        <v>0.61734478770601819</v>
      </c>
      <c r="G71" s="59">
        <v>0.84878834356712252</v>
      </c>
      <c r="H71" s="59">
        <v>0.9159504223366709</v>
      </c>
      <c r="I71" s="59">
        <v>0.95750805881643142</v>
      </c>
      <c r="J71" s="59">
        <f t="shared" si="8"/>
        <v>4.5371054443911207E-2</v>
      </c>
      <c r="K71" s="46">
        <f t="shared" si="9"/>
        <v>4.1557636479760518E-2</v>
      </c>
      <c r="L71" s="21"/>
    </row>
    <row r="72" spans="2:12" x14ac:dyDescent="0.25">
      <c r="B72" s="283"/>
      <c r="C72" s="293"/>
      <c r="D72" s="23" t="s">
        <v>34</v>
      </c>
      <c r="E72" s="60">
        <v>0.3144783615806252</v>
      </c>
      <c r="F72" s="60">
        <v>0.2380639448335489</v>
      </c>
      <c r="G72" s="60">
        <v>0.46298234032018487</v>
      </c>
      <c r="H72" s="60">
        <v>0.52298234032018487</v>
      </c>
      <c r="I72" s="60">
        <v>0.52631407106545947</v>
      </c>
      <c r="J72" s="25">
        <f>IFERROR(I72/H72-1,"-")</f>
        <v>6.3706371867831013E-3</v>
      </c>
      <c r="K72" s="24">
        <f>IFERROR(I72-H72,"-")</f>
        <v>3.331730745274597E-3</v>
      </c>
      <c r="L72" s="25">
        <f>IFERROR(I72/I70,"-")</f>
        <v>0.62267328075370387</v>
      </c>
    </row>
    <row r="73" spans="2:12" x14ac:dyDescent="0.25">
      <c r="B73" s="283"/>
      <c r="C73" s="294" t="s">
        <v>41</v>
      </c>
      <c r="D73" s="26" t="s">
        <v>32</v>
      </c>
      <c r="E73" s="52">
        <v>3786</v>
      </c>
      <c r="F73" s="52">
        <v>4393</v>
      </c>
      <c r="G73" s="52">
        <v>6413</v>
      </c>
      <c r="H73" s="52">
        <v>6356</v>
      </c>
      <c r="I73" s="52">
        <v>6429</v>
      </c>
      <c r="J73" s="36">
        <f t="shared" si="8"/>
        <v>1.1485210824417891E-2</v>
      </c>
      <c r="K73" s="27">
        <f t="shared" si="9"/>
        <v>73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2472</v>
      </c>
      <c r="F74" s="53">
        <v>2822</v>
      </c>
      <c r="G74" s="53">
        <v>4753</v>
      </c>
      <c r="H74" s="53">
        <v>4696</v>
      </c>
      <c r="I74" s="53">
        <v>4755</v>
      </c>
      <c r="J74" s="40">
        <f t="shared" si="8"/>
        <v>1.2563884156729044E-2</v>
      </c>
      <c r="K74" s="29">
        <f t="shared" si="9"/>
        <v>59</v>
      </c>
      <c r="L74" s="40">
        <f t="shared" ref="L74" si="14">I74/$I$73</f>
        <v>0.73961735884274382</v>
      </c>
    </row>
    <row r="75" spans="2:12" x14ac:dyDescent="0.25">
      <c r="B75" s="284"/>
      <c r="C75" s="289"/>
      <c r="D75" s="32" t="s">
        <v>34</v>
      </c>
      <c r="E75" s="33">
        <v>1314</v>
      </c>
      <c r="F75" s="33">
        <v>1571</v>
      </c>
      <c r="G75" s="33">
        <v>1660</v>
      </c>
      <c r="H75" s="33">
        <v>1660</v>
      </c>
      <c r="I75" s="33">
        <v>1674</v>
      </c>
      <c r="J75" s="34">
        <f>IFERROR(I75/H75-1,"-")</f>
        <v>8.4337349397589634E-3</v>
      </c>
      <c r="K75" s="33">
        <f>IFERROR(I75-H75,"-")</f>
        <v>14</v>
      </c>
      <c r="L75" s="65">
        <f>IFERROR(I75/I73,"-")</f>
        <v>0.26038264115725618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FACEA-85FC-43A8-ACB2-53AA926F006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849E6-54E2-42FA-910F-C1009367F07D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271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6"/>
      <c r="C7" s="312" t="s">
        <v>45</v>
      </c>
      <c r="D7" s="313"/>
      <c r="E7" s="313"/>
      <c r="F7" s="313"/>
      <c r="G7" s="313"/>
      <c r="H7" s="313"/>
      <c r="I7" s="313"/>
    </row>
    <row r="8" spans="1:18" s="147" customFormat="1" ht="72" customHeight="1" x14ac:dyDescent="0.25">
      <c r="A8"/>
      <c r="B8" s="187"/>
      <c r="C8" s="173" t="s">
        <v>226</v>
      </c>
      <c r="D8" s="173" t="s">
        <v>227</v>
      </c>
      <c r="E8" s="173" t="s">
        <v>228</v>
      </c>
      <c r="F8" s="173" t="s">
        <v>229</v>
      </c>
      <c r="G8" s="173" t="s">
        <v>230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226</v>
      </c>
      <c r="M8" s="173" t="s">
        <v>227</v>
      </c>
      <c r="N8" s="173" t="s">
        <v>228</v>
      </c>
      <c r="O8" s="173" t="s">
        <v>229</v>
      </c>
      <c r="P8" s="173" t="s">
        <v>230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54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126630</v>
      </c>
      <c r="D10" s="177">
        <v>442696</v>
      </c>
      <c r="E10" s="177">
        <v>458991</v>
      </c>
      <c r="F10" s="177">
        <v>524287</v>
      </c>
      <c r="G10" s="177">
        <v>512690</v>
      </c>
      <c r="H10" s="178">
        <f t="shared" ref="H10:H22" si="0">IFERROR(G10/F10-1,"-")</f>
        <v>-2.211956428444728E-2</v>
      </c>
      <c r="I10" s="178">
        <f t="shared" ref="I10:I22" si="1">G10/G$10</f>
        <v>1</v>
      </c>
      <c r="K10" s="157" t="s">
        <v>70</v>
      </c>
      <c r="L10" s="177">
        <v>7502</v>
      </c>
      <c r="M10" s="177">
        <v>23721</v>
      </c>
      <c r="N10" s="177">
        <v>25208</v>
      </c>
      <c r="O10" s="177">
        <v>27847</v>
      </c>
      <c r="P10" s="177">
        <v>23331</v>
      </c>
      <c r="Q10" s="178">
        <f t="shared" ref="Q10:Q22" si="2">IFERROR(P10/O10-1,"-")</f>
        <v>-0.16217186770567749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68864</v>
      </c>
      <c r="D11" s="161">
        <v>103104</v>
      </c>
      <c r="E11" s="161">
        <v>94324</v>
      </c>
      <c r="F11" s="161">
        <v>114813</v>
      </c>
      <c r="G11" s="161">
        <v>114677</v>
      </c>
      <c r="H11" s="162">
        <f t="shared" si="0"/>
        <v>-1.1845348523250587E-3</v>
      </c>
      <c r="I11" s="162">
        <f t="shared" si="1"/>
        <v>0.22367707581579513</v>
      </c>
      <c r="J11" s="81"/>
      <c r="K11" s="160" t="s">
        <v>99</v>
      </c>
      <c r="L11" s="161">
        <v>4554</v>
      </c>
      <c r="M11" s="161">
        <v>3062</v>
      </c>
      <c r="N11" s="161">
        <v>2739</v>
      </c>
      <c r="O11" s="161">
        <v>2371</v>
      </c>
      <c r="P11" s="161">
        <v>2055</v>
      </c>
      <c r="Q11" s="162">
        <f t="shared" si="2"/>
        <v>-0.13327709827077183</v>
      </c>
      <c r="R11" s="162">
        <f t="shared" si="3"/>
        <v>8.8080236595088082E-2</v>
      </c>
    </row>
    <row r="12" spans="1:18" x14ac:dyDescent="0.25">
      <c r="B12" s="164" t="s">
        <v>105</v>
      </c>
      <c r="C12" s="165">
        <v>45371</v>
      </c>
      <c r="D12" s="165">
        <v>43615</v>
      </c>
      <c r="E12" s="165">
        <v>37537</v>
      </c>
      <c r="F12" s="165">
        <v>47905</v>
      </c>
      <c r="G12" s="165">
        <v>44085</v>
      </c>
      <c r="H12" s="166">
        <f t="shared" si="0"/>
        <v>-7.9741154368019984E-2</v>
      </c>
      <c r="I12" s="166">
        <f t="shared" si="1"/>
        <v>8.5987633852815548E-2</v>
      </c>
      <c r="J12" s="81"/>
      <c r="K12" s="164" t="s">
        <v>105</v>
      </c>
      <c r="L12" s="165">
        <v>3831</v>
      </c>
      <c r="M12" s="165">
        <v>2339</v>
      </c>
      <c r="N12" s="165">
        <v>1768</v>
      </c>
      <c r="O12" s="165">
        <v>1502</v>
      </c>
      <c r="P12" s="165">
        <v>1051</v>
      </c>
      <c r="Q12" s="166">
        <f t="shared" si="2"/>
        <v>-0.30026631158455397</v>
      </c>
      <c r="R12" s="166">
        <f t="shared" si="3"/>
        <v>4.5047361879045046E-2</v>
      </c>
    </row>
    <row r="13" spans="1:18" x14ac:dyDescent="0.25">
      <c r="B13" s="164" t="s">
        <v>102</v>
      </c>
      <c r="C13" s="165">
        <v>23493</v>
      </c>
      <c r="D13" s="165">
        <v>59489</v>
      </c>
      <c r="E13" s="165">
        <v>56787</v>
      </c>
      <c r="F13" s="165">
        <v>66908</v>
      </c>
      <c r="G13" s="165">
        <v>70592</v>
      </c>
      <c r="H13" s="166">
        <f t="shared" si="0"/>
        <v>5.5060680337179368E-2</v>
      </c>
      <c r="I13" s="166">
        <f t="shared" si="1"/>
        <v>0.13768944196297958</v>
      </c>
      <c r="J13" s="81"/>
      <c r="K13" s="164" t="s">
        <v>102</v>
      </c>
      <c r="L13" s="165">
        <v>723</v>
      </c>
      <c r="M13" s="165">
        <v>723</v>
      </c>
      <c r="N13" s="165">
        <v>971</v>
      </c>
      <c r="O13" s="165">
        <v>869</v>
      </c>
      <c r="P13" s="165">
        <v>1004</v>
      </c>
      <c r="Q13" s="166">
        <f t="shared" si="2"/>
        <v>0.15535097813578824</v>
      </c>
      <c r="R13" s="166">
        <f>P13/P$10</f>
        <v>4.3032874716043036E-2</v>
      </c>
    </row>
    <row r="14" spans="1:18" x14ac:dyDescent="0.25">
      <c r="B14" s="160" t="s">
        <v>109</v>
      </c>
      <c r="C14" s="161">
        <v>57766</v>
      </c>
      <c r="D14" s="161">
        <v>339592</v>
      </c>
      <c r="E14" s="161">
        <v>364667</v>
      </c>
      <c r="F14" s="161">
        <v>409474</v>
      </c>
      <c r="G14" s="161">
        <v>398013</v>
      </c>
      <c r="H14" s="162">
        <f t="shared" si="0"/>
        <v>-2.7989567103161583E-2</v>
      </c>
      <c r="I14" s="162">
        <f t="shared" si="1"/>
        <v>0.7763229241842049</v>
      </c>
      <c r="J14" s="81"/>
      <c r="K14" s="160" t="s">
        <v>109</v>
      </c>
      <c r="L14" s="161">
        <v>2948</v>
      </c>
      <c r="M14" s="161">
        <v>20659</v>
      </c>
      <c r="N14" s="161">
        <v>22469</v>
      </c>
      <c r="O14" s="161">
        <v>25476</v>
      </c>
      <c r="P14" s="161">
        <v>21276</v>
      </c>
      <c r="Q14" s="162">
        <f t="shared" si="2"/>
        <v>-0.16486104569006121</v>
      </c>
      <c r="R14" s="162">
        <f t="shared" si="3"/>
        <v>0.91191976340491188</v>
      </c>
    </row>
    <row r="15" spans="1:18" x14ac:dyDescent="0.25">
      <c r="B15" s="164" t="s">
        <v>112</v>
      </c>
      <c r="C15" s="165">
        <v>2799</v>
      </c>
      <c r="D15" s="165">
        <v>173101</v>
      </c>
      <c r="E15" s="165">
        <v>191142</v>
      </c>
      <c r="F15" s="165">
        <v>214028</v>
      </c>
      <c r="G15" s="165">
        <v>212568</v>
      </c>
      <c r="H15" s="166">
        <f t="shared" si="0"/>
        <v>-6.8215373689424208E-3</v>
      </c>
      <c r="I15" s="166">
        <f t="shared" si="1"/>
        <v>0.41461311903879539</v>
      </c>
      <c r="J15" s="81"/>
      <c r="K15" s="164" t="s">
        <v>112</v>
      </c>
      <c r="L15" s="165">
        <v>60</v>
      </c>
      <c r="M15" s="165">
        <v>9563</v>
      </c>
      <c r="N15" s="165">
        <v>10003</v>
      </c>
      <c r="O15" s="165">
        <v>12004</v>
      </c>
      <c r="P15" s="165">
        <v>11334</v>
      </c>
      <c r="Q15" s="166">
        <f t="shared" si="2"/>
        <v>-5.5814728423858706E-2</v>
      </c>
      <c r="R15" s="166">
        <f t="shared" si="3"/>
        <v>0.4857914362864858</v>
      </c>
    </row>
    <row r="16" spans="1:18" x14ac:dyDescent="0.25">
      <c r="B16" s="164" t="s">
        <v>115</v>
      </c>
      <c r="C16" s="165">
        <v>7942</v>
      </c>
      <c r="D16" s="165">
        <v>30700</v>
      </c>
      <c r="E16" s="165">
        <v>34040</v>
      </c>
      <c r="F16" s="165">
        <v>36056</v>
      </c>
      <c r="G16" s="165">
        <v>32587</v>
      </c>
      <c r="H16" s="166">
        <f t="shared" si="0"/>
        <v>-9.6211448857333015E-2</v>
      </c>
      <c r="I16" s="166">
        <f t="shared" si="1"/>
        <v>6.3560826230275605E-2</v>
      </c>
      <c r="J16" s="81"/>
      <c r="K16" s="164" t="s">
        <v>115</v>
      </c>
      <c r="L16" s="165">
        <v>287</v>
      </c>
      <c r="M16" s="165">
        <v>1049</v>
      </c>
      <c r="N16" s="165">
        <v>1887</v>
      </c>
      <c r="O16" s="165">
        <v>2055</v>
      </c>
      <c r="P16" s="165">
        <v>1178</v>
      </c>
      <c r="Q16" s="166">
        <f t="shared" si="2"/>
        <v>-0.42676399026763989</v>
      </c>
      <c r="R16" s="166">
        <f t="shared" si="3"/>
        <v>5.0490763362050488E-2</v>
      </c>
    </row>
    <row r="17" spans="2:22" x14ac:dyDescent="0.25">
      <c r="B17" s="164" t="s">
        <v>118</v>
      </c>
      <c r="C17" s="165">
        <v>11215</v>
      </c>
      <c r="D17" s="165">
        <v>20452</v>
      </c>
      <c r="E17" s="165">
        <v>20168</v>
      </c>
      <c r="F17" s="165">
        <v>23282</v>
      </c>
      <c r="G17" s="165">
        <v>22541</v>
      </c>
      <c r="H17" s="166">
        <f t="shared" si="0"/>
        <v>-3.1827162614895599E-2</v>
      </c>
      <c r="I17" s="166">
        <f t="shared" si="1"/>
        <v>4.3966139382472839E-2</v>
      </c>
      <c r="J17" s="81"/>
      <c r="K17" s="164" t="s">
        <v>118</v>
      </c>
      <c r="L17" s="165">
        <v>915</v>
      </c>
      <c r="M17" s="165">
        <v>3034</v>
      </c>
      <c r="N17" s="165">
        <v>3032</v>
      </c>
      <c r="O17" s="165">
        <v>3126</v>
      </c>
      <c r="P17" s="165">
        <v>2153</v>
      </c>
      <c r="Q17" s="166">
        <f t="shared" si="2"/>
        <v>-0.3112603966730646</v>
      </c>
      <c r="R17" s="166">
        <f t="shared" si="3"/>
        <v>9.2280656637092284E-2</v>
      </c>
    </row>
    <row r="18" spans="2:22" x14ac:dyDescent="0.25">
      <c r="B18" s="164" t="s">
        <v>125</v>
      </c>
      <c r="C18" s="165">
        <v>1800</v>
      </c>
      <c r="D18" s="165">
        <v>21965</v>
      </c>
      <c r="E18" s="165">
        <v>17389</v>
      </c>
      <c r="F18" s="165">
        <v>19718</v>
      </c>
      <c r="G18" s="165">
        <v>15139</v>
      </c>
      <c r="H18" s="166">
        <f t="shared" si="0"/>
        <v>-0.23222436352571252</v>
      </c>
      <c r="I18" s="166">
        <f t="shared" si="1"/>
        <v>2.9528565019797538E-2</v>
      </c>
      <c r="J18" s="81"/>
      <c r="K18" s="164" t="s">
        <v>125</v>
      </c>
      <c r="L18" s="165">
        <v>46</v>
      </c>
      <c r="M18" s="165">
        <v>1212</v>
      </c>
      <c r="N18" s="165">
        <v>906</v>
      </c>
      <c r="O18" s="165">
        <v>782</v>
      </c>
      <c r="P18" s="165">
        <v>468</v>
      </c>
      <c r="Q18" s="166">
        <f t="shared" si="2"/>
        <v>-0.40153452685421998</v>
      </c>
      <c r="R18" s="166">
        <f t="shared" si="3"/>
        <v>2.0059148772020058E-2</v>
      </c>
    </row>
    <row r="19" spans="2:22" x14ac:dyDescent="0.25">
      <c r="B19" s="164" t="s">
        <v>121</v>
      </c>
      <c r="C19" s="165">
        <v>4175</v>
      </c>
      <c r="D19" s="165">
        <v>11030</v>
      </c>
      <c r="E19" s="165">
        <v>13476</v>
      </c>
      <c r="F19" s="165">
        <v>13485</v>
      </c>
      <c r="G19" s="165">
        <v>12855</v>
      </c>
      <c r="H19" s="166">
        <f t="shared" si="0"/>
        <v>-4.6718576195773132E-2</v>
      </c>
      <c r="I19" s="166">
        <f t="shared" si="1"/>
        <v>2.5073631239150365E-2</v>
      </c>
      <c r="J19" s="81"/>
      <c r="K19" s="164" t="s">
        <v>121</v>
      </c>
      <c r="L19" s="165">
        <v>123</v>
      </c>
      <c r="M19" s="165">
        <v>240</v>
      </c>
      <c r="N19" s="165">
        <v>595</v>
      </c>
      <c r="O19" s="165">
        <v>717</v>
      </c>
      <c r="P19" s="165">
        <v>380</v>
      </c>
      <c r="Q19" s="166">
        <f t="shared" si="2"/>
        <v>-0.47001394700139465</v>
      </c>
      <c r="R19" s="166">
        <f t="shared" si="3"/>
        <v>1.6287343020016287E-2</v>
      </c>
    </row>
    <row r="20" spans="2:22" x14ac:dyDescent="0.25">
      <c r="B20" s="164" t="s">
        <v>130</v>
      </c>
      <c r="C20" s="165">
        <v>109</v>
      </c>
      <c r="D20" s="165">
        <v>1268</v>
      </c>
      <c r="E20" s="165">
        <v>1329</v>
      </c>
      <c r="F20" s="165">
        <v>1674</v>
      </c>
      <c r="G20" s="165">
        <v>1675</v>
      </c>
      <c r="H20" s="166">
        <f t="shared" si="0"/>
        <v>5.9737156511352474E-4</v>
      </c>
      <c r="I20" s="166">
        <f t="shared" si="1"/>
        <v>3.2670814722346839E-3</v>
      </c>
      <c r="J20" s="81"/>
      <c r="K20" s="164" t="s">
        <v>130</v>
      </c>
      <c r="L20" s="165">
        <v>10</v>
      </c>
      <c r="M20" s="165">
        <v>22</v>
      </c>
      <c r="N20" s="165">
        <v>11</v>
      </c>
      <c r="O20" s="165">
        <v>46</v>
      </c>
      <c r="P20" s="165">
        <v>11</v>
      </c>
      <c r="Q20" s="166">
        <f t="shared" si="2"/>
        <v>-0.76086956521739135</v>
      </c>
      <c r="R20" s="166">
        <f t="shared" si="3"/>
        <v>4.7147571900047147E-4</v>
      </c>
    </row>
    <row r="21" spans="2:22" x14ac:dyDescent="0.25">
      <c r="B21" s="164" t="s">
        <v>133</v>
      </c>
      <c r="C21" s="165">
        <v>247</v>
      </c>
      <c r="D21" s="165">
        <v>569</v>
      </c>
      <c r="E21" s="165">
        <v>1057</v>
      </c>
      <c r="F21" s="165">
        <v>607</v>
      </c>
      <c r="G21" s="165">
        <v>733</v>
      </c>
      <c r="H21" s="166">
        <f t="shared" si="0"/>
        <v>0.20757825370675453</v>
      </c>
      <c r="I21" s="166">
        <f t="shared" si="1"/>
        <v>1.4297138621779243E-3</v>
      </c>
      <c r="J21" s="81"/>
      <c r="K21" s="164" t="s">
        <v>133</v>
      </c>
      <c r="L21" s="165">
        <v>3</v>
      </c>
      <c r="M21" s="165">
        <v>6</v>
      </c>
      <c r="N21" s="165">
        <v>34</v>
      </c>
      <c r="O21" s="165">
        <v>22</v>
      </c>
      <c r="P21" s="165">
        <v>14</v>
      </c>
      <c r="Q21" s="166">
        <f t="shared" si="2"/>
        <v>-0.36363636363636365</v>
      </c>
      <c r="R21" s="166">
        <f t="shared" si="3"/>
        <v>6.0006000600060011E-4</v>
      </c>
    </row>
    <row r="22" spans="2:22" x14ac:dyDescent="0.25">
      <c r="B22" s="169" t="s">
        <v>147</v>
      </c>
      <c r="C22" s="170">
        <f>C14-SUM(C15:C21)</f>
        <v>29479</v>
      </c>
      <c r="D22" s="170">
        <f>D14-SUM(D15:D21)</f>
        <v>80507</v>
      </c>
      <c r="E22" s="170">
        <f>E14-SUM(E15:E21)</f>
        <v>86066</v>
      </c>
      <c r="F22" s="170">
        <f>F14-SUM(F15:F21)</f>
        <v>100624</v>
      </c>
      <c r="G22" s="170">
        <f>G14-SUM(G15:G21)</f>
        <v>99915</v>
      </c>
      <c r="H22" s="171">
        <f t="shared" si="0"/>
        <v>-7.0460327556050029E-3</v>
      </c>
      <c r="I22" s="171">
        <f t="shared" si="1"/>
        <v>0.19488384793930055</v>
      </c>
      <c r="J22" s="81"/>
      <c r="K22" s="169" t="s">
        <v>147</v>
      </c>
      <c r="L22" s="170">
        <f>L14-SUM(L15:L21)</f>
        <v>1504</v>
      </c>
      <c r="M22" s="170">
        <f>M14-SUM(M15:M21)</f>
        <v>5533</v>
      </c>
      <c r="N22" s="170">
        <f>N14-SUM(N15:N21)</f>
        <v>6001</v>
      </c>
      <c r="O22" s="170">
        <f>O14-SUM(O15:O21)</f>
        <v>6724</v>
      </c>
      <c r="P22" s="170">
        <f>P14-SUM(P15:P21)</f>
        <v>5738</v>
      </c>
      <c r="Q22" s="171">
        <f t="shared" si="2"/>
        <v>-0.14663890541344438</v>
      </c>
      <c r="R22" s="171">
        <f t="shared" si="3"/>
        <v>0.24593887960224595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46850</v>
      </c>
      <c r="D24" s="177">
        <v>173757</v>
      </c>
      <c r="E24" s="177">
        <v>180265</v>
      </c>
      <c r="F24" s="177">
        <v>191773</v>
      </c>
      <c r="G24" s="177">
        <v>179959</v>
      </c>
      <c r="H24" s="178">
        <f t="shared" ref="H24:H36" si="4">IFERROR(G24/F24-1,"-")</f>
        <v>-6.1604083995140058E-2</v>
      </c>
      <c r="I24" s="178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24667</v>
      </c>
      <c r="D25" s="161">
        <v>22911</v>
      </c>
      <c r="E25" s="161">
        <v>16892</v>
      </c>
      <c r="F25" s="161">
        <v>16677</v>
      </c>
      <c r="G25" s="161">
        <v>16929</v>
      </c>
      <c r="H25" s="162">
        <f t="shared" si="4"/>
        <v>1.5110631408526753E-2</v>
      </c>
      <c r="I25" s="162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14505</v>
      </c>
      <c r="D26" s="165">
        <v>10418</v>
      </c>
      <c r="E26" s="165">
        <v>7310</v>
      </c>
      <c r="F26" s="165">
        <v>6365</v>
      </c>
      <c r="G26" s="165">
        <v>8059</v>
      </c>
      <c r="H26" s="166">
        <f t="shared" si="4"/>
        <v>0.26614296936370785</v>
      </c>
      <c r="I26" s="166">
        <f t="shared" si="5"/>
        <v>1.571905049835183E-2</v>
      </c>
    </row>
    <row r="27" spans="2:22" x14ac:dyDescent="0.25">
      <c r="B27" s="164" t="s">
        <v>102</v>
      </c>
      <c r="C27" s="165">
        <v>10162</v>
      </c>
      <c r="D27" s="165">
        <v>12493</v>
      </c>
      <c r="E27" s="165">
        <v>9582</v>
      </c>
      <c r="F27" s="165">
        <v>10312</v>
      </c>
      <c r="G27" s="165">
        <v>8870</v>
      </c>
      <c r="H27" s="166">
        <f t="shared" si="4"/>
        <v>-0.13983708301008535</v>
      </c>
      <c r="I27" s="166">
        <f t="shared" si="5"/>
        <v>1.7300903079833816E-2</v>
      </c>
    </row>
    <row r="28" spans="2:22" x14ac:dyDescent="0.25">
      <c r="B28" s="160" t="s">
        <v>109</v>
      </c>
      <c r="C28" s="161">
        <v>22183</v>
      </c>
      <c r="D28" s="161">
        <v>150846</v>
      </c>
      <c r="E28" s="161">
        <v>163373</v>
      </c>
      <c r="F28" s="161">
        <v>175096</v>
      </c>
      <c r="G28" s="161">
        <v>163030</v>
      </c>
      <c r="H28" s="162">
        <f t="shared" si="4"/>
        <v>-6.8910768949604795E-2</v>
      </c>
      <c r="I28" s="162">
        <f t="shared" si="5"/>
        <v>0.31798942830950477</v>
      </c>
    </row>
    <row r="29" spans="2:22" x14ac:dyDescent="0.25">
      <c r="B29" s="164" t="s">
        <v>112</v>
      </c>
      <c r="C29" s="165">
        <v>947</v>
      </c>
      <c r="D29" s="165">
        <v>81442</v>
      </c>
      <c r="E29" s="165">
        <v>90898</v>
      </c>
      <c r="F29" s="165">
        <v>100258</v>
      </c>
      <c r="G29" s="165">
        <v>93939</v>
      </c>
      <c r="H29" s="166">
        <f t="shared" si="4"/>
        <v>-6.3027389335514328E-2</v>
      </c>
      <c r="I29" s="166">
        <f t="shared" si="5"/>
        <v>0.18322768144492774</v>
      </c>
    </row>
    <row r="30" spans="2:22" x14ac:dyDescent="0.25">
      <c r="B30" s="164" t="s">
        <v>115</v>
      </c>
      <c r="C30" s="165">
        <v>3356</v>
      </c>
      <c r="D30" s="165">
        <v>15556</v>
      </c>
      <c r="E30" s="165">
        <v>16956</v>
      </c>
      <c r="F30" s="165">
        <v>16630</v>
      </c>
      <c r="G30" s="165">
        <v>14525</v>
      </c>
      <c r="H30" s="166">
        <f t="shared" si="4"/>
        <v>-0.12657847263980759</v>
      </c>
      <c r="I30" s="166">
        <f t="shared" si="5"/>
        <v>2.8330960229378376E-2</v>
      </c>
    </row>
    <row r="31" spans="2:22" x14ac:dyDescent="0.25">
      <c r="B31" s="164" t="s">
        <v>118</v>
      </c>
      <c r="C31" s="165">
        <v>3626</v>
      </c>
      <c r="D31" s="165">
        <v>6804</v>
      </c>
      <c r="E31" s="165">
        <v>6506</v>
      </c>
      <c r="F31" s="165">
        <v>5838</v>
      </c>
      <c r="G31" s="165">
        <v>5203</v>
      </c>
      <c r="H31" s="166">
        <f t="shared" si="4"/>
        <v>-0.10877012675573827</v>
      </c>
      <c r="I31" s="166">
        <f t="shared" si="5"/>
        <v>1.0148432776141528E-2</v>
      </c>
    </row>
    <row r="32" spans="2:22" x14ac:dyDescent="0.25">
      <c r="B32" s="164" t="s">
        <v>125</v>
      </c>
      <c r="C32" s="165">
        <v>802</v>
      </c>
      <c r="D32" s="165">
        <v>10442</v>
      </c>
      <c r="E32" s="165">
        <v>8681</v>
      </c>
      <c r="F32" s="165">
        <v>8885</v>
      </c>
      <c r="G32" s="165">
        <v>7307</v>
      </c>
      <c r="H32" s="166">
        <f t="shared" si="4"/>
        <v>-0.17760270118176702</v>
      </c>
      <c r="I32" s="166">
        <f t="shared" si="5"/>
        <v>1.4252277204548558E-2</v>
      </c>
    </row>
    <row r="33" spans="2:9" x14ac:dyDescent="0.25">
      <c r="B33" s="164" t="s">
        <v>121</v>
      </c>
      <c r="C33" s="165">
        <v>2421</v>
      </c>
      <c r="D33" s="165">
        <v>6603</v>
      </c>
      <c r="E33" s="165">
        <v>7452</v>
      </c>
      <c r="F33" s="165">
        <v>6962</v>
      </c>
      <c r="G33" s="165">
        <v>6785</v>
      </c>
      <c r="H33" s="166">
        <f t="shared" si="4"/>
        <v>-2.5423728813559365E-2</v>
      </c>
      <c r="I33" s="166">
        <f t="shared" si="5"/>
        <v>1.3234118083052136E-2</v>
      </c>
    </row>
    <row r="34" spans="2:9" x14ac:dyDescent="0.25">
      <c r="B34" s="164" t="s">
        <v>130</v>
      </c>
      <c r="C34" s="165">
        <v>31</v>
      </c>
      <c r="D34" s="165">
        <v>589</v>
      </c>
      <c r="E34" s="165">
        <v>533</v>
      </c>
      <c r="F34" s="165">
        <v>768</v>
      </c>
      <c r="G34" s="165">
        <v>906</v>
      </c>
      <c r="H34" s="166">
        <f t="shared" si="4"/>
        <v>0.1796875</v>
      </c>
      <c r="I34" s="166">
        <f t="shared" si="5"/>
        <v>1.7671497396087304E-3</v>
      </c>
    </row>
    <row r="35" spans="2:9" x14ac:dyDescent="0.25">
      <c r="B35" s="164" t="s">
        <v>133</v>
      </c>
      <c r="C35" s="165">
        <v>42</v>
      </c>
      <c r="D35" s="165">
        <v>272</v>
      </c>
      <c r="E35" s="165">
        <v>386</v>
      </c>
      <c r="F35" s="165">
        <v>210</v>
      </c>
      <c r="G35" s="165">
        <v>135</v>
      </c>
      <c r="H35" s="166">
        <f t="shared" si="4"/>
        <v>-0.3571428571428571</v>
      </c>
      <c r="I35" s="166">
        <f t="shared" si="5"/>
        <v>2.6331701418010886E-4</v>
      </c>
    </row>
    <row r="36" spans="2:9" x14ac:dyDescent="0.25">
      <c r="B36" s="169" t="s">
        <v>147</v>
      </c>
      <c r="C36" s="170">
        <f>C28-SUM(C29:C35)</f>
        <v>10958</v>
      </c>
      <c r="D36" s="170">
        <f>D28-SUM(D29:D35)</f>
        <v>29138</v>
      </c>
      <c r="E36" s="170">
        <f>E28-SUM(E29:E35)</f>
        <v>31961</v>
      </c>
      <c r="F36" s="170">
        <f>F28-SUM(F29:F35)</f>
        <v>35545</v>
      </c>
      <c r="G36" s="170">
        <f>G28-SUM(G29:G35)</f>
        <v>34230</v>
      </c>
      <c r="H36" s="171">
        <f t="shared" si="4"/>
        <v>-3.6995357996905343E-2</v>
      </c>
      <c r="I36" s="171">
        <f t="shared" si="5"/>
        <v>6.6765491817667597E-2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17266</v>
      </c>
      <c r="D38" s="177">
        <v>114893</v>
      </c>
      <c r="E38" s="177">
        <v>115342</v>
      </c>
      <c r="F38" s="177">
        <v>130601</v>
      </c>
      <c r="G38" s="177">
        <v>135429</v>
      </c>
      <c r="H38" s="178">
        <f t="shared" ref="H38:H50" si="6">IFERROR(G38/F38-1,"-")</f>
        <v>3.6967557675668727E-2</v>
      </c>
      <c r="I38" s="178">
        <f t="shared" ref="I38:I50" si="7">G38/G$10</f>
        <v>0.26415377713628119</v>
      </c>
    </row>
    <row r="39" spans="2:9" x14ac:dyDescent="0.25">
      <c r="B39" s="160" t="s">
        <v>99</v>
      </c>
      <c r="C39" s="161">
        <v>6241</v>
      </c>
      <c r="D39" s="161">
        <v>10994</v>
      </c>
      <c r="E39" s="161">
        <v>8924</v>
      </c>
      <c r="F39" s="161">
        <v>10599</v>
      </c>
      <c r="G39" s="161">
        <v>10411</v>
      </c>
      <c r="H39" s="162">
        <f t="shared" si="6"/>
        <v>-1.7737522407774264E-2</v>
      </c>
      <c r="I39" s="162">
        <f t="shared" si="7"/>
        <v>2.0306618034289726E-2</v>
      </c>
    </row>
    <row r="40" spans="2:9" x14ac:dyDescent="0.25">
      <c r="B40" s="164" t="s">
        <v>105</v>
      </c>
      <c r="C40" s="165">
        <v>4982</v>
      </c>
      <c r="D40" s="165">
        <v>5017</v>
      </c>
      <c r="E40" s="165">
        <v>4156</v>
      </c>
      <c r="F40" s="165">
        <v>4598</v>
      </c>
      <c r="G40" s="165">
        <v>3835</v>
      </c>
      <c r="H40" s="166">
        <f t="shared" si="6"/>
        <v>-0.16594171378860378</v>
      </c>
      <c r="I40" s="166">
        <f t="shared" si="7"/>
        <v>7.4801536991164251E-3</v>
      </c>
    </row>
    <row r="41" spans="2:9" x14ac:dyDescent="0.25">
      <c r="B41" s="164" t="s">
        <v>102</v>
      </c>
      <c r="C41" s="165">
        <v>1259</v>
      </c>
      <c r="D41" s="165">
        <v>5977</v>
      </c>
      <c r="E41" s="165">
        <v>4768</v>
      </c>
      <c r="F41" s="165">
        <v>6001</v>
      </c>
      <c r="G41" s="165">
        <v>6576</v>
      </c>
      <c r="H41" s="166">
        <f t="shared" si="6"/>
        <v>9.5817363772704445E-2</v>
      </c>
      <c r="I41" s="166">
        <f t="shared" si="7"/>
        <v>1.2826464335173302E-2</v>
      </c>
    </row>
    <row r="42" spans="2:9" x14ac:dyDescent="0.25">
      <c r="B42" s="160" t="s">
        <v>109</v>
      </c>
      <c r="C42" s="161">
        <v>11025</v>
      </c>
      <c r="D42" s="161">
        <v>103899</v>
      </c>
      <c r="E42" s="161">
        <v>106418</v>
      </c>
      <c r="F42" s="161">
        <v>120002</v>
      </c>
      <c r="G42" s="161">
        <v>125018</v>
      </c>
      <c r="H42" s="162">
        <f t="shared" si="6"/>
        <v>4.1799303344944194E-2</v>
      </c>
      <c r="I42" s="162">
        <f t="shared" si="7"/>
        <v>0.24384715910199145</v>
      </c>
    </row>
    <row r="43" spans="2:9" x14ac:dyDescent="0.25">
      <c r="B43" s="164" t="s">
        <v>112</v>
      </c>
      <c r="C43" s="165">
        <v>234</v>
      </c>
      <c r="D43" s="165">
        <v>61203</v>
      </c>
      <c r="E43" s="165">
        <v>64373</v>
      </c>
      <c r="F43" s="165">
        <v>72308</v>
      </c>
      <c r="G43" s="165">
        <v>76481</v>
      </c>
      <c r="H43" s="166">
        <f t="shared" si="6"/>
        <v>5.7711456546993389E-2</v>
      </c>
      <c r="I43" s="166">
        <f t="shared" si="7"/>
        <v>0.14917591527043633</v>
      </c>
    </row>
    <row r="44" spans="2:9" x14ac:dyDescent="0.25">
      <c r="B44" s="164" t="s">
        <v>115</v>
      </c>
      <c r="C44" s="165">
        <v>860</v>
      </c>
      <c r="D44" s="165">
        <v>2310</v>
      </c>
      <c r="E44" s="165">
        <v>2571</v>
      </c>
      <c r="F44" s="165">
        <v>3135</v>
      </c>
      <c r="G44" s="165">
        <v>3201</v>
      </c>
      <c r="H44" s="166">
        <f t="shared" si="6"/>
        <v>2.1052631578947434E-2</v>
      </c>
      <c r="I44" s="166">
        <f t="shared" si="7"/>
        <v>6.2435389806705811E-3</v>
      </c>
    </row>
    <row r="45" spans="2:9" x14ac:dyDescent="0.25">
      <c r="B45" s="164" t="s">
        <v>118</v>
      </c>
      <c r="C45" s="165">
        <v>1706</v>
      </c>
      <c r="D45" s="165">
        <v>2632</v>
      </c>
      <c r="E45" s="165">
        <v>2924</v>
      </c>
      <c r="F45" s="165">
        <v>2809</v>
      </c>
      <c r="G45" s="165">
        <v>2936</v>
      </c>
      <c r="H45" s="166">
        <f t="shared" si="6"/>
        <v>4.521181915272332E-2</v>
      </c>
      <c r="I45" s="166">
        <f t="shared" si="7"/>
        <v>5.7266574343170333E-3</v>
      </c>
    </row>
    <row r="46" spans="2:9" x14ac:dyDescent="0.25">
      <c r="B46" s="164" t="s">
        <v>125</v>
      </c>
      <c r="C46" s="165">
        <v>424</v>
      </c>
      <c r="D46" s="165">
        <v>7782</v>
      </c>
      <c r="E46" s="165">
        <v>5608</v>
      </c>
      <c r="F46" s="165">
        <v>6694</v>
      </c>
      <c r="G46" s="165">
        <v>5005</v>
      </c>
      <c r="H46" s="166">
        <f t="shared" si="6"/>
        <v>-0.25231550642366296</v>
      </c>
      <c r="I46" s="166">
        <f t="shared" si="7"/>
        <v>9.7622344886773692E-3</v>
      </c>
    </row>
    <row r="47" spans="2:9" x14ac:dyDescent="0.25">
      <c r="B47" s="164" t="s">
        <v>121</v>
      </c>
      <c r="C47" s="165">
        <v>557</v>
      </c>
      <c r="D47" s="165">
        <v>3107</v>
      </c>
      <c r="E47" s="165">
        <v>4015</v>
      </c>
      <c r="F47" s="165">
        <v>3954</v>
      </c>
      <c r="G47" s="165">
        <v>4000</v>
      </c>
      <c r="H47" s="166">
        <f t="shared" si="6"/>
        <v>1.163378856853825E-2</v>
      </c>
      <c r="I47" s="166">
        <f t="shared" si="7"/>
        <v>7.8019856053365578E-3</v>
      </c>
    </row>
    <row r="48" spans="2:9" x14ac:dyDescent="0.25">
      <c r="B48" s="164" t="s">
        <v>130</v>
      </c>
      <c r="C48" s="165">
        <v>7</v>
      </c>
      <c r="D48" s="165">
        <v>501</v>
      </c>
      <c r="E48" s="165">
        <v>466</v>
      </c>
      <c r="F48" s="165">
        <v>658</v>
      </c>
      <c r="G48" s="165">
        <v>558</v>
      </c>
      <c r="H48" s="166">
        <f t="shared" si="6"/>
        <v>-0.15197568389057747</v>
      </c>
      <c r="I48" s="166">
        <f t="shared" si="7"/>
        <v>1.0883769919444498E-3</v>
      </c>
    </row>
    <row r="49" spans="2:9" x14ac:dyDescent="0.25">
      <c r="B49" s="164" t="s">
        <v>133</v>
      </c>
      <c r="C49" s="165">
        <v>25</v>
      </c>
      <c r="D49" s="165">
        <v>117</v>
      </c>
      <c r="E49" s="165">
        <v>387</v>
      </c>
      <c r="F49" s="165">
        <v>159</v>
      </c>
      <c r="G49" s="165">
        <v>188</v>
      </c>
      <c r="H49" s="166">
        <f t="shared" si="6"/>
        <v>0.1823899371069182</v>
      </c>
      <c r="I49" s="166">
        <f t="shared" si="7"/>
        <v>3.6669332345081823E-4</v>
      </c>
    </row>
    <row r="50" spans="2:9" x14ac:dyDescent="0.25">
      <c r="B50" s="169" t="s">
        <v>147</v>
      </c>
      <c r="C50" s="170">
        <f>C42-SUM(C43:C49)</f>
        <v>7212</v>
      </c>
      <c r="D50" s="170">
        <f>D42-SUM(D43:D49)</f>
        <v>26247</v>
      </c>
      <c r="E50" s="170">
        <f>E42-SUM(E43:E49)</f>
        <v>26074</v>
      </c>
      <c r="F50" s="170">
        <f>F42-SUM(F43:F49)</f>
        <v>30285</v>
      </c>
      <c r="G50" s="170">
        <f>G42-SUM(G43:G49)</f>
        <v>32649</v>
      </c>
      <c r="H50" s="171">
        <f t="shared" si="6"/>
        <v>7.8058444774640856E-2</v>
      </c>
      <c r="I50" s="171">
        <f t="shared" si="7"/>
        <v>6.3681757007158321E-2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1138</v>
      </c>
      <c r="D52" s="177">
        <v>2720</v>
      </c>
      <c r="E52" s="177">
        <v>3840</v>
      </c>
      <c r="F52" s="177">
        <v>2122</v>
      </c>
      <c r="G52" s="177">
        <v>2937</v>
      </c>
      <c r="H52" s="178">
        <f t="shared" ref="H52:H64" si="8">IFERROR(G52/F52-1,"-")</f>
        <v>0.38407163053722893</v>
      </c>
      <c r="I52" s="178">
        <f t="shared" ref="I52:I64" si="9">G52/G$10</f>
        <v>5.728607930718368E-3</v>
      </c>
    </row>
    <row r="53" spans="2:9" x14ac:dyDescent="0.25">
      <c r="B53" s="160" t="s">
        <v>99</v>
      </c>
      <c r="C53" s="161">
        <v>330</v>
      </c>
      <c r="D53" s="161">
        <v>547</v>
      </c>
      <c r="E53" s="161">
        <v>2113</v>
      </c>
      <c r="F53" s="161">
        <v>663</v>
      </c>
      <c r="G53" s="161">
        <v>587</v>
      </c>
      <c r="H53" s="162">
        <f t="shared" si="8"/>
        <v>-0.11463046757164408</v>
      </c>
      <c r="I53" s="162">
        <f t="shared" si="9"/>
        <v>1.1449413875831399E-3</v>
      </c>
    </row>
    <row r="54" spans="2:9" x14ac:dyDescent="0.25">
      <c r="B54" s="164" t="s">
        <v>105</v>
      </c>
      <c r="C54" s="165">
        <v>132</v>
      </c>
      <c r="D54" s="165">
        <v>264</v>
      </c>
      <c r="E54" s="165">
        <v>1635</v>
      </c>
      <c r="F54" s="165">
        <v>541</v>
      </c>
      <c r="G54" s="165">
        <v>339</v>
      </c>
      <c r="H54" s="166">
        <f t="shared" si="8"/>
        <v>-0.37338262476894635</v>
      </c>
      <c r="I54" s="166">
        <f t="shared" si="9"/>
        <v>6.6121828005227335E-4</v>
      </c>
    </row>
    <row r="55" spans="2:9" x14ac:dyDescent="0.25">
      <c r="B55" s="164" t="s">
        <v>102</v>
      </c>
      <c r="C55" s="165">
        <v>198</v>
      </c>
      <c r="D55" s="165">
        <v>283</v>
      </c>
      <c r="E55" s="165">
        <v>478</v>
      </c>
      <c r="F55" s="165">
        <v>122</v>
      </c>
      <c r="G55" s="165">
        <v>248</v>
      </c>
      <c r="H55" s="166">
        <f t="shared" si="8"/>
        <v>1.0327868852459017</v>
      </c>
      <c r="I55" s="166">
        <f t="shared" si="9"/>
        <v>4.8372310753086662E-4</v>
      </c>
    </row>
    <row r="56" spans="2:9" x14ac:dyDescent="0.25">
      <c r="B56" s="160" t="s">
        <v>109</v>
      </c>
      <c r="C56" s="161">
        <v>808</v>
      </c>
      <c r="D56" s="161">
        <v>2173</v>
      </c>
      <c r="E56" s="161">
        <v>1727</v>
      </c>
      <c r="F56" s="161">
        <v>1459</v>
      </c>
      <c r="G56" s="161">
        <v>2350</v>
      </c>
      <c r="H56" s="162">
        <f t="shared" si="8"/>
        <v>0.61069225496915691</v>
      </c>
      <c r="I56" s="162">
        <f t="shared" si="9"/>
        <v>4.5836665431352279E-3</v>
      </c>
    </row>
    <row r="57" spans="2:9" x14ac:dyDescent="0.25">
      <c r="B57" s="164" t="s">
        <v>112</v>
      </c>
      <c r="C57" s="165">
        <v>25</v>
      </c>
      <c r="D57" s="165">
        <v>962</v>
      </c>
      <c r="E57" s="165">
        <v>763</v>
      </c>
      <c r="F57" s="165">
        <v>898</v>
      </c>
      <c r="G57" s="165">
        <v>1042</v>
      </c>
      <c r="H57" s="166">
        <f t="shared" si="8"/>
        <v>0.16035634743875282</v>
      </c>
      <c r="I57" s="166">
        <f t="shared" si="9"/>
        <v>2.0324172501901736E-3</v>
      </c>
    </row>
    <row r="58" spans="2:9" x14ac:dyDescent="0.25">
      <c r="B58" s="164" t="s">
        <v>115</v>
      </c>
      <c r="C58" s="165">
        <v>212</v>
      </c>
      <c r="D58" s="165">
        <v>346</v>
      </c>
      <c r="E58" s="165">
        <v>139</v>
      </c>
      <c r="F58" s="165">
        <v>99</v>
      </c>
      <c r="G58" s="165">
        <v>292</v>
      </c>
      <c r="H58" s="166">
        <f t="shared" si="8"/>
        <v>1.9494949494949494</v>
      </c>
      <c r="I58" s="166">
        <f t="shared" si="9"/>
        <v>5.6954494918956869E-4</v>
      </c>
    </row>
    <row r="59" spans="2:9" x14ac:dyDescent="0.25">
      <c r="B59" s="164" t="s">
        <v>118</v>
      </c>
      <c r="C59" s="165">
        <v>191</v>
      </c>
      <c r="D59" s="165">
        <v>196</v>
      </c>
      <c r="E59" s="165">
        <v>163</v>
      </c>
      <c r="F59" s="165">
        <v>76</v>
      </c>
      <c r="G59" s="165">
        <v>156</v>
      </c>
      <c r="H59" s="166">
        <f t="shared" si="8"/>
        <v>1.0526315789473686</v>
      </c>
      <c r="I59" s="166">
        <f t="shared" si="9"/>
        <v>3.0427743860812577E-4</v>
      </c>
    </row>
    <row r="60" spans="2:9" x14ac:dyDescent="0.25">
      <c r="B60" s="164" t="s">
        <v>125</v>
      </c>
      <c r="C60" s="165">
        <v>24</v>
      </c>
      <c r="D60" s="165">
        <v>52</v>
      </c>
      <c r="E60" s="165">
        <v>23</v>
      </c>
      <c r="F60" s="165">
        <v>27</v>
      </c>
      <c r="G60" s="165">
        <v>43</v>
      </c>
      <c r="H60" s="166">
        <f t="shared" si="8"/>
        <v>0.59259259259259256</v>
      </c>
      <c r="I60" s="166">
        <f t="shared" si="9"/>
        <v>8.3871345257367994E-5</v>
      </c>
    </row>
    <row r="61" spans="2:9" x14ac:dyDescent="0.25">
      <c r="B61" s="164" t="s">
        <v>121</v>
      </c>
      <c r="C61" s="165">
        <v>33</v>
      </c>
      <c r="D61" s="165">
        <v>22</v>
      </c>
      <c r="E61" s="165">
        <v>43</v>
      </c>
      <c r="F61" s="165">
        <v>9</v>
      </c>
      <c r="G61" s="165">
        <v>42</v>
      </c>
      <c r="H61" s="166">
        <f t="shared" si="8"/>
        <v>3.666666666666667</v>
      </c>
      <c r="I61" s="166">
        <f t="shared" si="9"/>
        <v>8.192084885603386E-5</v>
      </c>
    </row>
    <row r="62" spans="2:9" x14ac:dyDescent="0.25">
      <c r="B62" s="164" t="s">
        <v>130</v>
      </c>
      <c r="C62" s="165">
        <v>5</v>
      </c>
      <c r="D62" s="165">
        <v>2</v>
      </c>
      <c r="E62" s="165">
        <v>4</v>
      </c>
      <c r="F62" s="165">
        <v>0</v>
      </c>
      <c r="G62" s="165">
        <v>3</v>
      </c>
      <c r="H62" s="166" t="str">
        <f t="shared" si="8"/>
        <v>-</v>
      </c>
      <c r="I62" s="166">
        <f t="shared" si="9"/>
        <v>5.8514892040024183E-6</v>
      </c>
    </row>
    <row r="63" spans="2:9" x14ac:dyDescent="0.25">
      <c r="B63" s="164" t="s">
        <v>133</v>
      </c>
      <c r="C63" s="165">
        <v>2</v>
      </c>
      <c r="D63" s="165">
        <v>2</v>
      </c>
      <c r="E63" s="165">
        <v>1</v>
      </c>
      <c r="F63" s="165">
        <v>0</v>
      </c>
      <c r="G63" s="165">
        <v>212</v>
      </c>
      <c r="H63" s="166" t="str">
        <f t="shared" si="8"/>
        <v>-</v>
      </c>
      <c r="I63" s="166">
        <f t="shared" si="9"/>
        <v>4.1350523708283757E-4</v>
      </c>
    </row>
    <row r="64" spans="2:9" x14ac:dyDescent="0.25">
      <c r="B64" s="169" t="s">
        <v>147</v>
      </c>
      <c r="C64" s="170">
        <f>C56-SUM(C57:C63)</f>
        <v>316</v>
      </c>
      <c r="D64" s="170">
        <f>D56-SUM(D57:D63)</f>
        <v>591</v>
      </c>
      <c r="E64" s="170">
        <f>E56-SUM(E57:E63)</f>
        <v>591</v>
      </c>
      <c r="F64" s="170">
        <f>F56-SUM(F57:F63)</f>
        <v>350</v>
      </c>
      <c r="G64" s="170">
        <f>G56-SUM(G57:G63)</f>
        <v>560</v>
      </c>
      <c r="H64" s="171">
        <f t="shared" si="8"/>
        <v>0.60000000000000009</v>
      </c>
      <c r="I64" s="171">
        <f t="shared" si="9"/>
        <v>1.0922779847471181E-3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5718</v>
      </c>
      <c r="D66" s="177">
        <v>14291</v>
      </c>
      <c r="E66" s="177">
        <v>8776</v>
      </c>
      <c r="F66" s="177">
        <v>25329</v>
      </c>
      <c r="G66" s="177">
        <v>18520</v>
      </c>
      <c r="H66" s="178">
        <f t="shared" ref="H66:H78" si="10">IFERROR(G66/F66-1,"-")</f>
        <v>-0.26882229855106798</v>
      </c>
      <c r="I66" s="178">
        <f t="shared" ref="I66:I78" si="11">G66/G$10</f>
        <v>3.6123193352708263E-2</v>
      </c>
    </row>
    <row r="67" spans="2:9" x14ac:dyDescent="0.25">
      <c r="B67" s="160" t="s">
        <v>99</v>
      </c>
      <c r="C67" s="161">
        <v>2835</v>
      </c>
      <c r="D67" s="161">
        <v>3869</v>
      </c>
      <c r="E67" s="161">
        <v>1129</v>
      </c>
      <c r="F67" s="161">
        <v>10543</v>
      </c>
      <c r="G67" s="161">
        <v>5798</v>
      </c>
      <c r="H67" s="162">
        <f t="shared" si="10"/>
        <v>-0.45006165228113437</v>
      </c>
      <c r="I67" s="162">
        <f t="shared" si="11"/>
        <v>1.1308978134935341E-2</v>
      </c>
    </row>
    <row r="68" spans="2:9" x14ac:dyDescent="0.25">
      <c r="B68" s="164" t="s">
        <v>105</v>
      </c>
      <c r="C68" s="165">
        <v>2745</v>
      </c>
      <c r="D68" s="165">
        <v>3000</v>
      </c>
      <c r="E68" s="165">
        <v>159</v>
      </c>
      <c r="F68" s="165">
        <v>7713</v>
      </c>
      <c r="G68" s="165">
        <v>2803</v>
      </c>
      <c r="H68" s="166">
        <f t="shared" si="10"/>
        <v>-0.63658757941138333</v>
      </c>
      <c r="I68" s="166">
        <f t="shared" si="11"/>
        <v>5.4672414129395934E-3</v>
      </c>
    </row>
    <row r="69" spans="2:9" x14ac:dyDescent="0.25">
      <c r="B69" s="164" t="s">
        <v>102</v>
      </c>
      <c r="C69" s="165">
        <v>90</v>
      </c>
      <c r="D69" s="165">
        <v>869</v>
      </c>
      <c r="E69" s="165">
        <v>970</v>
      </c>
      <c r="F69" s="165">
        <v>2830</v>
      </c>
      <c r="G69" s="165">
        <v>2995</v>
      </c>
      <c r="H69" s="166">
        <f t="shared" si="10"/>
        <v>5.8303886925795023E-2</v>
      </c>
      <c r="I69" s="166">
        <f t="shared" si="11"/>
        <v>5.8417367219957481E-3</v>
      </c>
    </row>
    <row r="70" spans="2:9" x14ac:dyDescent="0.25">
      <c r="B70" s="160" t="s">
        <v>109</v>
      </c>
      <c r="C70" s="161">
        <v>2883</v>
      </c>
      <c r="D70" s="161">
        <v>10422</v>
      </c>
      <c r="E70" s="161">
        <v>7647</v>
      </c>
      <c r="F70" s="161">
        <v>14786</v>
      </c>
      <c r="G70" s="161">
        <v>12722</v>
      </c>
      <c r="H70" s="162">
        <f t="shared" si="10"/>
        <v>-0.13959150547815502</v>
      </c>
      <c r="I70" s="162">
        <f t="shared" si="11"/>
        <v>2.4814215217772922E-2</v>
      </c>
    </row>
    <row r="71" spans="2:9" x14ac:dyDescent="0.25">
      <c r="B71" s="164" t="s">
        <v>112</v>
      </c>
      <c r="C71" s="165">
        <v>537</v>
      </c>
      <c r="D71" s="165">
        <v>3591</v>
      </c>
      <c r="E71" s="165">
        <v>2862</v>
      </c>
      <c r="F71" s="165">
        <v>6019</v>
      </c>
      <c r="G71" s="165">
        <v>7307</v>
      </c>
      <c r="H71" s="166">
        <f t="shared" si="10"/>
        <v>0.21398903472337594</v>
      </c>
      <c r="I71" s="166">
        <f t="shared" si="11"/>
        <v>1.4252277204548558E-2</v>
      </c>
    </row>
    <row r="72" spans="2:9" x14ac:dyDescent="0.25">
      <c r="B72" s="164" t="s">
        <v>115</v>
      </c>
      <c r="C72" s="165">
        <v>389</v>
      </c>
      <c r="D72" s="165">
        <v>505</v>
      </c>
      <c r="E72" s="165">
        <v>467</v>
      </c>
      <c r="F72" s="165">
        <v>415</v>
      </c>
      <c r="G72" s="165">
        <v>692</v>
      </c>
      <c r="H72" s="166">
        <f t="shared" si="10"/>
        <v>0.66746987951807224</v>
      </c>
      <c r="I72" s="166">
        <f t="shared" si="11"/>
        <v>1.3497435097232246E-3</v>
      </c>
    </row>
    <row r="73" spans="2:9" x14ac:dyDescent="0.25">
      <c r="B73" s="164" t="s">
        <v>118</v>
      </c>
      <c r="C73" s="165">
        <v>418</v>
      </c>
      <c r="D73" s="165">
        <v>2875</v>
      </c>
      <c r="E73" s="165">
        <v>820</v>
      </c>
      <c r="F73" s="165">
        <v>2292</v>
      </c>
      <c r="G73" s="165">
        <v>1140</v>
      </c>
      <c r="H73" s="166">
        <f t="shared" si="10"/>
        <v>-0.50261780104712039</v>
      </c>
      <c r="I73" s="166">
        <f t="shared" si="11"/>
        <v>2.223565897520919E-3</v>
      </c>
    </row>
    <row r="74" spans="2:9" x14ac:dyDescent="0.25">
      <c r="B74" s="164" t="s">
        <v>125</v>
      </c>
      <c r="C74" s="165">
        <v>151</v>
      </c>
      <c r="D74" s="165">
        <v>239</v>
      </c>
      <c r="E74" s="165">
        <v>342</v>
      </c>
      <c r="F74" s="165">
        <v>845</v>
      </c>
      <c r="G74" s="165">
        <v>333</v>
      </c>
      <c r="H74" s="166">
        <f t="shared" si="10"/>
        <v>-0.60591715976331362</v>
      </c>
      <c r="I74" s="166">
        <f t="shared" si="11"/>
        <v>6.4951530164426851E-4</v>
      </c>
    </row>
    <row r="75" spans="2:9" x14ac:dyDescent="0.25">
      <c r="B75" s="164" t="s">
        <v>121</v>
      </c>
      <c r="C75" s="165">
        <v>210</v>
      </c>
      <c r="D75" s="165">
        <v>32</v>
      </c>
      <c r="E75" s="165">
        <v>273</v>
      </c>
      <c r="F75" s="165">
        <v>476</v>
      </c>
      <c r="G75" s="165">
        <v>267</v>
      </c>
      <c r="H75" s="166">
        <f t="shared" si="10"/>
        <v>-0.43907563025210083</v>
      </c>
      <c r="I75" s="166">
        <f t="shared" si="11"/>
        <v>5.2078253915621524E-4</v>
      </c>
    </row>
    <row r="76" spans="2:9" x14ac:dyDescent="0.25">
      <c r="B76" s="164" t="s">
        <v>130</v>
      </c>
      <c r="C76" s="165">
        <v>1</v>
      </c>
      <c r="D76" s="165">
        <v>2</v>
      </c>
      <c r="E76" s="165">
        <v>1</v>
      </c>
      <c r="F76" s="165">
        <v>0</v>
      </c>
      <c r="G76" s="165">
        <v>0</v>
      </c>
      <c r="H76" s="166" t="str">
        <f t="shared" si="10"/>
        <v>-</v>
      </c>
      <c r="I76" s="166">
        <f t="shared" si="11"/>
        <v>0</v>
      </c>
    </row>
    <row r="77" spans="2:9" x14ac:dyDescent="0.25">
      <c r="B77" s="164" t="s">
        <v>133</v>
      </c>
      <c r="C77" s="165">
        <v>0</v>
      </c>
      <c r="D77" s="165">
        <v>13</v>
      </c>
      <c r="E77" s="165">
        <v>28</v>
      </c>
      <c r="F77" s="165">
        <v>22</v>
      </c>
      <c r="G77" s="165">
        <v>7</v>
      </c>
      <c r="H77" s="166">
        <f t="shared" si="10"/>
        <v>-0.68181818181818188</v>
      </c>
      <c r="I77" s="166">
        <f t="shared" si="11"/>
        <v>1.3653474809338976E-5</v>
      </c>
    </row>
    <row r="78" spans="2:9" x14ac:dyDescent="0.25">
      <c r="B78" s="169" t="s">
        <v>147</v>
      </c>
      <c r="C78" s="170">
        <f>C70-SUM(C71:C77)</f>
        <v>1177</v>
      </c>
      <c r="D78" s="170">
        <f>D70-SUM(D71:D77)</f>
        <v>3165</v>
      </c>
      <c r="E78" s="170">
        <f>E70-SUM(E71:E77)</f>
        <v>2854</v>
      </c>
      <c r="F78" s="170">
        <f>F70-SUM(F71:F77)</f>
        <v>4717</v>
      </c>
      <c r="G78" s="170">
        <f>G70-SUM(G71:G77)</f>
        <v>2976</v>
      </c>
      <c r="H78" s="171">
        <f t="shared" si="10"/>
        <v>-0.3690905236379054</v>
      </c>
      <c r="I78" s="171">
        <f t="shared" si="11"/>
        <v>5.804677290370399E-3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19096</v>
      </c>
      <c r="D80" s="177">
        <v>61056</v>
      </c>
      <c r="E80" s="177">
        <v>66758</v>
      </c>
      <c r="F80" s="177">
        <v>86719</v>
      </c>
      <c r="G80" s="177">
        <v>86940</v>
      </c>
      <c r="H80" s="178">
        <f t="shared" ref="H80:H92" si="12">IFERROR(G80/F80-1,"-")</f>
        <v>2.5484611215536024E-3</v>
      </c>
      <c r="I80" s="178">
        <f t="shared" ref="I80:I92" si="13">G80/G$10</f>
        <v>0.16957615713199009</v>
      </c>
    </row>
    <row r="81" spans="2:9" x14ac:dyDescent="0.25">
      <c r="B81" s="160" t="s">
        <v>99</v>
      </c>
      <c r="C81" s="161">
        <v>10928</v>
      </c>
      <c r="D81" s="161">
        <v>34978</v>
      </c>
      <c r="E81" s="161">
        <v>34696</v>
      </c>
      <c r="F81" s="161">
        <v>44613</v>
      </c>
      <c r="G81" s="161">
        <v>45584</v>
      </c>
      <c r="H81" s="162">
        <f t="shared" si="12"/>
        <v>2.176495640284215E-2</v>
      </c>
      <c r="I81" s="162">
        <f t="shared" si="13"/>
        <v>8.8911427958415418E-2</v>
      </c>
    </row>
    <row r="82" spans="2:9" x14ac:dyDescent="0.25">
      <c r="B82" s="164" t="s">
        <v>105</v>
      </c>
      <c r="C82" s="165">
        <v>5488</v>
      </c>
      <c r="D82" s="165">
        <v>8863</v>
      </c>
      <c r="E82" s="165">
        <v>9434</v>
      </c>
      <c r="F82" s="165">
        <v>14307</v>
      </c>
      <c r="G82" s="165">
        <v>11176</v>
      </c>
      <c r="H82" s="166">
        <f t="shared" si="12"/>
        <v>-0.21884392255539242</v>
      </c>
      <c r="I82" s="166">
        <f t="shared" si="13"/>
        <v>2.1798747781310343E-2</v>
      </c>
    </row>
    <row r="83" spans="2:9" x14ac:dyDescent="0.25">
      <c r="B83" s="164" t="s">
        <v>102</v>
      </c>
      <c r="C83" s="165">
        <v>5440</v>
      </c>
      <c r="D83" s="165">
        <v>26115</v>
      </c>
      <c r="E83" s="165">
        <v>25262</v>
      </c>
      <c r="F83" s="165">
        <v>30306</v>
      </c>
      <c r="G83" s="165">
        <v>34408</v>
      </c>
      <c r="H83" s="166">
        <f t="shared" si="12"/>
        <v>0.13535273543192772</v>
      </c>
      <c r="I83" s="166">
        <f t="shared" si="13"/>
        <v>6.7112680177105075E-2</v>
      </c>
    </row>
    <row r="84" spans="2:9" x14ac:dyDescent="0.25">
      <c r="B84" s="160" t="s">
        <v>109</v>
      </c>
      <c r="C84" s="161">
        <v>8168</v>
      </c>
      <c r="D84" s="161">
        <v>26078</v>
      </c>
      <c r="E84" s="161">
        <v>32062</v>
      </c>
      <c r="F84" s="161">
        <v>42106</v>
      </c>
      <c r="G84" s="161">
        <v>41356</v>
      </c>
      <c r="H84" s="162">
        <f t="shared" si="12"/>
        <v>-1.7812188286704944E-2</v>
      </c>
      <c r="I84" s="162">
        <f t="shared" si="13"/>
        <v>8.0664729173574673E-2</v>
      </c>
    </row>
    <row r="85" spans="2:9" x14ac:dyDescent="0.25">
      <c r="B85" s="164" t="s">
        <v>112</v>
      </c>
      <c r="C85" s="165">
        <v>558</v>
      </c>
      <c r="D85" s="165">
        <v>4985</v>
      </c>
      <c r="E85" s="165">
        <v>6650</v>
      </c>
      <c r="F85" s="165">
        <v>8462</v>
      </c>
      <c r="G85" s="165">
        <v>7986</v>
      </c>
      <c r="H85" s="166">
        <f t="shared" si="12"/>
        <v>-5.6251477192153176E-2</v>
      </c>
      <c r="I85" s="166">
        <f t="shared" si="13"/>
        <v>1.5576664261054439E-2</v>
      </c>
    </row>
    <row r="86" spans="2:9" x14ac:dyDescent="0.25">
      <c r="B86" s="164" t="s">
        <v>115</v>
      </c>
      <c r="C86" s="165">
        <v>1466</v>
      </c>
      <c r="D86" s="165">
        <v>8945</v>
      </c>
      <c r="E86" s="165">
        <v>9635</v>
      </c>
      <c r="F86" s="165">
        <v>11356</v>
      </c>
      <c r="G86" s="165">
        <v>10353</v>
      </c>
      <c r="H86" s="166">
        <f t="shared" si="12"/>
        <v>-8.832335329341312E-2</v>
      </c>
      <c r="I86" s="166">
        <f t="shared" si="13"/>
        <v>2.0193489243012348E-2</v>
      </c>
    </row>
    <row r="87" spans="2:9" x14ac:dyDescent="0.25">
      <c r="B87" s="164" t="s">
        <v>118</v>
      </c>
      <c r="C87" s="165">
        <v>1630</v>
      </c>
      <c r="D87" s="165">
        <v>2624</v>
      </c>
      <c r="E87" s="165">
        <v>3421</v>
      </c>
      <c r="F87" s="165">
        <v>5792</v>
      </c>
      <c r="G87" s="165">
        <v>6678</v>
      </c>
      <c r="H87" s="166">
        <f t="shared" si="12"/>
        <v>0.15296961325966851</v>
      </c>
      <c r="I87" s="166">
        <f t="shared" si="13"/>
        <v>1.3025414968109383E-2</v>
      </c>
    </row>
    <row r="88" spans="2:9" x14ac:dyDescent="0.25">
      <c r="B88" s="164" t="s">
        <v>125</v>
      </c>
      <c r="C88" s="165">
        <v>143</v>
      </c>
      <c r="D88" s="165">
        <v>817</v>
      </c>
      <c r="E88" s="165">
        <v>782</v>
      </c>
      <c r="F88" s="165">
        <v>1286</v>
      </c>
      <c r="G88" s="165">
        <v>1016</v>
      </c>
      <c r="H88" s="166">
        <f t="shared" si="12"/>
        <v>-0.20995334370139973</v>
      </c>
      <c r="I88" s="166">
        <f t="shared" si="13"/>
        <v>1.9817043437554858E-3</v>
      </c>
    </row>
    <row r="89" spans="2:9" x14ac:dyDescent="0.25">
      <c r="B89" s="164" t="s">
        <v>121</v>
      </c>
      <c r="C89" s="165">
        <v>261</v>
      </c>
      <c r="D89" s="165">
        <v>346</v>
      </c>
      <c r="E89" s="165">
        <v>410</v>
      </c>
      <c r="F89" s="165">
        <v>678</v>
      </c>
      <c r="G89" s="165">
        <v>583</v>
      </c>
      <c r="H89" s="166">
        <f t="shared" si="12"/>
        <v>-0.14011799410029502</v>
      </c>
      <c r="I89" s="166">
        <f t="shared" si="13"/>
        <v>1.1371394019778034E-3</v>
      </c>
    </row>
    <row r="90" spans="2:9" x14ac:dyDescent="0.25">
      <c r="B90" s="164" t="s">
        <v>130</v>
      </c>
      <c r="C90" s="165">
        <v>38</v>
      </c>
      <c r="D90" s="165">
        <v>85</v>
      </c>
      <c r="E90" s="165">
        <v>239</v>
      </c>
      <c r="F90" s="165">
        <v>163</v>
      </c>
      <c r="G90" s="165">
        <v>156</v>
      </c>
      <c r="H90" s="166">
        <f t="shared" si="12"/>
        <v>-4.2944785276073594E-2</v>
      </c>
      <c r="I90" s="166">
        <f t="shared" si="13"/>
        <v>3.0427743860812577E-4</v>
      </c>
    </row>
    <row r="91" spans="2:9" x14ac:dyDescent="0.25">
      <c r="B91" s="164" t="s">
        <v>133</v>
      </c>
      <c r="C91" s="165">
        <v>108</v>
      </c>
      <c r="D91" s="165">
        <v>52</v>
      </c>
      <c r="E91" s="165">
        <v>138</v>
      </c>
      <c r="F91" s="165">
        <v>121</v>
      </c>
      <c r="G91" s="165">
        <v>64</v>
      </c>
      <c r="H91" s="166">
        <f t="shared" si="12"/>
        <v>-0.47107438016528924</v>
      </c>
      <c r="I91" s="166">
        <f t="shared" si="13"/>
        <v>1.2483176968538492E-4</v>
      </c>
    </row>
    <row r="92" spans="2:9" x14ac:dyDescent="0.25">
      <c r="B92" s="169" t="s">
        <v>147</v>
      </c>
      <c r="C92" s="170">
        <f>C84-SUM(C85:C91)</f>
        <v>3964</v>
      </c>
      <c r="D92" s="170">
        <f>D84-SUM(D85:D91)</f>
        <v>8224</v>
      </c>
      <c r="E92" s="170">
        <f>E84-SUM(E85:E91)</f>
        <v>10787</v>
      </c>
      <c r="F92" s="170">
        <f>F84-SUM(F85:F91)</f>
        <v>14248</v>
      </c>
      <c r="G92" s="170">
        <f>G84-SUM(G85:G91)</f>
        <v>14520</v>
      </c>
      <c r="H92" s="171">
        <f t="shared" si="12"/>
        <v>1.9090398652442442E-2</v>
      </c>
      <c r="I92" s="171">
        <f t="shared" si="13"/>
        <v>2.8321207747371707E-2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2751</v>
      </c>
      <c r="D94" s="177">
        <v>3819</v>
      </c>
      <c r="E94" s="177">
        <v>5279</v>
      </c>
      <c r="F94" s="177">
        <v>5198</v>
      </c>
      <c r="G94" s="177">
        <v>5248</v>
      </c>
      <c r="H94" s="178">
        <f t="shared" ref="H94:H106" si="14">IFERROR(G94/F94-1,"-")</f>
        <v>9.6190842631780349E-3</v>
      </c>
      <c r="I94" s="178">
        <f t="shared" ref="I94:I106" si="15">G94/G$10</f>
        <v>1.0236205114201565E-2</v>
      </c>
    </row>
    <row r="95" spans="2:9" x14ac:dyDescent="0.25">
      <c r="B95" s="160" t="s">
        <v>99</v>
      </c>
      <c r="C95" s="161">
        <v>1782</v>
      </c>
      <c r="D95" s="161">
        <v>2528</v>
      </c>
      <c r="E95" s="161">
        <v>3658</v>
      </c>
      <c r="F95" s="161">
        <v>3702</v>
      </c>
      <c r="G95" s="161">
        <v>3629</v>
      </c>
      <c r="H95" s="162">
        <f t="shared" si="14"/>
        <v>-1.9719070772555414E-2</v>
      </c>
      <c r="I95" s="162">
        <f t="shared" si="15"/>
        <v>7.0783514404415921E-3</v>
      </c>
    </row>
    <row r="96" spans="2:9" x14ac:dyDescent="0.25">
      <c r="B96" s="164" t="s">
        <v>105</v>
      </c>
      <c r="C96" s="165">
        <v>1083</v>
      </c>
      <c r="D96" s="165">
        <v>1015</v>
      </c>
      <c r="E96" s="165">
        <v>1392</v>
      </c>
      <c r="F96" s="165">
        <v>1452</v>
      </c>
      <c r="G96" s="165">
        <v>1476</v>
      </c>
      <c r="H96" s="166">
        <f t="shared" si="14"/>
        <v>1.6528925619834656E-2</v>
      </c>
      <c r="I96" s="166">
        <f t="shared" si="15"/>
        <v>2.8789326883691901E-3</v>
      </c>
    </row>
    <row r="97" spans="2:9" x14ac:dyDescent="0.25">
      <c r="B97" s="164" t="s">
        <v>102</v>
      </c>
      <c r="C97" s="165">
        <v>699</v>
      </c>
      <c r="D97" s="165">
        <v>1513</v>
      </c>
      <c r="E97" s="165">
        <v>2266</v>
      </c>
      <c r="F97" s="165">
        <v>2250</v>
      </c>
      <c r="G97" s="165">
        <v>2153</v>
      </c>
      <c r="H97" s="166">
        <f t="shared" si="14"/>
        <v>-4.31111111111111E-2</v>
      </c>
      <c r="I97" s="166">
        <f t="shared" si="15"/>
        <v>4.1994187520724025E-3</v>
      </c>
    </row>
    <row r="98" spans="2:9" x14ac:dyDescent="0.25">
      <c r="B98" s="160" t="s">
        <v>109</v>
      </c>
      <c r="C98" s="161">
        <v>969</v>
      </c>
      <c r="D98" s="161">
        <v>1291</v>
      </c>
      <c r="E98" s="161">
        <v>1621</v>
      </c>
      <c r="F98" s="161">
        <v>1496</v>
      </c>
      <c r="G98" s="161">
        <v>1619</v>
      </c>
      <c r="H98" s="162">
        <f t="shared" si="14"/>
        <v>8.2219251336898447E-2</v>
      </c>
      <c r="I98" s="162">
        <f t="shared" si="15"/>
        <v>3.1578536737599718E-3</v>
      </c>
    </row>
    <row r="99" spans="2:9" x14ac:dyDescent="0.25">
      <c r="B99" s="164" t="s">
        <v>112</v>
      </c>
      <c r="C99" s="165">
        <v>22</v>
      </c>
      <c r="D99" s="165">
        <v>147</v>
      </c>
      <c r="E99" s="165">
        <v>163</v>
      </c>
      <c r="F99" s="165">
        <v>165</v>
      </c>
      <c r="G99" s="165">
        <v>138</v>
      </c>
      <c r="H99" s="166">
        <f t="shared" si="14"/>
        <v>-0.16363636363636369</v>
      </c>
      <c r="I99" s="166">
        <f t="shared" si="15"/>
        <v>2.6916850338411127E-4</v>
      </c>
    </row>
    <row r="100" spans="2:9" x14ac:dyDescent="0.25">
      <c r="B100" s="164" t="s">
        <v>115</v>
      </c>
      <c r="C100" s="165">
        <v>134</v>
      </c>
      <c r="D100" s="165">
        <v>244</v>
      </c>
      <c r="E100" s="165">
        <v>254</v>
      </c>
      <c r="F100" s="165">
        <v>285</v>
      </c>
      <c r="G100" s="165">
        <v>263</v>
      </c>
      <c r="H100" s="166">
        <f t="shared" si="14"/>
        <v>-7.7192982456140369E-2</v>
      </c>
      <c r="I100" s="166">
        <f t="shared" si="15"/>
        <v>5.1298055355087865E-4</v>
      </c>
    </row>
    <row r="101" spans="2:9" x14ac:dyDescent="0.25">
      <c r="B101" s="164" t="s">
        <v>118</v>
      </c>
      <c r="C101" s="165">
        <v>400</v>
      </c>
      <c r="D101" s="165">
        <v>290</v>
      </c>
      <c r="E101" s="165">
        <v>324</v>
      </c>
      <c r="F101" s="165">
        <v>307</v>
      </c>
      <c r="G101" s="165">
        <v>302</v>
      </c>
      <c r="H101" s="166">
        <f t="shared" si="14"/>
        <v>-1.6286644951140072E-2</v>
      </c>
      <c r="I101" s="166">
        <f t="shared" si="15"/>
        <v>5.8904991320291012E-4</v>
      </c>
    </row>
    <row r="102" spans="2:9" x14ac:dyDescent="0.25">
      <c r="B102" s="164" t="s">
        <v>125</v>
      </c>
      <c r="C102" s="165">
        <v>21</v>
      </c>
      <c r="D102" s="165">
        <v>89</v>
      </c>
      <c r="E102" s="165">
        <v>49</v>
      </c>
      <c r="F102" s="165">
        <v>46</v>
      </c>
      <c r="G102" s="165">
        <v>77</v>
      </c>
      <c r="H102" s="166">
        <f t="shared" si="14"/>
        <v>0.67391304347826098</v>
      </c>
      <c r="I102" s="166">
        <f t="shared" si="15"/>
        <v>1.5018822290272874E-4</v>
      </c>
    </row>
    <row r="103" spans="2:9" x14ac:dyDescent="0.25">
      <c r="B103" s="164" t="s">
        <v>121</v>
      </c>
      <c r="C103" s="165">
        <v>44</v>
      </c>
      <c r="D103" s="165">
        <v>33</v>
      </c>
      <c r="E103" s="165">
        <v>32</v>
      </c>
      <c r="F103" s="165">
        <v>49</v>
      </c>
      <c r="G103" s="165">
        <v>43</v>
      </c>
      <c r="H103" s="166">
        <f t="shared" si="14"/>
        <v>-0.12244897959183676</v>
      </c>
      <c r="I103" s="166">
        <f t="shared" si="15"/>
        <v>8.3871345257367994E-5</v>
      </c>
    </row>
    <row r="104" spans="2:9" x14ac:dyDescent="0.25">
      <c r="B104" s="164" t="s">
        <v>130</v>
      </c>
      <c r="C104" s="165">
        <v>2</v>
      </c>
      <c r="D104" s="165">
        <v>6</v>
      </c>
      <c r="E104" s="165">
        <v>2</v>
      </c>
      <c r="F104" s="165">
        <v>0</v>
      </c>
      <c r="G104" s="165">
        <v>4</v>
      </c>
      <c r="H104" s="166" t="str">
        <f t="shared" si="14"/>
        <v>-</v>
      </c>
      <c r="I104" s="166">
        <f t="shared" si="15"/>
        <v>7.8019856053365577E-6</v>
      </c>
    </row>
    <row r="105" spans="2:9" x14ac:dyDescent="0.25">
      <c r="B105" s="164" t="s">
        <v>133</v>
      </c>
      <c r="C105" s="165">
        <v>12</v>
      </c>
      <c r="D105" s="165">
        <v>6</v>
      </c>
      <c r="E105" s="165">
        <v>14</v>
      </c>
      <c r="F105" s="165">
        <v>4</v>
      </c>
      <c r="G105" s="165">
        <v>14</v>
      </c>
      <c r="H105" s="166">
        <f t="shared" si="14"/>
        <v>2.5</v>
      </c>
      <c r="I105" s="166">
        <f t="shared" si="15"/>
        <v>2.7306949618677952E-5</v>
      </c>
    </row>
    <row r="106" spans="2:9" x14ac:dyDescent="0.25">
      <c r="B106" s="169" t="s">
        <v>147</v>
      </c>
      <c r="C106" s="170">
        <f>C98-SUM(C99:C105)</f>
        <v>334</v>
      </c>
      <c r="D106" s="170">
        <f>D98-SUM(D99:D105)</f>
        <v>476</v>
      </c>
      <c r="E106" s="170">
        <f>E98-SUM(E99:E105)</f>
        <v>783</v>
      </c>
      <c r="F106" s="170">
        <f>F98-SUM(F99:F105)</f>
        <v>640</v>
      </c>
      <c r="G106" s="170">
        <f>G98-SUM(G99:G105)</f>
        <v>778</v>
      </c>
      <c r="H106" s="171">
        <f t="shared" si="14"/>
        <v>0.21562499999999996</v>
      </c>
      <c r="I106" s="171">
        <f t="shared" si="15"/>
        <v>1.5174862002379605E-3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7717</v>
      </c>
      <c r="D108" s="177">
        <v>18718</v>
      </c>
      <c r="E108" s="177">
        <v>23616</v>
      </c>
      <c r="F108" s="177">
        <v>24885</v>
      </c>
      <c r="G108" s="177">
        <v>26096</v>
      </c>
      <c r="H108" s="178">
        <f t="shared" ref="H108:H120" si="16">IFERROR(G108/F108-1,"-")</f>
        <v>4.8663853727144879E-2</v>
      </c>
      <c r="I108" s="178">
        <f t="shared" ref="I108:I120" si="17">G108/G$10</f>
        <v>5.0900154089215707E-2</v>
      </c>
    </row>
    <row r="109" spans="2:9" x14ac:dyDescent="0.25">
      <c r="B109" s="160" t="s">
        <v>99</v>
      </c>
      <c r="C109" s="161">
        <v>4722</v>
      </c>
      <c r="D109" s="161">
        <v>4420</v>
      </c>
      <c r="E109" s="161">
        <v>4325</v>
      </c>
      <c r="F109" s="161">
        <v>6379</v>
      </c>
      <c r="G109" s="161">
        <v>6737</v>
      </c>
      <c r="H109" s="162">
        <f t="shared" si="16"/>
        <v>5.6121649161310572E-2</v>
      </c>
      <c r="I109" s="162">
        <f t="shared" si="17"/>
        <v>1.3140494255788098E-2</v>
      </c>
    </row>
    <row r="110" spans="2:9" x14ac:dyDescent="0.25">
      <c r="B110" s="164" t="s">
        <v>105</v>
      </c>
      <c r="C110" s="165">
        <v>4131</v>
      </c>
      <c r="D110" s="165">
        <v>1742</v>
      </c>
      <c r="E110" s="165">
        <v>1143</v>
      </c>
      <c r="F110" s="165">
        <v>1614</v>
      </c>
      <c r="G110" s="165">
        <v>2519</v>
      </c>
      <c r="H110" s="166">
        <f t="shared" si="16"/>
        <v>0.5607187112763321</v>
      </c>
      <c r="I110" s="166">
        <f t="shared" si="17"/>
        <v>4.9133004349606975E-3</v>
      </c>
    </row>
    <row r="111" spans="2:9" x14ac:dyDescent="0.25">
      <c r="B111" s="164" t="s">
        <v>102</v>
      </c>
      <c r="C111" s="165">
        <v>591</v>
      </c>
      <c r="D111" s="165">
        <v>2678</v>
      </c>
      <c r="E111" s="165">
        <v>3182</v>
      </c>
      <c r="F111" s="165">
        <v>4765</v>
      </c>
      <c r="G111" s="165">
        <v>4218</v>
      </c>
      <c r="H111" s="166">
        <f t="shared" si="16"/>
        <v>-0.1147953830010493</v>
      </c>
      <c r="I111" s="166">
        <f t="shared" si="17"/>
        <v>8.2271938208273998E-3</v>
      </c>
    </row>
    <row r="112" spans="2:9" x14ac:dyDescent="0.25">
      <c r="B112" s="160" t="s">
        <v>109</v>
      </c>
      <c r="C112" s="161">
        <v>2995</v>
      </c>
      <c r="D112" s="161">
        <v>14298</v>
      </c>
      <c r="E112" s="161">
        <v>19291</v>
      </c>
      <c r="F112" s="161">
        <v>18506</v>
      </c>
      <c r="G112" s="161">
        <v>19359</v>
      </c>
      <c r="H112" s="162">
        <f t="shared" si="16"/>
        <v>4.6093158975467396E-2</v>
      </c>
      <c r="I112" s="162">
        <f t="shared" si="17"/>
        <v>3.7759659833427606E-2</v>
      </c>
    </row>
    <row r="113" spans="2:9" x14ac:dyDescent="0.25">
      <c r="B113" s="164" t="s">
        <v>112</v>
      </c>
      <c r="C113" s="165">
        <v>209</v>
      </c>
      <c r="D113" s="165">
        <v>9184</v>
      </c>
      <c r="E113" s="165">
        <v>13035</v>
      </c>
      <c r="F113" s="165">
        <v>11718</v>
      </c>
      <c r="G113" s="165">
        <v>12261</v>
      </c>
      <c r="H113" s="166">
        <f t="shared" si="16"/>
        <v>4.6338965693804468E-2</v>
      </c>
      <c r="I113" s="166">
        <f t="shared" si="17"/>
        <v>2.3915036376757886E-2</v>
      </c>
    </row>
    <row r="114" spans="2:9" x14ac:dyDescent="0.25">
      <c r="B114" s="164" t="s">
        <v>115</v>
      </c>
      <c r="C114" s="165">
        <v>586</v>
      </c>
      <c r="D114" s="165">
        <v>358</v>
      </c>
      <c r="E114" s="165">
        <v>789</v>
      </c>
      <c r="F114" s="165">
        <v>665</v>
      </c>
      <c r="G114" s="165">
        <v>738</v>
      </c>
      <c r="H114" s="166">
        <f t="shared" si="16"/>
        <v>0.10977443609022552</v>
      </c>
      <c r="I114" s="166">
        <f t="shared" si="17"/>
        <v>1.439466344184595E-3</v>
      </c>
    </row>
    <row r="115" spans="2:9" x14ac:dyDescent="0.25">
      <c r="B115" s="164" t="s">
        <v>118</v>
      </c>
      <c r="C115" s="165">
        <v>864</v>
      </c>
      <c r="D115" s="165">
        <v>880</v>
      </c>
      <c r="E115" s="165">
        <v>1370</v>
      </c>
      <c r="F115" s="165">
        <v>1388</v>
      </c>
      <c r="G115" s="165">
        <v>1811</v>
      </c>
      <c r="H115" s="166">
        <f t="shared" si="16"/>
        <v>0.30475504322766578</v>
      </c>
      <c r="I115" s="166">
        <f t="shared" si="17"/>
        <v>3.5323489828161269E-3</v>
      </c>
    </row>
    <row r="116" spans="2:9" x14ac:dyDescent="0.25">
      <c r="B116" s="164" t="s">
        <v>125</v>
      </c>
      <c r="C116" s="165">
        <v>72</v>
      </c>
      <c r="D116" s="165">
        <v>1093</v>
      </c>
      <c r="E116" s="165">
        <v>706</v>
      </c>
      <c r="F116" s="165">
        <v>797</v>
      </c>
      <c r="G116" s="165">
        <v>614</v>
      </c>
      <c r="H116" s="166">
        <f t="shared" si="16"/>
        <v>-0.22961104140526978</v>
      </c>
      <c r="I116" s="166">
        <f t="shared" si="17"/>
        <v>1.1976047904191617E-3</v>
      </c>
    </row>
    <row r="117" spans="2:9" x14ac:dyDescent="0.25">
      <c r="B117" s="164" t="s">
        <v>121</v>
      </c>
      <c r="C117" s="165">
        <v>358</v>
      </c>
      <c r="D117" s="165">
        <v>369</v>
      </c>
      <c r="E117" s="165">
        <v>404</v>
      </c>
      <c r="F117" s="165">
        <v>321</v>
      </c>
      <c r="G117" s="165">
        <v>405</v>
      </c>
      <c r="H117" s="166">
        <f t="shared" si="16"/>
        <v>0.26168224299065423</v>
      </c>
      <c r="I117" s="166">
        <f t="shared" si="17"/>
        <v>7.8995104254032651E-4</v>
      </c>
    </row>
    <row r="118" spans="2:9" x14ac:dyDescent="0.25">
      <c r="B118" s="164" t="s">
        <v>130</v>
      </c>
      <c r="C118" s="165">
        <v>0</v>
      </c>
      <c r="D118" s="165">
        <v>16</v>
      </c>
      <c r="E118" s="165">
        <v>19</v>
      </c>
      <c r="F118" s="165">
        <v>23</v>
      </c>
      <c r="G118" s="165">
        <v>20</v>
      </c>
      <c r="H118" s="166">
        <f t="shared" si="16"/>
        <v>-0.13043478260869568</v>
      </c>
      <c r="I118" s="166">
        <f t="shared" si="17"/>
        <v>3.9009928026682789E-5</v>
      </c>
    </row>
    <row r="119" spans="2:9" x14ac:dyDescent="0.25">
      <c r="B119" s="164" t="s">
        <v>133</v>
      </c>
      <c r="C119" s="165">
        <v>4</v>
      </c>
      <c r="D119" s="165">
        <v>30</v>
      </c>
      <c r="E119" s="165">
        <v>3</v>
      </c>
      <c r="F119" s="165">
        <v>15</v>
      </c>
      <c r="G119" s="165">
        <v>33</v>
      </c>
      <c r="H119" s="166">
        <f t="shared" si="16"/>
        <v>1.2000000000000002</v>
      </c>
      <c r="I119" s="166">
        <f t="shared" si="17"/>
        <v>6.436638124402661E-5</v>
      </c>
    </row>
    <row r="120" spans="2:9" x14ac:dyDescent="0.25">
      <c r="B120" s="169" t="s">
        <v>147</v>
      </c>
      <c r="C120" s="170">
        <f>C112-SUM(C113:C119)</f>
        <v>902</v>
      </c>
      <c r="D120" s="170">
        <f>D112-SUM(D113:D119)</f>
        <v>2368</v>
      </c>
      <c r="E120" s="170">
        <f>E112-SUM(E113:E119)</f>
        <v>2965</v>
      </c>
      <c r="F120" s="170">
        <f>F112-SUM(F113:F119)</f>
        <v>3579</v>
      </c>
      <c r="G120" s="170">
        <f>G112-SUM(G113:G119)</f>
        <v>3477</v>
      </c>
      <c r="H120" s="171">
        <f t="shared" si="16"/>
        <v>-2.849958088851634E-2</v>
      </c>
      <c r="I120" s="171">
        <f t="shared" si="17"/>
        <v>6.7818759874388032E-3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12904</v>
      </c>
      <c r="D122" s="177">
        <v>19142</v>
      </c>
      <c r="E122" s="177">
        <v>18563</v>
      </c>
      <c r="F122" s="177">
        <v>18107</v>
      </c>
      <c r="G122" s="177">
        <v>23181</v>
      </c>
      <c r="H122" s="178">
        <f t="shared" ref="H122:H134" si="18">IFERROR(G122/F122-1,"-")</f>
        <v>0.28022311813110945</v>
      </c>
      <c r="I122" s="178">
        <f t="shared" ref="I122:I134" si="19">G122/G$10</f>
        <v>4.5214457079326691E-2</v>
      </c>
    </row>
    <row r="123" spans="2:9" x14ac:dyDescent="0.25">
      <c r="B123" s="160" t="s">
        <v>99</v>
      </c>
      <c r="C123" s="161">
        <v>8862</v>
      </c>
      <c r="D123" s="161">
        <v>13156</v>
      </c>
      <c r="E123" s="161">
        <v>13614</v>
      </c>
      <c r="F123" s="161">
        <v>12884</v>
      </c>
      <c r="G123" s="161">
        <v>17413</v>
      </c>
      <c r="H123" s="162">
        <f t="shared" si="18"/>
        <v>0.35152126668736416</v>
      </c>
      <c r="I123" s="162">
        <f t="shared" si="19"/>
        <v>3.3963993836431373E-2</v>
      </c>
    </row>
    <row r="124" spans="2:9" x14ac:dyDescent="0.25">
      <c r="B124" s="164" t="s">
        <v>105</v>
      </c>
      <c r="C124" s="165">
        <v>4849</v>
      </c>
      <c r="D124" s="165">
        <v>6752</v>
      </c>
      <c r="E124" s="165">
        <v>6462</v>
      </c>
      <c r="F124" s="165">
        <v>5780</v>
      </c>
      <c r="G124" s="165">
        <v>9545</v>
      </c>
      <c r="H124" s="166">
        <f t="shared" si="18"/>
        <v>0.65138408304498263</v>
      </c>
      <c r="I124" s="166">
        <f t="shared" si="19"/>
        <v>1.8617488150734361E-2</v>
      </c>
    </row>
    <row r="125" spans="2:9" x14ac:dyDescent="0.25">
      <c r="B125" s="164" t="s">
        <v>102</v>
      </c>
      <c r="C125" s="165">
        <v>4013</v>
      </c>
      <c r="D125" s="165">
        <v>6404</v>
      </c>
      <c r="E125" s="165">
        <v>7152</v>
      </c>
      <c r="F125" s="165">
        <v>7104</v>
      </c>
      <c r="G125" s="165">
        <v>7868</v>
      </c>
      <c r="H125" s="166">
        <f t="shared" si="18"/>
        <v>0.10754504504504503</v>
      </c>
      <c r="I125" s="166">
        <f t="shared" si="19"/>
        <v>1.5346505685697009E-2</v>
      </c>
    </row>
    <row r="126" spans="2:9" x14ac:dyDescent="0.25">
      <c r="B126" s="160" t="s">
        <v>109</v>
      </c>
      <c r="C126" s="161">
        <v>4042</v>
      </c>
      <c r="D126" s="161">
        <v>5986</v>
      </c>
      <c r="E126" s="161">
        <v>4949</v>
      </c>
      <c r="F126" s="161">
        <v>5223</v>
      </c>
      <c r="G126" s="161">
        <v>5768</v>
      </c>
      <c r="H126" s="162">
        <f t="shared" si="18"/>
        <v>0.10434616121003248</v>
      </c>
      <c r="I126" s="162">
        <f t="shared" si="19"/>
        <v>1.1250463242895317E-2</v>
      </c>
    </row>
    <row r="127" spans="2:9" x14ac:dyDescent="0.25">
      <c r="B127" s="164" t="s">
        <v>112</v>
      </c>
      <c r="C127" s="165">
        <v>137</v>
      </c>
      <c r="D127" s="165">
        <v>525</v>
      </c>
      <c r="E127" s="165">
        <v>482</v>
      </c>
      <c r="F127" s="165">
        <v>483</v>
      </c>
      <c r="G127" s="165">
        <v>531</v>
      </c>
      <c r="H127" s="166">
        <f t="shared" si="18"/>
        <v>9.9378881987577605E-2</v>
      </c>
      <c r="I127" s="166">
        <f t="shared" si="19"/>
        <v>1.035713589108428E-3</v>
      </c>
    </row>
    <row r="128" spans="2:9" x14ac:dyDescent="0.25">
      <c r="B128" s="164" t="s">
        <v>115</v>
      </c>
      <c r="C128" s="165">
        <v>380</v>
      </c>
      <c r="D128" s="165">
        <v>524</v>
      </c>
      <c r="E128" s="165">
        <v>509</v>
      </c>
      <c r="F128" s="165">
        <v>491</v>
      </c>
      <c r="G128" s="165">
        <v>523</v>
      </c>
      <c r="H128" s="166">
        <f t="shared" si="18"/>
        <v>6.5173116089612959E-2</v>
      </c>
      <c r="I128" s="166">
        <f t="shared" si="19"/>
        <v>1.020109617897755E-3</v>
      </c>
    </row>
    <row r="129" spans="2:9" x14ac:dyDescent="0.25">
      <c r="B129" s="164" t="s">
        <v>118</v>
      </c>
      <c r="C129" s="165">
        <v>822</v>
      </c>
      <c r="D129" s="165">
        <v>626</v>
      </c>
      <c r="E129" s="165">
        <v>636</v>
      </c>
      <c r="F129" s="165">
        <v>676</v>
      </c>
      <c r="G129" s="165">
        <v>618</v>
      </c>
      <c r="H129" s="166">
        <f t="shared" si="18"/>
        <v>-8.5798816568047331E-2</v>
      </c>
      <c r="I129" s="166">
        <f t="shared" si="19"/>
        <v>1.2054067760244981E-3</v>
      </c>
    </row>
    <row r="130" spans="2:9" x14ac:dyDescent="0.25">
      <c r="B130" s="164" t="s">
        <v>125</v>
      </c>
      <c r="C130" s="165">
        <v>58</v>
      </c>
      <c r="D130" s="165">
        <v>147</v>
      </c>
      <c r="E130" s="165">
        <v>165</v>
      </c>
      <c r="F130" s="165">
        <v>161</v>
      </c>
      <c r="G130" s="165">
        <v>135</v>
      </c>
      <c r="H130" s="166">
        <f t="shared" si="18"/>
        <v>-0.16149068322981364</v>
      </c>
      <c r="I130" s="166">
        <f t="shared" si="19"/>
        <v>2.6331701418010886E-4</v>
      </c>
    </row>
    <row r="131" spans="2:9" x14ac:dyDescent="0.25">
      <c r="B131" s="164" t="s">
        <v>121</v>
      </c>
      <c r="C131" s="165">
        <v>102</v>
      </c>
      <c r="D131" s="165">
        <v>121</v>
      </c>
      <c r="E131" s="165">
        <v>92</v>
      </c>
      <c r="F131" s="165">
        <v>140</v>
      </c>
      <c r="G131" s="165">
        <v>157</v>
      </c>
      <c r="H131" s="166">
        <f t="shared" si="18"/>
        <v>0.12142857142857144</v>
      </c>
      <c r="I131" s="166">
        <f t="shared" si="19"/>
        <v>3.0622793500945989E-4</v>
      </c>
    </row>
    <row r="132" spans="2:9" x14ac:dyDescent="0.25">
      <c r="B132" s="164" t="s">
        <v>130</v>
      </c>
      <c r="C132" s="165">
        <v>14</v>
      </c>
      <c r="D132" s="165">
        <v>34</v>
      </c>
      <c r="E132" s="165">
        <v>21</v>
      </c>
      <c r="F132" s="165">
        <v>13</v>
      </c>
      <c r="G132" s="165">
        <v>12</v>
      </c>
      <c r="H132" s="166">
        <f t="shared" si="18"/>
        <v>-7.6923076923076872E-2</v>
      </c>
      <c r="I132" s="166">
        <f t="shared" si="19"/>
        <v>2.3405956816009673E-5</v>
      </c>
    </row>
    <row r="133" spans="2:9" x14ac:dyDescent="0.25">
      <c r="B133" s="164" t="s">
        <v>133</v>
      </c>
      <c r="C133" s="165">
        <v>28</v>
      </c>
      <c r="D133" s="165">
        <v>59</v>
      </c>
      <c r="E133" s="165">
        <v>61</v>
      </c>
      <c r="F133" s="165">
        <v>51</v>
      </c>
      <c r="G133" s="165">
        <v>48</v>
      </c>
      <c r="H133" s="166">
        <f t="shared" si="18"/>
        <v>-5.8823529411764719E-2</v>
      </c>
      <c r="I133" s="166">
        <f t="shared" si="19"/>
        <v>9.3623827264038693E-5</v>
      </c>
    </row>
    <row r="134" spans="2:9" x14ac:dyDescent="0.25">
      <c r="B134" s="169" t="s">
        <v>147</v>
      </c>
      <c r="C134" s="170">
        <f>C126-SUM(C127:C133)</f>
        <v>2501</v>
      </c>
      <c r="D134" s="170">
        <f>D126-SUM(D127:D133)</f>
        <v>3950</v>
      </c>
      <c r="E134" s="170">
        <f>E126-SUM(E127:E133)</f>
        <v>2983</v>
      </c>
      <c r="F134" s="170">
        <f>F126-SUM(F127:F133)</f>
        <v>3208</v>
      </c>
      <c r="G134" s="170">
        <f>G126-SUM(G127:G133)</f>
        <v>3744</v>
      </c>
      <c r="H134" s="171">
        <f t="shared" si="18"/>
        <v>0.16708229426433907</v>
      </c>
      <c r="I134" s="171">
        <f t="shared" si="19"/>
        <v>7.3026585265950185E-3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7502</v>
      </c>
      <c r="D136" s="177">
        <v>23721</v>
      </c>
      <c r="E136" s="177">
        <v>25208</v>
      </c>
      <c r="F136" s="177">
        <v>27847</v>
      </c>
      <c r="G136" s="177">
        <v>23331</v>
      </c>
      <c r="H136" s="178">
        <f t="shared" ref="H136:H148" si="20">IFERROR(G136/F136-1,"-")</f>
        <v>-0.16217186770567749</v>
      </c>
      <c r="I136" s="178">
        <f t="shared" ref="I136:I148" si="21">G136/G$10</f>
        <v>4.5507031539526809E-2</v>
      </c>
    </row>
    <row r="137" spans="2:9" x14ac:dyDescent="0.25">
      <c r="B137" s="160" t="s">
        <v>99</v>
      </c>
      <c r="C137" s="161">
        <v>4554</v>
      </c>
      <c r="D137" s="161">
        <v>3062</v>
      </c>
      <c r="E137" s="161">
        <v>2739</v>
      </c>
      <c r="F137" s="161">
        <v>2371</v>
      </c>
      <c r="G137" s="161">
        <v>2055</v>
      </c>
      <c r="H137" s="162">
        <f t="shared" si="20"/>
        <v>-0.13327709827077183</v>
      </c>
      <c r="I137" s="162">
        <f t="shared" si="21"/>
        <v>4.0082701047416567E-3</v>
      </c>
    </row>
    <row r="138" spans="2:9" x14ac:dyDescent="0.25">
      <c r="B138" s="164" t="s">
        <v>105</v>
      </c>
      <c r="C138" s="165">
        <v>3831</v>
      </c>
      <c r="D138" s="165">
        <v>2339</v>
      </c>
      <c r="E138" s="165">
        <v>1768</v>
      </c>
      <c r="F138" s="165">
        <v>1502</v>
      </c>
      <c r="G138" s="165">
        <v>1051</v>
      </c>
      <c r="H138" s="166">
        <f t="shared" si="20"/>
        <v>-0.30026631158455397</v>
      </c>
      <c r="I138" s="166">
        <f t="shared" si="21"/>
        <v>2.0499717178021808E-3</v>
      </c>
    </row>
    <row r="139" spans="2:9" x14ac:dyDescent="0.25">
      <c r="B139" s="164" t="s">
        <v>102</v>
      </c>
      <c r="C139" s="165">
        <v>723</v>
      </c>
      <c r="D139" s="165">
        <v>723</v>
      </c>
      <c r="E139" s="165">
        <v>971</v>
      </c>
      <c r="F139" s="165">
        <v>869</v>
      </c>
      <c r="G139" s="165">
        <v>1004</v>
      </c>
      <c r="H139" s="166">
        <f t="shared" si="20"/>
        <v>0.15535097813578824</v>
      </c>
      <c r="I139" s="166">
        <f t="shared" si="21"/>
        <v>1.9582983869394759E-3</v>
      </c>
    </row>
    <row r="140" spans="2:9" x14ac:dyDescent="0.25">
      <c r="B140" s="160" t="s">
        <v>109</v>
      </c>
      <c r="C140" s="161">
        <v>2948</v>
      </c>
      <c r="D140" s="161">
        <v>20659</v>
      </c>
      <c r="E140" s="161">
        <v>22469</v>
      </c>
      <c r="F140" s="161">
        <v>25476</v>
      </c>
      <c r="G140" s="161">
        <v>21276</v>
      </c>
      <c r="H140" s="162">
        <f t="shared" si="20"/>
        <v>-0.16486104569006121</v>
      </c>
      <c r="I140" s="162">
        <f t="shared" si="21"/>
        <v>4.1498761434785154E-2</v>
      </c>
    </row>
    <row r="141" spans="2:9" x14ac:dyDescent="0.25">
      <c r="B141" s="164" t="s">
        <v>112</v>
      </c>
      <c r="C141" s="165">
        <v>60</v>
      </c>
      <c r="D141" s="165">
        <v>9563</v>
      </c>
      <c r="E141" s="165">
        <v>10003</v>
      </c>
      <c r="F141" s="165">
        <v>12004</v>
      </c>
      <c r="G141" s="165">
        <v>11334</v>
      </c>
      <c r="H141" s="166">
        <f t="shared" si="20"/>
        <v>-5.5814728423858706E-2</v>
      </c>
      <c r="I141" s="166">
        <f t="shared" si="21"/>
        <v>2.2106926212721138E-2</v>
      </c>
    </row>
    <row r="142" spans="2:9" x14ac:dyDescent="0.25">
      <c r="B142" s="164" t="s">
        <v>115</v>
      </c>
      <c r="C142" s="165">
        <v>287</v>
      </c>
      <c r="D142" s="165">
        <v>1049</v>
      </c>
      <c r="E142" s="165">
        <v>1887</v>
      </c>
      <c r="F142" s="165">
        <v>2055</v>
      </c>
      <c r="G142" s="165">
        <v>1178</v>
      </c>
      <c r="H142" s="166">
        <f t="shared" si="20"/>
        <v>-0.42676399026763989</v>
      </c>
      <c r="I142" s="166">
        <f t="shared" si="21"/>
        <v>2.2976847607716162E-3</v>
      </c>
    </row>
    <row r="143" spans="2:9" x14ac:dyDescent="0.25">
      <c r="B143" s="164" t="s">
        <v>118</v>
      </c>
      <c r="C143" s="165">
        <v>915</v>
      </c>
      <c r="D143" s="165">
        <v>3034</v>
      </c>
      <c r="E143" s="165">
        <v>3032</v>
      </c>
      <c r="F143" s="165">
        <v>3126</v>
      </c>
      <c r="G143" s="165">
        <v>2153</v>
      </c>
      <c r="H143" s="166">
        <f t="shared" si="20"/>
        <v>-0.3112603966730646</v>
      </c>
      <c r="I143" s="166">
        <f t="shared" si="21"/>
        <v>4.1994187520724025E-3</v>
      </c>
    </row>
    <row r="144" spans="2:9" x14ac:dyDescent="0.25">
      <c r="B144" s="164" t="s">
        <v>125</v>
      </c>
      <c r="C144" s="165">
        <v>46</v>
      </c>
      <c r="D144" s="165">
        <v>1212</v>
      </c>
      <c r="E144" s="165">
        <v>906</v>
      </c>
      <c r="F144" s="165">
        <v>782</v>
      </c>
      <c r="G144" s="165">
        <v>468</v>
      </c>
      <c r="H144" s="166">
        <f t="shared" si="20"/>
        <v>-0.40153452685421998</v>
      </c>
      <c r="I144" s="166">
        <f t="shared" si="21"/>
        <v>9.1283231582437732E-4</v>
      </c>
    </row>
    <row r="145" spans="2:9" x14ac:dyDescent="0.25">
      <c r="B145" s="164" t="s">
        <v>121</v>
      </c>
      <c r="C145" s="165">
        <v>123</v>
      </c>
      <c r="D145" s="165">
        <v>240</v>
      </c>
      <c r="E145" s="165">
        <v>595</v>
      </c>
      <c r="F145" s="165">
        <v>717</v>
      </c>
      <c r="G145" s="165">
        <v>380</v>
      </c>
      <c r="H145" s="166">
        <f t="shared" si="20"/>
        <v>-0.47001394700139465</v>
      </c>
      <c r="I145" s="166">
        <f t="shared" si="21"/>
        <v>7.4118863250697306E-4</v>
      </c>
    </row>
    <row r="146" spans="2:9" x14ac:dyDescent="0.25">
      <c r="B146" s="164" t="s">
        <v>130</v>
      </c>
      <c r="C146" s="165">
        <v>10</v>
      </c>
      <c r="D146" s="165">
        <v>22</v>
      </c>
      <c r="E146" s="165">
        <v>11</v>
      </c>
      <c r="F146" s="165">
        <v>46</v>
      </c>
      <c r="G146" s="165">
        <v>11</v>
      </c>
      <c r="H146" s="166">
        <f t="shared" si="20"/>
        <v>-0.76086956521739135</v>
      </c>
      <c r="I146" s="166">
        <f t="shared" si="21"/>
        <v>2.1455460414675535E-5</v>
      </c>
    </row>
    <row r="147" spans="2:9" x14ac:dyDescent="0.25">
      <c r="B147" s="164" t="s">
        <v>133</v>
      </c>
      <c r="C147" s="165">
        <v>3</v>
      </c>
      <c r="D147" s="165">
        <v>6</v>
      </c>
      <c r="E147" s="165">
        <v>34</v>
      </c>
      <c r="F147" s="165">
        <v>22</v>
      </c>
      <c r="G147" s="165">
        <v>14</v>
      </c>
      <c r="H147" s="166">
        <f t="shared" si="20"/>
        <v>-0.36363636363636365</v>
      </c>
      <c r="I147" s="166">
        <f t="shared" si="21"/>
        <v>2.7306949618677952E-5</v>
      </c>
    </row>
    <row r="148" spans="2:9" x14ac:dyDescent="0.25">
      <c r="B148" s="169" t="s">
        <v>147</v>
      </c>
      <c r="C148" s="170">
        <f>C140-SUM(C141:C147)</f>
        <v>1504</v>
      </c>
      <c r="D148" s="170">
        <f>D140-SUM(D141:D147)</f>
        <v>5533</v>
      </c>
      <c r="E148" s="170">
        <f>E140-SUM(E141:E147)</f>
        <v>6001</v>
      </c>
      <c r="F148" s="170">
        <f>F140-SUM(F141:F147)</f>
        <v>6724</v>
      </c>
      <c r="G148" s="170">
        <f>G140-SUM(G141:G147)</f>
        <v>5738</v>
      </c>
      <c r="H148" s="171">
        <f t="shared" si="20"/>
        <v>-0.14663890541344438</v>
      </c>
      <c r="I148" s="171">
        <f t="shared" si="21"/>
        <v>1.1191948350855293E-2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5688</v>
      </c>
      <c r="D150" s="177">
        <v>10579</v>
      </c>
      <c r="E150" s="177">
        <v>11344</v>
      </c>
      <c r="F150" s="177">
        <v>11706</v>
      </c>
      <c r="G150" s="177">
        <v>11049</v>
      </c>
      <c r="H150" s="178">
        <f t="shared" ref="H150:H162" si="22">IFERROR(G150/F150-1,"-")</f>
        <v>-5.6125064069707853E-2</v>
      </c>
      <c r="I150" s="178">
        <f t="shared" ref="I150:I162" si="23">G150/G$10</f>
        <v>2.1551034738340909E-2</v>
      </c>
    </row>
    <row r="151" spans="2:9" x14ac:dyDescent="0.25">
      <c r="B151" s="160" t="s">
        <v>99</v>
      </c>
      <c r="C151" s="161">
        <v>3943</v>
      </c>
      <c r="D151" s="161">
        <v>6639</v>
      </c>
      <c r="E151" s="161">
        <v>6234</v>
      </c>
      <c r="F151" s="161">
        <v>6382</v>
      </c>
      <c r="G151" s="161">
        <v>5534</v>
      </c>
      <c r="H151" s="162">
        <f t="shared" si="22"/>
        <v>-0.13287370730178627</v>
      </c>
      <c r="I151" s="162">
        <f t="shared" si="23"/>
        <v>1.0794047084983127E-2</v>
      </c>
    </row>
    <row r="152" spans="2:9" x14ac:dyDescent="0.25">
      <c r="B152" s="164" t="s">
        <v>105</v>
      </c>
      <c r="C152" s="165">
        <v>3625</v>
      </c>
      <c r="D152" s="165">
        <v>4205</v>
      </c>
      <c r="E152" s="165">
        <v>4078</v>
      </c>
      <c r="F152" s="165">
        <v>4033</v>
      </c>
      <c r="G152" s="165">
        <v>3282</v>
      </c>
      <c r="H152" s="166">
        <f t="shared" si="22"/>
        <v>-0.18621373667245222</v>
      </c>
      <c r="I152" s="166">
        <f t="shared" si="23"/>
        <v>6.4015291891786463E-3</v>
      </c>
    </row>
    <row r="153" spans="2:9" x14ac:dyDescent="0.25">
      <c r="B153" s="164" t="s">
        <v>102</v>
      </c>
      <c r="C153" s="165">
        <v>318</v>
      </c>
      <c r="D153" s="165">
        <v>2434</v>
      </c>
      <c r="E153" s="165">
        <v>2156</v>
      </c>
      <c r="F153" s="165">
        <v>2349</v>
      </c>
      <c r="G153" s="165">
        <v>2252</v>
      </c>
      <c r="H153" s="166">
        <f t="shared" si="22"/>
        <v>-4.1294167730949294E-2</v>
      </c>
      <c r="I153" s="166">
        <f t="shared" si="23"/>
        <v>4.3925178958044821E-3</v>
      </c>
    </row>
    <row r="154" spans="2:9" x14ac:dyDescent="0.25">
      <c r="B154" s="160" t="s">
        <v>109</v>
      </c>
      <c r="C154" s="161">
        <v>1745</v>
      </c>
      <c r="D154" s="161">
        <v>3940</v>
      </c>
      <c r="E154" s="161">
        <v>5110</v>
      </c>
      <c r="F154" s="161">
        <v>5324</v>
      </c>
      <c r="G154" s="161">
        <v>5515</v>
      </c>
      <c r="H154" s="162">
        <f t="shared" si="22"/>
        <v>3.5875281743050325E-2</v>
      </c>
      <c r="I154" s="162">
        <f t="shared" si="23"/>
        <v>1.075698765335778E-2</v>
      </c>
    </row>
    <row r="155" spans="2:9" x14ac:dyDescent="0.25">
      <c r="B155" s="164" t="s">
        <v>112</v>
      </c>
      <c r="C155" s="165">
        <v>70</v>
      </c>
      <c r="D155" s="165">
        <v>1499</v>
      </c>
      <c r="E155" s="165">
        <v>1913</v>
      </c>
      <c r="F155" s="165">
        <v>1713</v>
      </c>
      <c r="G155" s="165">
        <v>1549</v>
      </c>
      <c r="H155" s="166">
        <f t="shared" si="22"/>
        <v>-9.5738470519556307E-2</v>
      </c>
      <c r="I155" s="166">
        <f t="shared" si="23"/>
        <v>3.0213189256665823E-3</v>
      </c>
    </row>
    <row r="156" spans="2:9" x14ac:dyDescent="0.25">
      <c r="B156" s="164" t="s">
        <v>115</v>
      </c>
      <c r="C156" s="165">
        <v>272</v>
      </c>
      <c r="D156" s="165">
        <v>863</v>
      </c>
      <c r="E156" s="165">
        <v>833</v>
      </c>
      <c r="F156" s="165">
        <v>925</v>
      </c>
      <c r="G156" s="165">
        <v>822</v>
      </c>
      <c r="H156" s="166">
        <f t="shared" si="22"/>
        <v>-0.11135135135135132</v>
      </c>
      <c r="I156" s="166">
        <f t="shared" si="23"/>
        <v>1.6033080418966627E-3</v>
      </c>
    </row>
    <row r="157" spans="2:9" x14ac:dyDescent="0.25">
      <c r="B157" s="164" t="s">
        <v>118</v>
      </c>
      <c r="C157" s="165">
        <v>643</v>
      </c>
      <c r="D157" s="165">
        <v>491</v>
      </c>
      <c r="E157" s="165">
        <v>972</v>
      </c>
      <c r="F157" s="165">
        <v>978</v>
      </c>
      <c r="G157" s="165">
        <v>1544</v>
      </c>
      <c r="H157" s="166">
        <f t="shared" si="22"/>
        <v>0.57873210633946837</v>
      </c>
      <c r="I157" s="166">
        <f t="shared" si="23"/>
        <v>3.0115664436599116E-3</v>
      </c>
    </row>
    <row r="158" spans="2:9" x14ac:dyDescent="0.25">
      <c r="B158" s="164" t="s">
        <v>125</v>
      </c>
      <c r="C158" s="165">
        <v>59</v>
      </c>
      <c r="D158" s="165">
        <v>92</v>
      </c>
      <c r="E158" s="165">
        <v>127</v>
      </c>
      <c r="F158" s="165">
        <v>195</v>
      </c>
      <c r="G158" s="165">
        <v>141</v>
      </c>
      <c r="H158" s="166">
        <f t="shared" si="22"/>
        <v>-0.27692307692307694</v>
      </c>
      <c r="I158" s="166">
        <f t="shared" si="23"/>
        <v>2.7501999258811369E-4</v>
      </c>
    </row>
    <row r="159" spans="2:9" x14ac:dyDescent="0.25">
      <c r="B159" s="164" t="s">
        <v>121</v>
      </c>
      <c r="C159" s="165">
        <v>66</v>
      </c>
      <c r="D159" s="165">
        <v>157</v>
      </c>
      <c r="E159" s="165">
        <v>160</v>
      </c>
      <c r="F159" s="165">
        <v>179</v>
      </c>
      <c r="G159" s="165">
        <v>193</v>
      </c>
      <c r="H159" s="166">
        <f t="shared" si="22"/>
        <v>7.8212290502793325E-2</v>
      </c>
      <c r="I159" s="166">
        <f t="shared" si="23"/>
        <v>3.7644580545748895E-4</v>
      </c>
    </row>
    <row r="160" spans="2:9" x14ac:dyDescent="0.25">
      <c r="B160" s="164" t="s">
        <v>130</v>
      </c>
      <c r="C160" s="165">
        <v>1</v>
      </c>
      <c r="D160" s="165">
        <v>11</v>
      </c>
      <c r="E160" s="165">
        <v>33</v>
      </c>
      <c r="F160" s="165">
        <v>3</v>
      </c>
      <c r="G160" s="165">
        <v>5</v>
      </c>
      <c r="H160" s="166">
        <f t="shared" si="22"/>
        <v>0.66666666666666674</v>
      </c>
      <c r="I160" s="166">
        <f t="shared" si="23"/>
        <v>9.7524820066706972E-6</v>
      </c>
    </row>
    <row r="161" spans="2:9" x14ac:dyDescent="0.25">
      <c r="B161" s="164" t="s">
        <v>133</v>
      </c>
      <c r="C161" s="165">
        <v>23</v>
      </c>
      <c r="D161" s="165">
        <v>12</v>
      </c>
      <c r="E161" s="165">
        <v>5</v>
      </c>
      <c r="F161" s="165">
        <v>3</v>
      </c>
      <c r="G161" s="165">
        <v>18</v>
      </c>
      <c r="H161" s="166">
        <f t="shared" si="22"/>
        <v>5</v>
      </c>
      <c r="I161" s="166">
        <f t="shared" si="23"/>
        <v>3.5108935224014513E-5</v>
      </c>
    </row>
    <row r="162" spans="2:9" x14ac:dyDescent="0.25">
      <c r="B162" s="169" t="s">
        <v>147</v>
      </c>
      <c r="C162" s="170">
        <f>C154-SUM(C155:C161)</f>
        <v>611</v>
      </c>
      <c r="D162" s="170">
        <f>D154-SUM(D155:D161)</f>
        <v>815</v>
      </c>
      <c r="E162" s="170">
        <f>E154-SUM(E155:E161)</f>
        <v>1067</v>
      </c>
      <c r="F162" s="170">
        <f>F154-SUM(F155:F161)</f>
        <v>1328</v>
      </c>
      <c r="G162" s="170">
        <f>G154-SUM(G155:G161)</f>
        <v>1243</v>
      </c>
      <c r="H162" s="171">
        <f t="shared" si="22"/>
        <v>-6.4006024096385561E-2</v>
      </c>
      <c r="I162" s="171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6A50E-F58E-47AB-A198-2A181B254919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271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7" customFormat="1" ht="72" customHeight="1" x14ac:dyDescent="0.25">
      <c r="B7" s="148"/>
      <c r="C7" s="173" t="s">
        <v>272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3" t="s">
        <v>268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3" t="s">
        <v>268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54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2347643</v>
      </c>
      <c r="D9" s="177">
        <v>1199152</v>
      </c>
      <c r="E9" s="177">
        <v>427608</v>
      </c>
      <c r="F9" s="177">
        <v>2154106</v>
      </c>
      <c r="G9" s="177">
        <v>2485382</v>
      </c>
      <c r="H9" s="177">
        <v>2663679</v>
      </c>
      <c r="I9" s="177">
        <v>2627377</v>
      </c>
      <c r="J9" s="178">
        <f>IFERROR(I9/H9-1,"-")</f>
        <v>-1.3628519052032884E-2</v>
      </c>
      <c r="K9" s="177">
        <f t="shared" ref="K9:K21" si="0">I9-H9</f>
        <v>-36302</v>
      </c>
      <c r="L9" s="178">
        <f t="shared" ref="L9:L21" si="1">I9/I$9</f>
        <v>1</v>
      </c>
      <c r="O9" s="157" t="s">
        <v>70</v>
      </c>
      <c r="P9" s="177">
        <v>65963</v>
      </c>
      <c r="Q9" s="177">
        <v>33259</v>
      </c>
      <c r="R9" s="177">
        <v>122713</v>
      </c>
      <c r="S9" s="177">
        <v>133909</v>
      </c>
      <c r="T9" s="177">
        <v>143553</v>
      </c>
      <c r="U9" s="177">
        <v>135717</v>
      </c>
      <c r="V9" s="178">
        <f>IFERROR(U9/T9-1,"-")</f>
        <v>-5.4586111053060549E-2</v>
      </c>
      <c r="W9" s="177">
        <f>U9-T9</f>
        <v>-7836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389999</v>
      </c>
      <c r="D10" s="161">
        <v>163819</v>
      </c>
      <c r="E10" s="161">
        <v>208425</v>
      </c>
      <c r="F10" s="161">
        <v>377223</v>
      </c>
      <c r="G10" s="161">
        <v>405985</v>
      </c>
      <c r="H10" s="161">
        <v>402587</v>
      </c>
      <c r="I10" s="161">
        <v>407904</v>
      </c>
      <c r="J10" s="179">
        <f>IFERROR(I10/H10-1,"-")</f>
        <v>1.3207083189472169E-2</v>
      </c>
      <c r="K10" s="160">
        <f t="shared" si="0"/>
        <v>5317</v>
      </c>
      <c r="L10" s="162">
        <f t="shared" si="1"/>
        <v>0.15525141614621732</v>
      </c>
      <c r="O10" s="160" t="s">
        <v>99</v>
      </c>
      <c r="P10" s="161">
        <v>2995</v>
      </c>
      <c r="Q10" s="161">
        <v>18893</v>
      </c>
      <c r="R10" s="161">
        <v>10338</v>
      </c>
      <c r="S10" s="161">
        <v>12143</v>
      </c>
      <c r="T10" s="161">
        <v>9003</v>
      </c>
      <c r="U10" s="161">
        <v>7232</v>
      </c>
      <c r="V10" s="179">
        <f>IFERROR(U10/T10-1,"-")</f>
        <v>-0.19671220704209713</v>
      </c>
      <c r="W10" s="160">
        <f t="shared" ref="W10:W20" si="3">U10-T10</f>
        <v>-1771</v>
      </c>
      <c r="X10" s="162">
        <f t="shared" si="2"/>
        <v>5.3287355305525468E-2</v>
      </c>
    </row>
    <row r="11" spans="1:24" x14ac:dyDescent="0.25">
      <c r="A11" s="163" t="s">
        <v>105</v>
      </c>
      <c r="B11" s="164" t="s">
        <v>105</v>
      </c>
      <c r="C11" s="165">
        <v>137417</v>
      </c>
      <c r="D11" s="165">
        <v>56707</v>
      </c>
      <c r="E11" s="165">
        <v>144189</v>
      </c>
      <c r="F11" s="165">
        <v>156690</v>
      </c>
      <c r="G11" s="165">
        <v>156484</v>
      </c>
      <c r="H11" s="165">
        <v>149673</v>
      </c>
      <c r="I11" s="165">
        <v>143192</v>
      </c>
      <c r="J11" s="180">
        <f>IFERROR(I11/H11-1,"-")</f>
        <v>-4.3301062983971739E-2</v>
      </c>
      <c r="K11" s="164">
        <f t="shared" si="0"/>
        <v>-6481</v>
      </c>
      <c r="L11" s="166">
        <f t="shared" si="1"/>
        <v>5.4499982301740482E-2</v>
      </c>
      <c r="O11" s="164" t="s">
        <v>105</v>
      </c>
      <c r="P11" s="165">
        <v>1936</v>
      </c>
      <c r="Q11" s="165">
        <v>16498</v>
      </c>
      <c r="R11" s="165">
        <v>6937</v>
      </c>
      <c r="S11" s="165">
        <v>7967</v>
      </c>
      <c r="T11" s="165">
        <v>5382</v>
      </c>
      <c r="U11" s="165">
        <v>3102</v>
      </c>
      <c r="V11" s="180">
        <f>IFERROR(U11/T11-1,"-")</f>
        <v>-0.42363433667781492</v>
      </c>
      <c r="W11" s="164">
        <f t="shared" si="3"/>
        <v>-2280</v>
      </c>
      <c r="X11" s="166">
        <f t="shared" si="2"/>
        <v>2.2856384977563607E-2</v>
      </c>
    </row>
    <row r="12" spans="1:24" x14ac:dyDescent="0.25">
      <c r="A12" s="163" t="s">
        <v>102</v>
      </c>
      <c r="B12" s="164" t="s">
        <v>102</v>
      </c>
      <c r="C12" s="165">
        <v>252582</v>
      </c>
      <c r="D12" s="165">
        <v>107112</v>
      </c>
      <c r="E12" s="165">
        <v>64236</v>
      </c>
      <c r="F12" s="165">
        <v>220533</v>
      </c>
      <c r="G12" s="165">
        <v>249501</v>
      </c>
      <c r="H12" s="165">
        <v>252914</v>
      </c>
      <c r="I12" s="165">
        <v>264712</v>
      </c>
      <c r="J12" s="180">
        <f>IFERROR(I12/H12-1,"-")</f>
        <v>4.6648267790632358E-2</v>
      </c>
      <c r="K12" s="164">
        <f t="shared" si="0"/>
        <v>11798</v>
      </c>
      <c r="L12" s="166">
        <f t="shared" si="1"/>
        <v>0.10075143384447682</v>
      </c>
      <c r="O12" s="164" t="s">
        <v>102</v>
      </c>
      <c r="P12" s="165">
        <v>1059</v>
      </c>
      <c r="Q12" s="165">
        <v>2395</v>
      </c>
      <c r="R12" s="165">
        <v>3401</v>
      </c>
      <c r="S12" s="165">
        <v>4176</v>
      </c>
      <c r="T12" s="165">
        <v>3621</v>
      </c>
      <c r="U12" s="165">
        <v>4130</v>
      </c>
      <c r="V12" s="180">
        <f>IFERROR(U12/T12-1,"-")</f>
        <v>0.14056890361778507</v>
      </c>
      <c r="W12" s="164">
        <f t="shared" si="3"/>
        <v>509</v>
      </c>
      <c r="X12" s="166">
        <f t="shared" si="2"/>
        <v>3.0430970327961861E-2</v>
      </c>
    </row>
    <row r="13" spans="1:24" x14ac:dyDescent="0.25">
      <c r="A13" s="1"/>
      <c r="B13" s="160" t="s">
        <v>109</v>
      </c>
      <c r="C13" s="161">
        <v>1957644</v>
      </c>
      <c r="D13" s="161">
        <v>1035333</v>
      </c>
      <c r="E13" s="161">
        <v>219183</v>
      </c>
      <c r="F13" s="161">
        <v>1776883</v>
      </c>
      <c r="G13" s="161">
        <v>2079397</v>
      </c>
      <c r="H13" s="161">
        <v>2261092</v>
      </c>
      <c r="I13" s="161">
        <v>2219473</v>
      </c>
      <c r="J13" s="179">
        <f>IFERROR(I13/H13-1,"-")</f>
        <v>-1.8406592920588771E-2</v>
      </c>
      <c r="K13" s="160">
        <f t="shared" si="0"/>
        <v>-41619</v>
      </c>
      <c r="L13" s="162">
        <f t="shared" si="1"/>
        <v>0.84474858385378271</v>
      </c>
      <c r="O13" s="160" t="s">
        <v>109</v>
      </c>
      <c r="P13" s="161">
        <v>62968</v>
      </c>
      <c r="Q13" s="161">
        <v>14366</v>
      </c>
      <c r="R13" s="161">
        <v>112375</v>
      </c>
      <c r="S13" s="161">
        <v>121766</v>
      </c>
      <c r="T13" s="161">
        <v>134550</v>
      </c>
      <c r="U13" s="161">
        <v>128485</v>
      </c>
      <c r="V13" s="179">
        <f>IFERROR(U13/T13-1,"-")</f>
        <v>-4.5076179858788534E-2</v>
      </c>
      <c r="W13" s="160">
        <f t="shared" si="3"/>
        <v>-6065</v>
      </c>
      <c r="X13" s="162">
        <f t="shared" si="2"/>
        <v>0.94671264469447458</v>
      </c>
    </row>
    <row r="14" spans="1:24" s="57" customFormat="1" x14ac:dyDescent="0.25">
      <c r="B14" s="164" t="s">
        <v>112</v>
      </c>
      <c r="C14" s="165">
        <v>850019</v>
      </c>
      <c r="D14" s="165">
        <v>424193</v>
      </c>
      <c r="E14" s="165">
        <v>12809</v>
      </c>
      <c r="F14" s="165">
        <v>749719</v>
      </c>
      <c r="G14" s="165">
        <v>905443</v>
      </c>
      <c r="H14" s="165">
        <v>987611</v>
      </c>
      <c r="I14" s="165">
        <v>985308</v>
      </c>
      <c r="J14" s="180">
        <f t="shared" ref="J14:J21" si="4">IFERROR(I14/H14-1,"-")</f>
        <v>-2.3318897825156393E-3</v>
      </c>
      <c r="K14" s="164">
        <f t="shared" si="0"/>
        <v>-2303</v>
      </c>
      <c r="L14" s="166">
        <f t="shared" si="1"/>
        <v>0.37501584279682743</v>
      </c>
      <c r="O14" s="164" t="s">
        <v>112</v>
      </c>
      <c r="P14" s="165">
        <v>28766</v>
      </c>
      <c r="Q14" s="165">
        <v>492</v>
      </c>
      <c r="R14" s="165">
        <v>45358</v>
      </c>
      <c r="S14" s="165">
        <v>47200</v>
      </c>
      <c r="T14" s="165">
        <v>55785</v>
      </c>
      <c r="U14" s="165">
        <v>56697</v>
      </c>
      <c r="V14" s="180">
        <f t="shared" ref="V14:V21" si="5">IFERROR(U14/T14-1,"-")</f>
        <v>1.6348480774401652E-2</v>
      </c>
      <c r="W14" s="164">
        <f t="shared" si="3"/>
        <v>912</v>
      </c>
      <c r="X14" s="166">
        <f t="shared" si="2"/>
        <v>0.41775901324078779</v>
      </c>
    </row>
    <row r="15" spans="1:24" s="57" customFormat="1" x14ac:dyDescent="0.25">
      <c r="B15" s="164" t="s">
        <v>115</v>
      </c>
      <c r="C15" s="165">
        <v>269180</v>
      </c>
      <c r="D15" s="165">
        <v>134811</v>
      </c>
      <c r="E15" s="165">
        <v>32342</v>
      </c>
      <c r="F15" s="165">
        <v>193619</v>
      </c>
      <c r="G15" s="165">
        <v>230291</v>
      </c>
      <c r="H15" s="165">
        <v>251470</v>
      </c>
      <c r="I15" s="165">
        <v>240077</v>
      </c>
      <c r="J15" s="180">
        <f t="shared" si="4"/>
        <v>-4.5305603054042187E-2</v>
      </c>
      <c r="K15" s="164">
        <f t="shared" si="0"/>
        <v>-11393</v>
      </c>
      <c r="L15" s="166">
        <f t="shared" si="1"/>
        <v>9.1375162376773483E-2</v>
      </c>
      <c r="O15" s="164" t="s">
        <v>115</v>
      </c>
      <c r="P15" s="165">
        <v>4028</v>
      </c>
      <c r="Q15" s="165">
        <v>1525</v>
      </c>
      <c r="R15" s="165">
        <v>7795</v>
      </c>
      <c r="S15" s="165">
        <v>10773</v>
      </c>
      <c r="T15" s="165">
        <v>13047</v>
      </c>
      <c r="U15" s="165">
        <v>11017</v>
      </c>
      <c r="V15" s="180">
        <f t="shared" si="5"/>
        <v>-0.15559132367594086</v>
      </c>
      <c r="W15" s="164">
        <f t="shared" si="3"/>
        <v>-2030</v>
      </c>
      <c r="X15" s="166">
        <f t="shared" si="2"/>
        <v>8.1176271211417877E-2</v>
      </c>
    </row>
    <row r="16" spans="1:24" x14ac:dyDescent="0.25">
      <c r="A16" s="1"/>
      <c r="B16" s="164" t="s">
        <v>118</v>
      </c>
      <c r="C16" s="165">
        <v>87156</v>
      </c>
      <c r="D16" s="165">
        <v>44768</v>
      </c>
      <c r="E16" s="165">
        <v>41543</v>
      </c>
      <c r="F16" s="165">
        <v>97445</v>
      </c>
      <c r="G16" s="165">
        <v>113919</v>
      </c>
      <c r="H16" s="165">
        <v>124815</v>
      </c>
      <c r="I16" s="165">
        <v>113144</v>
      </c>
      <c r="J16" s="180">
        <f t="shared" si="4"/>
        <v>-9.3506389456395445E-2</v>
      </c>
      <c r="K16" s="164">
        <f t="shared" si="0"/>
        <v>-11671</v>
      </c>
      <c r="L16" s="166">
        <f t="shared" si="1"/>
        <v>4.3063481182944056E-2</v>
      </c>
      <c r="O16" s="164" t="s">
        <v>118</v>
      </c>
      <c r="P16" s="165">
        <v>4260</v>
      </c>
      <c r="Q16" s="165">
        <v>4627</v>
      </c>
      <c r="R16" s="165">
        <v>13698</v>
      </c>
      <c r="S16" s="165">
        <v>12723</v>
      </c>
      <c r="T16" s="165">
        <v>14076</v>
      </c>
      <c r="U16" s="165">
        <v>11428</v>
      </c>
      <c r="V16" s="180">
        <f t="shared" si="5"/>
        <v>-0.18812162546177891</v>
      </c>
      <c r="W16" s="164">
        <f t="shared" si="3"/>
        <v>-2648</v>
      </c>
      <c r="X16" s="166">
        <f t="shared" si="2"/>
        <v>8.4204631696839741E-2</v>
      </c>
    </row>
    <row r="17" spans="1:24" x14ac:dyDescent="0.25">
      <c r="A17" s="1"/>
      <c r="B17" s="164" t="s">
        <v>125</v>
      </c>
      <c r="C17" s="165">
        <v>71570</v>
      </c>
      <c r="D17" s="165">
        <v>34144</v>
      </c>
      <c r="E17" s="165">
        <v>4326</v>
      </c>
      <c r="F17" s="165">
        <v>94840</v>
      </c>
      <c r="G17" s="165">
        <v>82602</v>
      </c>
      <c r="H17" s="165">
        <v>87896</v>
      </c>
      <c r="I17" s="165">
        <v>82158</v>
      </c>
      <c r="J17" s="180">
        <f t="shared" si="4"/>
        <v>-6.5281696550468782E-2</v>
      </c>
      <c r="K17" s="164">
        <f t="shared" si="0"/>
        <v>-5738</v>
      </c>
      <c r="L17" s="166">
        <f t="shared" si="1"/>
        <v>3.126997001191683E-2</v>
      </c>
      <c r="O17" s="164" t="s">
        <v>125</v>
      </c>
      <c r="P17" s="165">
        <v>933</v>
      </c>
      <c r="Q17" s="165">
        <v>192</v>
      </c>
      <c r="R17" s="165">
        <v>5130</v>
      </c>
      <c r="S17" s="165">
        <v>4718</v>
      </c>
      <c r="T17" s="165">
        <v>3668</v>
      </c>
      <c r="U17" s="165">
        <v>3198</v>
      </c>
      <c r="V17" s="180">
        <f t="shared" si="5"/>
        <v>-0.1281352235550709</v>
      </c>
      <c r="W17" s="164">
        <f t="shared" si="3"/>
        <v>-470</v>
      </c>
      <c r="X17" s="166">
        <f t="shared" si="2"/>
        <v>2.3563739251530758E-2</v>
      </c>
    </row>
    <row r="18" spans="1:24" x14ac:dyDescent="0.25">
      <c r="A18" s="1"/>
      <c r="B18" s="164" t="s">
        <v>121</v>
      </c>
      <c r="C18" s="165">
        <v>68294</v>
      </c>
      <c r="D18" s="165">
        <v>38389</v>
      </c>
      <c r="E18" s="165">
        <v>9409</v>
      </c>
      <c r="F18" s="165">
        <v>78267</v>
      </c>
      <c r="G18" s="165">
        <v>74047</v>
      </c>
      <c r="H18" s="165">
        <v>81836</v>
      </c>
      <c r="I18" s="165">
        <v>74679</v>
      </c>
      <c r="J18" s="180">
        <f t="shared" si="4"/>
        <v>-8.7455398602082179E-2</v>
      </c>
      <c r="K18" s="164">
        <f t="shared" si="0"/>
        <v>-7157</v>
      </c>
      <c r="L18" s="166">
        <f t="shared" si="1"/>
        <v>2.8423404787360169E-2</v>
      </c>
      <c r="O18" s="164" t="s">
        <v>121</v>
      </c>
      <c r="P18" s="165">
        <v>1112</v>
      </c>
      <c r="Q18" s="165">
        <v>393</v>
      </c>
      <c r="R18" s="165">
        <v>2475</v>
      </c>
      <c r="S18" s="165">
        <v>2470</v>
      </c>
      <c r="T18" s="165">
        <v>3026</v>
      </c>
      <c r="U18" s="165">
        <v>2329</v>
      </c>
      <c r="V18" s="180">
        <f t="shared" si="5"/>
        <v>-0.2303370786516854</v>
      </c>
      <c r="W18" s="164">
        <f t="shared" si="3"/>
        <v>-697</v>
      </c>
      <c r="X18" s="166">
        <f t="shared" si="2"/>
        <v>1.7160709417390601E-2</v>
      </c>
    </row>
    <row r="19" spans="1:24" x14ac:dyDescent="0.25">
      <c r="A19" s="1"/>
      <c r="B19" s="164" t="s">
        <v>130</v>
      </c>
      <c r="C19" s="165">
        <v>55336</v>
      </c>
      <c r="D19" s="165">
        <v>35454</v>
      </c>
      <c r="E19" s="165">
        <v>614</v>
      </c>
      <c r="F19" s="165">
        <v>39724</v>
      </c>
      <c r="G19" s="165">
        <v>50632</v>
      </c>
      <c r="H19" s="165">
        <v>46634</v>
      </c>
      <c r="I19" s="165">
        <v>44172</v>
      </c>
      <c r="J19" s="180">
        <f t="shared" si="4"/>
        <v>-5.2794098726251182E-2</v>
      </c>
      <c r="K19" s="164">
        <f t="shared" si="0"/>
        <v>-2462</v>
      </c>
      <c r="L19" s="166">
        <f t="shared" si="1"/>
        <v>1.6812204719764235E-2</v>
      </c>
      <c r="O19" s="164" t="s">
        <v>130</v>
      </c>
      <c r="P19" s="165">
        <v>2356</v>
      </c>
      <c r="Q19" s="165">
        <v>36</v>
      </c>
      <c r="R19" s="165">
        <v>2272</v>
      </c>
      <c r="S19" s="165">
        <v>2745</v>
      </c>
      <c r="T19" s="165">
        <v>2511</v>
      </c>
      <c r="U19" s="165">
        <v>2672</v>
      </c>
      <c r="V19" s="180">
        <f t="shared" si="5"/>
        <v>6.4117881322182324E-2</v>
      </c>
      <c r="W19" s="164">
        <f t="shared" si="3"/>
        <v>161</v>
      </c>
      <c r="X19" s="166">
        <f t="shared" si="2"/>
        <v>1.9688027292085738E-2</v>
      </c>
    </row>
    <row r="20" spans="1:24" x14ac:dyDescent="0.25">
      <c r="A20" s="163" t="s">
        <v>146</v>
      </c>
      <c r="B20" s="164" t="s">
        <v>133</v>
      </c>
      <c r="C20" s="165">
        <v>72419</v>
      </c>
      <c r="D20" s="165">
        <v>51521</v>
      </c>
      <c r="E20" s="165">
        <v>3194</v>
      </c>
      <c r="F20" s="165">
        <v>32284</v>
      </c>
      <c r="G20" s="165">
        <v>47081</v>
      </c>
      <c r="H20" s="165">
        <v>51845</v>
      </c>
      <c r="I20" s="165">
        <v>40679</v>
      </c>
      <c r="J20" s="180">
        <f t="shared" si="4"/>
        <v>-0.21537274568425113</v>
      </c>
      <c r="K20" s="164">
        <f t="shared" si="0"/>
        <v>-11166</v>
      </c>
      <c r="L20" s="166">
        <f t="shared" si="1"/>
        <v>1.5482741913322679E-2</v>
      </c>
      <c r="O20" s="164" t="s">
        <v>133</v>
      </c>
      <c r="P20" s="165">
        <v>4700</v>
      </c>
      <c r="Q20" s="165">
        <v>49</v>
      </c>
      <c r="R20" s="165">
        <v>1093</v>
      </c>
      <c r="S20" s="165">
        <v>2006</v>
      </c>
      <c r="T20" s="165">
        <v>1847</v>
      </c>
      <c r="U20" s="165">
        <v>1318</v>
      </c>
      <c r="V20" s="180">
        <f t="shared" si="5"/>
        <v>-0.28641039523551703</v>
      </c>
      <c r="W20" s="164">
        <f t="shared" si="3"/>
        <v>-529</v>
      </c>
      <c r="X20" s="166">
        <f t="shared" si="2"/>
        <v>9.711384719674027E-3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483670</v>
      </c>
      <c r="D21" s="170">
        <f t="shared" ref="D21:I21" si="7">D13-SUM(D14:D20)</f>
        <v>272053</v>
      </c>
      <c r="E21" s="170">
        <f t="shared" si="7"/>
        <v>114946</v>
      </c>
      <c r="F21" s="170">
        <f t="shared" si="7"/>
        <v>490985</v>
      </c>
      <c r="G21" s="170">
        <f t="shared" si="7"/>
        <v>575382</v>
      </c>
      <c r="H21" s="170">
        <f t="shared" si="7"/>
        <v>628985</v>
      </c>
      <c r="I21" s="170">
        <f t="shared" si="7"/>
        <v>639256</v>
      </c>
      <c r="J21" s="181">
        <f t="shared" si="4"/>
        <v>1.6329483215020923E-2</v>
      </c>
      <c r="K21" s="169">
        <f t="shared" si="0"/>
        <v>10271</v>
      </c>
      <c r="L21" s="171">
        <f t="shared" si="1"/>
        <v>0.24330577606487383</v>
      </c>
      <c r="O21" s="169" t="s">
        <v>147</v>
      </c>
      <c r="P21" s="170">
        <f t="shared" ref="P21:U21" si="8">P13-SUM(P14:P20)</f>
        <v>16813</v>
      </c>
      <c r="Q21" s="170">
        <f t="shared" si="8"/>
        <v>7052</v>
      </c>
      <c r="R21" s="170">
        <f t="shared" si="8"/>
        <v>34554</v>
      </c>
      <c r="S21" s="170">
        <f t="shared" si="8"/>
        <v>39131</v>
      </c>
      <c r="T21" s="170">
        <f t="shared" si="8"/>
        <v>40590</v>
      </c>
      <c r="U21" s="170">
        <f t="shared" si="8"/>
        <v>39826</v>
      </c>
      <c r="V21" s="181">
        <f t="shared" si="5"/>
        <v>-1.8822370041882253E-2</v>
      </c>
      <c r="W21" s="169">
        <f>U21-T21</f>
        <v>-764</v>
      </c>
      <c r="X21" s="171">
        <f t="shared" si="2"/>
        <v>0.29344886786474794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869327</v>
      </c>
      <c r="D23" s="177">
        <v>439711</v>
      </c>
      <c r="E23" s="177">
        <v>154973</v>
      </c>
      <c r="F23" s="177">
        <v>820890</v>
      </c>
      <c r="G23" s="177">
        <v>916524</v>
      </c>
      <c r="H23" s="177">
        <v>970339</v>
      </c>
      <c r="I23" s="177">
        <v>924649</v>
      </c>
      <c r="J23" s="178">
        <f>IFERROR(I23/H23-1,"-")</f>
        <v>-4.7086636732111109E-2</v>
      </c>
      <c r="K23" s="177">
        <f>I23-H23</f>
        <v>-45690</v>
      </c>
      <c r="L23" s="178">
        <f t="shared" ref="L23:L35" si="9">I23/I$9</f>
        <v>0.35192855840634973</v>
      </c>
    </row>
    <row r="24" spans="1:24" x14ac:dyDescent="0.25">
      <c r="A24" s="1" t="s">
        <v>98</v>
      </c>
      <c r="B24" s="160" t="s">
        <v>99</v>
      </c>
      <c r="C24" s="161">
        <v>70718</v>
      </c>
      <c r="D24" s="161">
        <v>24401</v>
      </c>
      <c r="E24" s="161">
        <v>74252</v>
      </c>
      <c r="F24" s="161">
        <v>72864</v>
      </c>
      <c r="G24" s="161">
        <v>64767</v>
      </c>
      <c r="H24" s="161">
        <v>56915</v>
      </c>
      <c r="I24" s="161">
        <v>53189</v>
      </c>
      <c r="J24" s="179">
        <f>IFERROR(I24/H24-1,"-")</f>
        <v>-6.5466045857858202E-2</v>
      </c>
      <c r="K24" s="160">
        <f t="shared" ref="K24:K34" si="10">I24-H24</f>
        <v>-3726</v>
      </c>
      <c r="L24" s="162">
        <f t="shared" si="9"/>
        <v>2.0244144635505296E-2</v>
      </c>
    </row>
    <row r="25" spans="1:24" x14ac:dyDescent="0.25">
      <c r="A25" s="163" t="s">
        <v>105</v>
      </c>
      <c r="B25" s="164" t="s">
        <v>105</v>
      </c>
      <c r="C25" s="165">
        <v>31864</v>
      </c>
      <c r="D25" s="165">
        <v>10723</v>
      </c>
      <c r="E25" s="165">
        <v>48062</v>
      </c>
      <c r="F25" s="165">
        <v>32330</v>
      </c>
      <c r="G25" s="165">
        <v>26680</v>
      </c>
      <c r="H25" s="165">
        <v>20638</v>
      </c>
      <c r="I25" s="165">
        <v>21476</v>
      </c>
      <c r="J25" s="180">
        <f>IFERROR(I25/H25-1,"-")</f>
        <v>4.0604709758697455E-2</v>
      </c>
      <c r="K25" s="164">
        <f t="shared" si="10"/>
        <v>838</v>
      </c>
      <c r="L25" s="166">
        <f t="shared" si="9"/>
        <v>8.1739316436126221E-3</v>
      </c>
    </row>
    <row r="26" spans="1:24" x14ac:dyDescent="0.25">
      <c r="A26" s="163" t="s">
        <v>102</v>
      </c>
      <c r="B26" s="164" t="s">
        <v>102</v>
      </c>
      <c r="C26" s="165">
        <v>38854</v>
      </c>
      <c r="D26" s="165">
        <v>13678</v>
      </c>
      <c r="E26" s="165">
        <v>26190</v>
      </c>
      <c r="F26" s="165">
        <v>40534</v>
      </c>
      <c r="G26" s="165">
        <v>38087</v>
      </c>
      <c r="H26" s="165">
        <v>36277</v>
      </c>
      <c r="I26" s="165">
        <v>31713</v>
      </c>
      <c r="J26" s="180">
        <f>IFERROR(I26/H26-1,"-")</f>
        <v>-0.12580974170962322</v>
      </c>
      <c r="K26" s="164">
        <f t="shared" si="10"/>
        <v>-4564</v>
      </c>
      <c r="L26" s="166">
        <f t="shared" si="9"/>
        <v>1.2070212991892674E-2</v>
      </c>
    </row>
    <row r="27" spans="1:24" x14ac:dyDescent="0.25">
      <c r="A27" s="1"/>
      <c r="B27" s="160" t="s">
        <v>109</v>
      </c>
      <c r="C27" s="161">
        <v>798609</v>
      </c>
      <c r="D27" s="161">
        <v>415310</v>
      </c>
      <c r="E27" s="161">
        <v>80721</v>
      </c>
      <c r="F27" s="161">
        <v>748026</v>
      </c>
      <c r="G27" s="161">
        <v>851757</v>
      </c>
      <c r="H27" s="161">
        <v>913424</v>
      </c>
      <c r="I27" s="161">
        <v>871460</v>
      </c>
      <c r="J27" s="179">
        <f>IFERROR(I27/H27-1,"-")</f>
        <v>-4.5941424792867225E-2</v>
      </c>
      <c r="K27" s="160">
        <f t="shared" si="10"/>
        <v>-41964</v>
      </c>
      <c r="L27" s="162">
        <f t="shared" si="9"/>
        <v>0.33168441377084446</v>
      </c>
    </row>
    <row r="28" spans="1:24" s="57" customFormat="1" x14ac:dyDescent="0.25">
      <c r="B28" s="164" t="s">
        <v>112</v>
      </c>
      <c r="C28" s="165">
        <v>387360</v>
      </c>
      <c r="D28" s="165">
        <v>190725</v>
      </c>
      <c r="E28" s="165">
        <v>4295</v>
      </c>
      <c r="F28" s="165">
        <v>350126</v>
      </c>
      <c r="G28" s="165">
        <v>417557</v>
      </c>
      <c r="H28" s="165">
        <v>451884</v>
      </c>
      <c r="I28" s="165">
        <v>442163</v>
      </c>
      <c r="J28" s="180">
        <f t="shared" ref="J28:J35" si="11">IFERROR(I28/H28-1,"-")</f>
        <v>-2.1512157987448099E-2</v>
      </c>
      <c r="K28" s="164">
        <f t="shared" si="10"/>
        <v>-9721</v>
      </c>
      <c r="L28" s="166">
        <f t="shared" si="9"/>
        <v>0.16829065642273644</v>
      </c>
    </row>
    <row r="29" spans="1:24" s="57" customFormat="1" x14ac:dyDescent="0.25">
      <c r="B29" s="164" t="s">
        <v>115</v>
      </c>
      <c r="C29" s="165">
        <v>102973</v>
      </c>
      <c r="D29" s="165">
        <v>50910</v>
      </c>
      <c r="E29" s="165">
        <v>12551</v>
      </c>
      <c r="F29" s="165">
        <v>81464</v>
      </c>
      <c r="G29" s="165">
        <v>92443</v>
      </c>
      <c r="H29" s="165">
        <v>96357</v>
      </c>
      <c r="I29" s="165">
        <v>88073</v>
      </c>
      <c r="J29" s="180">
        <f t="shared" si="11"/>
        <v>-8.5971958446194874E-2</v>
      </c>
      <c r="K29" s="164">
        <f t="shared" si="10"/>
        <v>-8284</v>
      </c>
      <c r="L29" s="166">
        <f t="shared" si="9"/>
        <v>3.3521264744267761E-2</v>
      </c>
    </row>
    <row r="30" spans="1:24" x14ac:dyDescent="0.25">
      <c r="A30" s="1"/>
      <c r="B30" s="164" t="s">
        <v>118</v>
      </c>
      <c r="C30" s="165">
        <v>29112</v>
      </c>
      <c r="D30" s="165">
        <v>16130</v>
      </c>
      <c r="E30" s="165">
        <v>14916</v>
      </c>
      <c r="F30" s="165">
        <v>32679</v>
      </c>
      <c r="G30" s="165">
        <v>34854</v>
      </c>
      <c r="H30" s="165">
        <v>36167</v>
      </c>
      <c r="I30" s="165">
        <v>27708</v>
      </c>
      <c r="J30" s="180">
        <f t="shared" si="11"/>
        <v>-0.2338872452788453</v>
      </c>
      <c r="K30" s="164">
        <f t="shared" si="10"/>
        <v>-8459</v>
      </c>
      <c r="L30" s="166">
        <f t="shared" si="9"/>
        <v>1.0545879026877376E-2</v>
      </c>
    </row>
    <row r="31" spans="1:24" x14ac:dyDescent="0.25">
      <c r="A31" s="1"/>
      <c r="B31" s="164" t="s">
        <v>125</v>
      </c>
      <c r="C31" s="165">
        <v>32426</v>
      </c>
      <c r="D31" s="165">
        <v>15632</v>
      </c>
      <c r="E31" s="165">
        <v>1681</v>
      </c>
      <c r="F31" s="165">
        <v>44186</v>
      </c>
      <c r="G31" s="165">
        <v>36668</v>
      </c>
      <c r="H31" s="165">
        <v>36509</v>
      </c>
      <c r="I31" s="165">
        <v>34720</v>
      </c>
      <c r="J31" s="180">
        <f t="shared" si="11"/>
        <v>-4.9001616039880624E-2</v>
      </c>
      <c r="K31" s="164">
        <f t="shared" si="10"/>
        <v>-1789</v>
      </c>
      <c r="L31" s="166">
        <f t="shared" si="9"/>
        <v>1.3214700440781813E-2</v>
      </c>
    </row>
    <row r="32" spans="1:24" x14ac:dyDescent="0.25">
      <c r="A32" s="1"/>
      <c r="B32" s="164" t="s">
        <v>121</v>
      </c>
      <c r="C32" s="165">
        <v>37536</v>
      </c>
      <c r="D32" s="165">
        <v>20897</v>
      </c>
      <c r="E32" s="165">
        <v>5147</v>
      </c>
      <c r="F32" s="165">
        <v>46432</v>
      </c>
      <c r="G32" s="165">
        <v>40330</v>
      </c>
      <c r="H32" s="165">
        <v>42672</v>
      </c>
      <c r="I32" s="165">
        <v>40951</v>
      </c>
      <c r="J32" s="180">
        <f t="shared" si="11"/>
        <v>-4.0330896137982797E-2</v>
      </c>
      <c r="K32" s="164">
        <f t="shared" si="10"/>
        <v>-1721</v>
      </c>
      <c r="L32" s="166">
        <f t="shared" si="9"/>
        <v>1.5586267216314979E-2</v>
      </c>
    </row>
    <row r="33" spans="1:12" x14ac:dyDescent="0.25">
      <c r="A33" s="1"/>
      <c r="B33" s="164" t="s">
        <v>130</v>
      </c>
      <c r="C33" s="165">
        <v>23068</v>
      </c>
      <c r="D33" s="165">
        <v>14159</v>
      </c>
      <c r="E33" s="165">
        <v>147</v>
      </c>
      <c r="F33" s="165">
        <v>15394</v>
      </c>
      <c r="G33" s="165">
        <v>17837</v>
      </c>
      <c r="H33" s="165">
        <v>16771</v>
      </c>
      <c r="I33" s="165">
        <v>15187</v>
      </c>
      <c r="J33" s="180">
        <f t="shared" si="11"/>
        <v>-9.4448750819867588E-2</v>
      </c>
      <c r="K33" s="164">
        <f t="shared" si="10"/>
        <v>-1584</v>
      </c>
      <c r="L33" s="166">
        <f t="shared" si="9"/>
        <v>5.7802896196472754E-3</v>
      </c>
    </row>
    <row r="34" spans="1:12" x14ac:dyDescent="0.25">
      <c r="A34" s="163" t="s">
        <v>146</v>
      </c>
      <c r="B34" s="164" t="s">
        <v>133</v>
      </c>
      <c r="C34" s="165">
        <v>22209</v>
      </c>
      <c r="D34" s="165">
        <v>16043</v>
      </c>
      <c r="E34" s="165">
        <v>393</v>
      </c>
      <c r="F34" s="165">
        <v>9827</v>
      </c>
      <c r="G34" s="165">
        <v>16332</v>
      </c>
      <c r="H34" s="165">
        <v>16950</v>
      </c>
      <c r="I34" s="165">
        <v>13355</v>
      </c>
      <c r="J34" s="180">
        <f t="shared" si="11"/>
        <v>-0.21209439528023599</v>
      </c>
      <c r="K34" s="164">
        <f t="shared" si="10"/>
        <v>-3595</v>
      </c>
      <c r="L34" s="166">
        <f t="shared" si="9"/>
        <v>5.0830162553756088E-3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163925</v>
      </c>
      <c r="D35" s="170">
        <f t="shared" ref="D35:I35" si="13">D27-SUM(D28:D34)</f>
        <v>90814</v>
      </c>
      <c r="E35" s="170">
        <f t="shared" si="13"/>
        <v>41591</v>
      </c>
      <c r="F35" s="170">
        <f t="shared" si="13"/>
        <v>167918</v>
      </c>
      <c r="G35" s="170">
        <f t="shared" si="13"/>
        <v>195736</v>
      </c>
      <c r="H35" s="170">
        <f t="shared" si="13"/>
        <v>216114</v>
      </c>
      <c r="I35" s="170">
        <f t="shared" si="13"/>
        <v>209303</v>
      </c>
      <c r="J35" s="181">
        <f t="shared" si="11"/>
        <v>-3.1515774082197412E-2</v>
      </c>
      <c r="K35" s="169">
        <f>I35-H35</f>
        <v>-6811</v>
      </c>
      <c r="L35" s="171">
        <f t="shared" si="9"/>
        <v>7.9662340044843197E-2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650531</v>
      </c>
      <c r="D37" s="177">
        <v>324285</v>
      </c>
      <c r="E37" s="177">
        <v>70313</v>
      </c>
      <c r="F37" s="177">
        <v>568425</v>
      </c>
      <c r="G37" s="177">
        <v>640998</v>
      </c>
      <c r="H37" s="177">
        <v>679581</v>
      </c>
      <c r="I37" s="177">
        <v>692665</v>
      </c>
      <c r="J37" s="178">
        <f>IFERROR(I37/H37-1,"-")</f>
        <v>1.9253039740663835E-2</v>
      </c>
      <c r="K37" s="177">
        <f>I37-H37</f>
        <v>13084</v>
      </c>
      <c r="L37" s="178">
        <f t="shared" ref="L37:L49" si="14">I37/I$9</f>
        <v>0.2636336544013288</v>
      </c>
    </row>
    <row r="38" spans="1:12" x14ac:dyDescent="0.25">
      <c r="A38" s="1" t="s">
        <v>98</v>
      </c>
      <c r="B38" s="160" t="s">
        <v>99</v>
      </c>
      <c r="C38" s="161">
        <v>46181</v>
      </c>
      <c r="D38" s="161">
        <v>17239</v>
      </c>
      <c r="E38" s="161">
        <v>21908</v>
      </c>
      <c r="F38" s="161">
        <v>43219</v>
      </c>
      <c r="G38" s="161">
        <v>40928</v>
      </c>
      <c r="H38" s="161">
        <v>40762</v>
      </c>
      <c r="I38" s="161">
        <v>43707</v>
      </c>
      <c r="J38" s="179">
        <f>IFERROR(I38/H38-1,"-")</f>
        <v>7.2248662970413546E-2</v>
      </c>
      <c r="K38" s="160">
        <f t="shared" ref="K38:K48" si="15">I38-H38</f>
        <v>2945</v>
      </c>
      <c r="L38" s="162">
        <f t="shared" si="14"/>
        <v>1.6635222124575196E-2</v>
      </c>
    </row>
    <row r="39" spans="1:12" x14ac:dyDescent="0.25">
      <c r="A39" s="163" t="s">
        <v>105</v>
      </c>
      <c r="B39" s="164" t="s">
        <v>105</v>
      </c>
      <c r="C39" s="165">
        <v>15743</v>
      </c>
      <c r="D39" s="165">
        <v>6178</v>
      </c>
      <c r="E39" s="165">
        <v>17671</v>
      </c>
      <c r="F39" s="165">
        <v>17406</v>
      </c>
      <c r="G39" s="165">
        <v>15391</v>
      </c>
      <c r="H39" s="165">
        <v>17026</v>
      </c>
      <c r="I39" s="165">
        <v>16889</v>
      </c>
      <c r="J39" s="180">
        <f>IFERROR(I39/H39-1,"-")</f>
        <v>-8.046517091507055E-3</v>
      </c>
      <c r="K39" s="164">
        <f t="shared" si="15"/>
        <v>-137</v>
      </c>
      <c r="L39" s="166">
        <f t="shared" si="14"/>
        <v>6.4280839788123292E-3</v>
      </c>
    </row>
    <row r="40" spans="1:12" x14ac:dyDescent="0.25">
      <c r="A40" s="163" t="s">
        <v>102</v>
      </c>
      <c r="B40" s="164" t="s">
        <v>102</v>
      </c>
      <c r="C40" s="165">
        <v>30438</v>
      </c>
      <c r="D40" s="165">
        <v>11061</v>
      </c>
      <c r="E40" s="165">
        <v>4237</v>
      </c>
      <c r="F40" s="165">
        <v>25813</v>
      </c>
      <c r="G40" s="165">
        <v>25537</v>
      </c>
      <c r="H40" s="165">
        <v>23736</v>
      </c>
      <c r="I40" s="165">
        <v>26818</v>
      </c>
      <c r="J40" s="180">
        <f>IFERROR(I40/H40-1,"-")</f>
        <v>0.12984496124031009</v>
      </c>
      <c r="K40" s="164">
        <f t="shared" si="15"/>
        <v>3082</v>
      </c>
      <c r="L40" s="166">
        <f t="shared" si="14"/>
        <v>1.0207138145762865E-2</v>
      </c>
    </row>
    <row r="41" spans="1:12" x14ac:dyDescent="0.25">
      <c r="A41" s="1"/>
      <c r="B41" s="160" t="s">
        <v>109</v>
      </c>
      <c r="C41" s="161">
        <v>604350</v>
      </c>
      <c r="D41" s="161">
        <v>307046</v>
      </c>
      <c r="E41" s="161">
        <v>48405</v>
      </c>
      <c r="F41" s="161">
        <v>525206</v>
      </c>
      <c r="G41" s="161">
        <v>600070</v>
      </c>
      <c r="H41" s="161">
        <v>638819</v>
      </c>
      <c r="I41" s="161">
        <v>648958</v>
      </c>
      <c r="J41" s="179">
        <f>IFERROR(I41/H41-1,"-")</f>
        <v>1.5871475331823204E-2</v>
      </c>
      <c r="K41" s="160">
        <f t="shared" si="15"/>
        <v>10139</v>
      </c>
      <c r="L41" s="162">
        <f t="shared" si="14"/>
        <v>0.24699843227675358</v>
      </c>
    </row>
    <row r="42" spans="1:12" s="57" customFormat="1" x14ac:dyDescent="0.25">
      <c r="B42" s="164" t="s">
        <v>112</v>
      </c>
      <c r="C42" s="165">
        <v>305664</v>
      </c>
      <c r="D42" s="165">
        <v>140970</v>
      </c>
      <c r="E42" s="165">
        <v>2114</v>
      </c>
      <c r="F42" s="165">
        <v>243133</v>
      </c>
      <c r="G42" s="165">
        <v>288657</v>
      </c>
      <c r="H42" s="165">
        <v>314094</v>
      </c>
      <c r="I42" s="165">
        <v>320009</v>
      </c>
      <c r="J42" s="180">
        <f t="shared" ref="J42:J49" si="16">IFERROR(I42/H42-1,"-")</f>
        <v>1.8831942030092863E-2</v>
      </c>
      <c r="K42" s="164">
        <f t="shared" si="15"/>
        <v>5915</v>
      </c>
      <c r="L42" s="166">
        <f t="shared" si="14"/>
        <v>0.12179789957817246</v>
      </c>
    </row>
    <row r="43" spans="1:12" s="57" customFormat="1" x14ac:dyDescent="0.25">
      <c r="B43" s="164" t="s">
        <v>115</v>
      </c>
      <c r="C43" s="165">
        <v>30077</v>
      </c>
      <c r="D43" s="165">
        <v>14886</v>
      </c>
      <c r="E43" s="165">
        <v>3903</v>
      </c>
      <c r="F43" s="165">
        <v>19571</v>
      </c>
      <c r="G43" s="165">
        <v>24171</v>
      </c>
      <c r="H43" s="165">
        <v>24564</v>
      </c>
      <c r="I43" s="165">
        <v>25100</v>
      </c>
      <c r="J43" s="180">
        <f t="shared" si="16"/>
        <v>2.1820550398957916E-2</v>
      </c>
      <c r="K43" s="164">
        <f t="shared" si="15"/>
        <v>536</v>
      </c>
      <c r="L43" s="166">
        <f t="shared" si="14"/>
        <v>9.5532540628923829E-3</v>
      </c>
    </row>
    <row r="44" spans="1:12" x14ac:dyDescent="0.25">
      <c r="A44" s="1"/>
      <c r="B44" s="164" t="s">
        <v>118</v>
      </c>
      <c r="C44" s="165">
        <v>12835</v>
      </c>
      <c r="D44" s="165">
        <v>7059</v>
      </c>
      <c r="E44" s="165">
        <v>6496</v>
      </c>
      <c r="F44" s="165">
        <v>13574</v>
      </c>
      <c r="G44" s="165">
        <v>15650</v>
      </c>
      <c r="H44" s="165">
        <v>15528</v>
      </c>
      <c r="I44" s="165">
        <v>15944</v>
      </c>
      <c r="J44" s="180">
        <f t="shared" si="16"/>
        <v>2.6790314270994431E-2</v>
      </c>
      <c r="K44" s="164">
        <f t="shared" si="15"/>
        <v>416</v>
      </c>
      <c r="L44" s="166">
        <f t="shared" si="14"/>
        <v>6.0684096724604045E-3</v>
      </c>
    </row>
    <row r="45" spans="1:12" x14ac:dyDescent="0.25">
      <c r="A45" s="1"/>
      <c r="B45" s="164" t="s">
        <v>125</v>
      </c>
      <c r="C45" s="165">
        <v>27945</v>
      </c>
      <c r="D45" s="165">
        <v>13054</v>
      </c>
      <c r="E45" s="165">
        <v>1079</v>
      </c>
      <c r="F45" s="165">
        <v>31418</v>
      </c>
      <c r="G45" s="165">
        <v>27641</v>
      </c>
      <c r="H45" s="165">
        <v>29168</v>
      </c>
      <c r="I45" s="165">
        <v>26278</v>
      </c>
      <c r="J45" s="180">
        <f t="shared" si="16"/>
        <v>-9.908118486012063E-2</v>
      </c>
      <c r="K45" s="164">
        <f t="shared" si="15"/>
        <v>-2890</v>
      </c>
      <c r="L45" s="166">
        <f t="shared" si="14"/>
        <v>1.0001609970704622E-2</v>
      </c>
    </row>
    <row r="46" spans="1:12" x14ac:dyDescent="0.25">
      <c r="A46" s="1"/>
      <c r="B46" s="164" t="s">
        <v>121</v>
      </c>
      <c r="C46" s="165">
        <v>19899</v>
      </c>
      <c r="D46" s="165">
        <v>11786</v>
      </c>
      <c r="E46" s="165">
        <v>1316</v>
      </c>
      <c r="F46" s="165">
        <v>19004</v>
      </c>
      <c r="G46" s="165">
        <v>21194</v>
      </c>
      <c r="H46" s="165">
        <v>24162</v>
      </c>
      <c r="I46" s="165">
        <v>19591</v>
      </c>
      <c r="J46" s="180">
        <f t="shared" si="16"/>
        <v>-0.18918135915901002</v>
      </c>
      <c r="K46" s="164">
        <f t="shared" si="15"/>
        <v>-4571</v>
      </c>
      <c r="L46" s="166">
        <f t="shared" si="14"/>
        <v>7.4564860695667196E-3</v>
      </c>
    </row>
    <row r="47" spans="1:12" x14ac:dyDescent="0.25">
      <c r="A47" s="1"/>
      <c r="B47" s="164" t="s">
        <v>130</v>
      </c>
      <c r="C47" s="165">
        <v>20837</v>
      </c>
      <c r="D47" s="165">
        <v>12179</v>
      </c>
      <c r="E47" s="165">
        <v>223</v>
      </c>
      <c r="F47" s="165">
        <v>14974</v>
      </c>
      <c r="G47" s="165">
        <v>17318</v>
      </c>
      <c r="H47" s="165">
        <v>16217</v>
      </c>
      <c r="I47" s="165">
        <v>16601</v>
      </c>
      <c r="J47" s="180">
        <f t="shared" si="16"/>
        <v>2.3678855521983122E-2</v>
      </c>
      <c r="K47" s="164">
        <f t="shared" si="15"/>
        <v>384</v>
      </c>
      <c r="L47" s="166">
        <f t="shared" si="14"/>
        <v>6.3184689521145997E-3</v>
      </c>
    </row>
    <row r="48" spans="1:12" x14ac:dyDescent="0.25">
      <c r="A48" s="163" t="s">
        <v>146</v>
      </c>
      <c r="B48" s="164" t="s">
        <v>133</v>
      </c>
      <c r="C48" s="165">
        <v>31052</v>
      </c>
      <c r="D48" s="165">
        <v>20180</v>
      </c>
      <c r="E48" s="165">
        <v>2090</v>
      </c>
      <c r="F48" s="165">
        <v>14552</v>
      </c>
      <c r="G48" s="165">
        <v>17798</v>
      </c>
      <c r="H48" s="165">
        <v>19641</v>
      </c>
      <c r="I48" s="165">
        <v>15435</v>
      </c>
      <c r="J48" s="180">
        <f t="shared" si="16"/>
        <v>-0.2141438826943638</v>
      </c>
      <c r="K48" s="164">
        <f t="shared" si="15"/>
        <v>-4206</v>
      </c>
      <c r="L48" s="166">
        <f t="shared" si="14"/>
        <v>5.8746803370814315E-3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156041</v>
      </c>
      <c r="D49" s="170">
        <f t="shared" ref="D49:I49" si="18">D41-SUM(D42:D48)</f>
        <v>86932</v>
      </c>
      <c r="E49" s="170">
        <f t="shared" si="18"/>
        <v>31184</v>
      </c>
      <c r="F49" s="170">
        <f t="shared" si="18"/>
        <v>168980</v>
      </c>
      <c r="G49" s="170">
        <f t="shared" si="18"/>
        <v>187641</v>
      </c>
      <c r="H49" s="170">
        <f t="shared" si="18"/>
        <v>195445</v>
      </c>
      <c r="I49" s="170">
        <f t="shared" si="18"/>
        <v>210000</v>
      </c>
      <c r="J49" s="181">
        <f t="shared" si="16"/>
        <v>7.4471078820128378E-2</v>
      </c>
      <c r="K49" s="169">
        <f>I49-H49</f>
        <v>14555</v>
      </c>
      <c r="L49" s="171">
        <f t="shared" si="14"/>
        <v>7.9927623633760977E-2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22620</v>
      </c>
      <c r="D51" s="177">
        <v>11900</v>
      </c>
      <c r="E51" s="177">
        <v>3887</v>
      </c>
      <c r="F51" s="177">
        <v>16119</v>
      </c>
      <c r="G51" s="177">
        <v>26270</v>
      </c>
      <c r="H51" s="177">
        <v>22984</v>
      </c>
      <c r="I51" s="177">
        <v>20681</v>
      </c>
      <c r="J51" s="178">
        <f>IFERROR(I51/H51-1,"-")</f>
        <v>-0.10020013922728854</v>
      </c>
      <c r="K51" s="177">
        <f>I51-H51</f>
        <v>-2303</v>
      </c>
      <c r="L51" s="178">
        <f t="shared" ref="L51:L63" si="19">I51/I$9</f>
        <v>7.8713484969990984E-3</v>
      </c>
    </row>
    <row r="52" spans="1:12" x14ac:dyDescent="0.25">
      <c r="A52" s="1" t="s">
        <v>98</v>
      </c>
      <c r="B52" s="160" t="s">
        <v>99</v>
      </c>
      <c r="C52" s="161">
        <v>4319</v>
      </c>
      <c r="D52" s="161">
        <v>1180</v>
      </c>
      <c r="E52" s="161">
        <v>880</v>
      </c>
      <c r="F52" s="161">
        <v>1668</v>
      </c>
      <c r="G52" s="161">
        <v>10905</v>
      </c>
      <c r="H52" s="161">
        <v>5832</v>
      </c>
      <c r="I52" s="161">
        <v>3676</v>
      </c>
      <c r="J52" s="179">
        <f>IFERROR(I52/H52-1,"-")</f>
        <v>-0.36968449931412894</v>
      </c>
      <c r="K52" s="160">
        <f t="shared" ref="K52:K62" si="20">I52-H52</f>
        <v>-2156</v>
      </c>
      <c r="L52" s="162">
        <f t="shared" si="19"/>
        <v>1.3991140213224064E-3</v>
      </c>
    </row>
    <row r="53" spans="1:12" x14ac:dyDescent="0.25">
      <c r="A53" s="163" t="s">
        <v>105</v>
      </c>
      <c r="B53" s="164" t="s">
        <v>105</v>
      </c>
      <c r="C53" s="165">
        <v>2400</v>
      </c>
      <c r="D53" s="165">
        <v>576</v>
      </c>
      <c r="E53" s="165">
        <v>378</v>
      </c>
      <c r="F53" s="165">
        <v>497</v>
      </c>
      <c r="G53" s="165">
        <v>8030</v>
      </c>
      <c r="H53" s="165">
        <v>3932</v>
      </c>
      <c r="I53" s="165">
        <v>2268</v>
      </c>
      <c r="J53" s="180">
        <f>IFERROR(I53/H53-1,"-")</f>
        <v>-0.4231943031536114</v>
      </c>
      <c r="K53" s="164">
        <f t="shared" si="20"/>
        <v>-1664</v>
      </c>
      <c r="L53" s="166">
        <f t="shared" si="19"/>
        <v>8.6321833524461854E-4</v>
      </c>
    </row>
    <row r="54" spans="1:12" x14ac:dyDescent="0.25">
      <c r="A54" s="163" t="s">
        <v>102</v>
      </c>
      <c r="B54" s="164" t="s">
        <v>102</v>
      </c>
      <c r="C54" s="165">
        <v>1919</v>
      </c>
      <c r="D54" s="165">
        <v>604</v>
      </c>
      <c r="E54" s="165">
        <v>502</v>
      </c>
      <c r="F54" s="165">
        <v>1171</v>
      </c>
      <c r="G54" s="165">
        <v>2875</v>
      </c>
      <c r="H54" s="165">
        <v>1900</v>
      </c>
      <c r="I54" s="165">
        <v>1408</v>
      </c>
      <c r="J54" s="180">
        <f>IFERROR(I54/H54-1,"-")</f>
        <v>-0.25894736842105259</v>
      </c>
      <c r="K54" s="164">
        <f t="shared" si="20"/>
        <v>-492</v>
      </c>
      <c r="L54" s="166">
        <f t="shared" si="19"/>
        <v>5.3589568607778789E-4</v>
      </c>
    </row>
    <row r="55" spans="1:12" x14ac:dyDescent="0.25">
      <c r="A55" s="1"/>
      <c r="B55" s="160" t="s">
        <v>109</v>
      </c>
      <c r="C55" s="161">
        <v>18301</v>
      </c>
      <c r="D55" s="161">
        <v>10720</v>
      </c>
      <c r="E55" s="161">
        <v>3007</v>
      </c>
      <c r="F55" s="161">
        <v>14451</v>
      </c>
      <c r="G55" s="161">
        <v>15365</v>
      </c>
      <c r="H55" s="161">
        <v>17152</v>
      </c>
      <c r="I55" s="161">
        <v>17005</v>
      </c>
      <c r="J55" s="179">
        <f>IFERROR(I55/H55-1,"-")</f>
        <v>-8.5704291044775838E-3</v>
      </c>
      <c r="K55" s="160">
        <f t="shared" si="20"/>
        <v>-147</v>
      </c>
      <c r="L55" s="162">
        <f t="shared" si="19"/>
        <v>6.4722344756766919E-3</v>
      </c>
    </row>
    <row r="56" spans="1:12" s="57" customFormat="1" x14ac:dyDescent="0.25">
      <c r="B56" s="164" t="s">
        <v>112</v>
      </c>
      <c r="C56" s="165">
        <v>5259</v>
      </c>
      <c r="D56" s="165">
        <v>3648</v>
      </c>
      <c r="E56" s="165">
        <v>75</v>
      </c>
      <c r="F56" s="165">
        <v>5030</v>
      </c>
      <c r="G56" s="165">
        <v>4676</v>
      </c>
      <c r="H56" s="165">
        <v>5230</v>
      </c>
      <c r="I56" s="165">
        <v>6040</v>
      </c>
      <c r="J56" s="180">
        <f t="shared" ref="J56:J63" si="21">IFERROR(I56/H56-1,"-")</f>
        <v>0.15487571701720837</v>
      </c>
      <c r="K56" s="164">
        <f t="shared" si="20"/>
        <v>810</v>
      </c>
      <c r="L56" s="166">
        <f t="shared" si="19"/>
        <v>2.2988706987996013E-3</v>
      </c>
    </row>
    <row r="57" spans="1:12" s="57" customFormat="1" x14ac:dyDescent="0.25">
      <c r="B57" s="164" t="s">
        <v>115</v>
      </c>
      <c r="C57" s="165">
        <v>5221</v>
      </c>
      <c r="D57" s="165">
        <v>2760</v>
      </c>
      <c r="E57" s="165">
        <v>1159</v>
      </c>
      <c r="F57" s="165">
        <v>3786</v>
      </c>
      <c r="G57" s="165">
        <v>2900</v>
      </c>
      <c r="H57" s="165">
        <v>3879</v>
      </c>
      <c r="I57" s="165">
        <v>3731</v>
      </c>
      <c r="J57" s="180">
        <f t="shared" si="21"/>
        <v>-3.8154163444186651E-2</v>
      </c>
      <c r="K57" s="164">
        <f t="shared" si="20"/>
        <v>-148</v>
      </c>
      <c r="L57" s="166">
        <f t="shared" si="19"/>
        <v>1.42004744655982E-3</v>
      </c>
    </row>
    <row r="58" spans="1:12" x14ac:dyDescent="0.25">
      <c r="A58" s="1"/>
      <c r="B58" s="164" t="s">
        <v>118</v>
      </c>
      <c r="C58" s="165">
        <v>1215</v>
      </c>
      <c r="D58" s="165">
        <v>468</v>
      </c>
      <c r="E58" s="165">
        <v>464</v>
      </c>
      <c r="F58" s="165">
        <v>1048</v>
      </c>
      <c r="G58" s="165">
        <v>1521</v>
      </c>
      <c r="H58" s="165">
        <v>1212</v>
      </c>
      <c r="I58" s="165">
        <v>931</v>
      </c>
      <c r="J58" s="180">
        <f t="shared" si="21"/>
        <v>-0.2318481848184818</v>
      </c>
      <c r="K58" s="164">
        <f t="shared" si="20"/>
        <v>-281</v>
      </c>
      <c r="L58" s="166">
        <f t="shared" si="19"/>
        <v>3.5434579810967362E-4</v>
      </c>
    </row>
    <row r="59" spans="1:12" x14ac:dyDescent="0.25">
      <c r="A59" s="1"/>
      <c r="B59" s="164" t="s">
        <v>125</v>
      </c>
      <c r="C59" s="165">
        <v>472</v>
      </c>
      <c r="D59" s="165">
        <v>223</v>
      </c>
      <c r="E59" s="165">
        <v>67</v>
      </c>
      <c r="F59" s="165">
        <v>397</v>
      </c>
      <c r="G59" s="165">
        <v>347</v>
      </c>
      <c r="H59" s="165">
        <v>625</v>
      </c>
      <c r="I59" s="165">
        <v>481</v>
      </c>
      <c r="J59" s="180">
        <f t="shared" si="21"/>
        <v>-0.23040000000000005</v>
      </c>
      <c r="K59" s="164">
        <f t="shared" si="20"/>
        <v>-144</v>
      </c>
      <c r="L59" s="166">
        <f t="shared" si="19"/>
        <v>1.8307231889447156E-4</v>
      </c>
    </row>
    <row r="60" spans="1:12" x14ac:dyDescent="0.25">
      <c r="A60" s="1"/>
      <c r="B60" s="164" t="s">
        <v>121</v>
      </c>
      <c r="C60" s="165">
        <v>515</v>
      </c>
      <c r="D60" s="165">
        <v>213</v>
      </c>
      <c r="E60" s="165">
        <v>84</v>
      </c>
      <c r="F60" s="165">
        <v>378</v>
      </c>
      <c r="G60" s="165">
        <v>372</v>
      </c>
      <c r="H60" s="165">
        <v>447</v>
      </c>
      <c r="I60" s="165">
        <v>461</v>
      </c>
      <c r="J60" s="180">
        <f t="shared" si="21"/>
        <v>3.1319910514541416E-2</v>
      </c>
      <c r="K60" s="164">
        <f t="shared" si="20"/>
        <v>14</v>
      </c>
      <c r="L60" s="166">
        <f t="shared" si="19"/>
        <v>1.7546016426268481E-4</v>
      </c>
    </row>
    <row r="61" spans="1:12" x14ac:dyDescent="0.25">
      <c r="A61" s="1"/>
      <c r="B61" s="164" t="s">
        <v>130</v>
      </c>
      <c r="C61" s="165">
        <v>180</v>
      </c>
      <c r="D61" s="165">
        <v>147</v>
      </c>
      <c r="E61" s="165">
        <v>22</v>
      </c>
      <c r="F61" s="165">
        <v>55</v>
      </c>
      <c r="G61" s="165">
        <v>161</v>
      </c>
      <c r="H61" s="165">
        <v>93</v>
      </c>
      <c r="I61" s="165">
        <v>172</v>
      </c>
      <c r="J61" s="180">
        <f t="shared" si="21"/>
        <v>0.84946236559139776</v>
      </c>
      <c r="K61" s="164">
        <f t="shared" si="20"/>
        <v>79</v>
      </c>
      <c r="L61" s="166">
        <f t="shared" si="19"/>
        <v>6.5464529833366127E-5</v>
      </c>
    </row>
    <row r="62" spans="1:12" x14ac:dyDescent="0.25">
      <c r="A62" s="163" t="s">
        <v>146</v>
      </c>
      <c r="B62" s="164" t="s">
        <v>133</v>
      </c>
      <c r="C62" s="165">
        <v>286</v>
      </c>
      <c r="D62" s="165">
        <v>253</v>
      </c>
      <c r="E62" s="165">
        <v>16</v>
      </c>
      <c r="F62" s="165">
        <v>94</v>
      </c>
      <c r="G62" s="165">
        <v>154</v>
      </c>
      <c r="H62" s="165">
        <v>96</v>
      </c>
      <c r="I62" s="165">
        <v>341</v>
      </c>
      <c r="J62" s="180">
        <f t="shared" si="21"/>
        <v>2.5520833333333335</v>
      </c>
      <c r="K62" s="164">
        <f t="shared" si="20"/>
        <v>245</v>
      </c>
      <c r="L62" s="166">
        <f t="shared" si="19"/>
        <v>1.2978723647196424E-4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5153</v>
      </c>
      <c r="D63" s="170">
        <f t="shared" ref="D63:I63" si="23">D55-SUM(D56:D62)</f>
        <v>3008</v>
      </c>
      <c r="E63" s="170">
        <f t="shared" si="23"/>
        <v>1120</v>
      </c>
      <c r="F63" s="170">
        <f t="shared" si="23"/>
        <v>3663</v>
      </c>
      <c r="G63" s="170">
        <f t="shared" si="23"/>
        <v>5234</v>
      </c>
      <c r="H63" s="170">
        <f t="shared" si="23"/>
        <v>5570</v>
      </c>
      <c r="I63" s="170">
        <f t="shared" si="23"/>
        <v>4848</v>
      </c>
      <c r="J63" s="181">
        <f t="shared" si="21"/>
        <v>-0.12962298025134655</v>
      </c>
      <c r="K63" s="169">
        <f>I63-H63</f>
        <v>-722</v>
      </c>
      <c r="L63" s="171">
        <f t="shared" si="19"/>
        <v>1.8451862827451105E-3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61669</v>
      </c>
      <c r="D65" s="177">
        <v>29538</v>
      </c>
      <c r="E65" s="177">
        <v>17593</v>
      </c>
      <c r="F65" s="177">
        <v>66634</v>
      </c>
      <c r="G65" s="177">
        <v>84343</v>
      </c>
      <c r="H65" s="177">
        <v>117436</v>
      </c>
      <c r="I65" s="177">
        <v>90288</v>
      </c>
      <c r="J65" s="178">
        <f>IFERROR(I65/H65-1,"-")</f>
        <v>-0.23117272386661669</v>
      </c>
      <c r="K65" s="177">
        <f>I65-H65</f>
        <v>-27148</v>
      </c>
      <c r="L65" s="178">
        <f t="shared" ref="L65:L77" si="24">I65/I$9</f>
        <v>3.4364310869738145E-2</v>
      </c>
    </row>
    <row r="66" spans="1:12" x14ac:dyDescent="0.25">
      <c r="A66" s="1" t="s">
        <v>98</v>
      </c>
      <c r="B66" s="160" t="s">
        <v>99</v>
      </c>
      <c r="C66" s="161">
        <v>11126</v>
      </c>
      <c r="D66" s="161">
        <v>6589</v>
      </c>
      <c r="E66" s="161">
        <v>7712</v>
      </c>
      <c r="F66" s="161">
        <v>14118</v>
      </c>
      <c r="G66" s="161">
        <v>8229</v>
      </c>
      <c r="H66" s="161">
        <v>24011</v>
      </c>
      <c r="I66" s="161">
        <v>15205</v>
      </c>
      <c r="J66" s="179">
        <f>IFERROR(I66/H66-1,"-")</f>
        <v>-0.36674857357044688</v>
      </c>
      <c r="K66" s="160">
        <f t="shared" ref="K66:K76" si="25">I66-H66</f>
        <v>-8806</v>
      </c>
      <c r="L66" s="162">
        <f t="shared" si="24"/>
        <v>5.7871405588158838E-3</v>
      </c>
    </row>
    <row r="67" spans="1:12" x14ac:dyDescent="0.25">
      <c r="A67" s="163" t="s">
        <v>105</v>
      </c>
      <c r="B67" s="164" t="s">
        <v>105</v>
      </c>
      <c r="C67" s="165">
        <v>5269</v>
      </c>
      <c r="D67" s="165">
        <v>2565</v>
      </c>
      <c r="E67" s="165">
        <v>7539</v>
      </c>
      <c r="F67" s="165">
        <v>9752</v>
      </c>
      <c r="G67" s="165">
        <v>5245</v>
      </c>
      <c r="H67" s="165">
        <v>12629</v>
      </c>
      <c r="I67" s="165">
        <v>5309</v>
      </c>
      <c r="J67" s="180">
        <f>IFERROR(I67/H67-1,"-")</f>
        <v>-0.57961833874416024</v>
      </c>
      <c r="K67" s="164">
        <f t="shared" si="25"/>
        <v>-7320</v>
      </c>
      <c r="L67" s="166">
        <f t="shared" si="24"/>
        <v>2.0206464470077954E-3</v>
      </c>
    </row>
    <row r="68" spans="1:12" x14ac:dyDescent="0.25">
      <c r="A68" s="163" t="s">
        <v>102</v>
      </c>
      <c r="B68" s="164" t="s">
        <v>102</v>
      </c>
      <c r="C68" s="165">
        <v>5857</v>
      </c>
      <c r="D68" s="165">
        <v>4024</v>
      </c>
      <c r="E68" s="165">
        <v>173</v>
      </c>
      <c r="F68" s="165">
        <v>4366</v>
      </c>
      <c r="G68" s="165">
        <v>2984</v>
      </c>
      <c r="H68" s="165">
        <v>11382</v>
      </c>
      <c r="I68" s="165">
        <v>9896</v>
      </c>
      <c r="J68" s="180">
        <f>IFERROR(I68/H68-1,"-")</f>
        <v>-0.13055701985591284</v>
      </c>
      <c r="K68" s="164">
        <f t="shared" si="25"/>
        <v>-1486</v>
      </c>
      <c r="L68" s="166">
        <f t="shared" si="24"/>
        <v>3.7664941118080884E-3</v>
      </c>
    </row>
    <row r="69" spans="1:12" x14ac:dyDescent="0.25">
      <c r="A69" s="1"/>
      <c r="B69" s="160" t="s">
        <v>109</v>
      </c>
      <c r="C69" s="161">
        <v>50543</v>
      </c>
      <c r="D69" s="161">
        <v>22949</v>
      </c>
      <c r="E69" s="161">
        <v>9881</v>
      </c>
      <c r="F69" s="161">
        <v>52516</v>
      </c>
      <c r="G69" s="161">
        <v>76114</v>
      </c>
      <c r="H69" s="161">
        <v>93425</v>
      </c>
      <c r="I69" s="161">
        <v>75083</v>
      </c>
      <c r="J69" s="179">
        <f>IFERROR(I69/H69-1,"-")</f>
        <v>-0.19632860583355638</v>
      </c>
      <c r="K69" s="160">
        <f t="shared" si="25"/>
        <v>-18342</v>
      </c>
      <c r="L69" s="162">
        <f t="shared" si="24"/>
        <v>2.8577170310922263E-2</v>
      </c>
    </row>
    <row r="70" spans="1:12" s="57" customFormat="1" x14ac:dyDescent="0.25">
      <c r="B70" s="164" t="s">
        <v>112</v>
      </c>
      <c r="C70" s="165">
        <v>22066</v>
      </c>
      <c r="D70" s="165">
        <v>9198</v>
      </c>
      <c r="E70" s="165">
        <v>1078</v>
      </c>
      <c r="F70" s="165">
        <v>20641</v>
      </c>
      <c r="G70" s="165">
        <v>26883</v>
      </c>
      <c r="H70" s="165">
        <v>34550</v>
      </c>
      <c r="I70" s="165">
        <v>36215</v>
      </c>
      <c r="J70" s="180">
        <f t="shared" ref="J70:J77" si="26">IFERROR(I70/H70-1,"-")</f>
        <v>4.8191027496382155E-2</v>
      </c>
      <c r="K70" s="164">
        <f t="shared" si="25"/>
        <v>1665</v>
      </c>
      <c r="L70" s="166">
        <f t="shared" si="24"/>
        <v>1.3783708999507874E-2</v>
      </c>
    </row>
    <row r="71" spans="1:12" s="57" customFormat="1" x14ac:dyDescent="0.25">
      <c r="B71" s="164" t="s">
        <v>115</v>
      </c>
      <c r="C71" s="165">
        <v>6374</v>
      </c>
      <c r="D71" s="165">
        <v>2626</v>
      </c>
      <c r="E71" s="165">
        <v>1953</v>
      </c>
      <c r="F71" s="165">
        <v>5693</v>
      </c>
      <c r="G71" s="165">
        <v>4676</v>
      </c>
      <c r="H71" s="165">
        <v>6250</v>
      </c>
      <c r="I71" s="165">
        <v>5930</v>
      </c>
      <c r="J71" s="180">
        <f t="shared" si="26"/>
        <v>-5.1200000000000023E-2</v>
      </c>
      <c r="K71" s="164">
        <f t="shared" si="25"/>
        <v>-320</v>
      </c>
      <c r="L71" s="166">
        <f t="shared" si="24"/>
        <v>2.2570038483247742E-3</v>
      </c>
    </row>
    <row r="72" spans="1:12" x14ac:dyDescent="0.25">
      <c r="A72" s="1"/>
      <c r="B72" s="164" t="s">
        <v>118</v>
      </c>
      <c r="C72" s="165">
        <v>5487</v>
      </c>
      <c r="D72" s="165">
        <v>2915</v>
      </c>
      <c r="E72" s="165">
        <v>1202</v>
      </c>
      <c r="F72" s="165">
        <v>7261</v>
      </c>
      <c r="G72" s="165">
        <v>10091</v>
      </c>
      <c r="H72" s="165">
        <v>12078</v>
      </c>
      <c r="I72" s="165">
        <v>4898</v>
      </c>
      <c r="J72" s="180">
        <f t="shared" si="26"/>
        <v>-0.59446928299387314</v>
      </c>
      <c r="K72" s="164">
        <f t="shared" si="25"/>
        <v>-7180</v>
      </c>
      <c r="L72" s="166">
        <f t="shared" si="24"/>
        <v>1.8642166693245772E-3</v>
      </c>
    </row>
    <row r="73" spans="1:12" x14ac:dyDescent="0.25">
      <c r="A73" s="1"/>
      <c r="B73" s="164" t="s">
        <v>125</v>
      </c>
      <c r="C73" s="165">
        <v>1162</v>
      </c>
      <c r="D73" s="165">
        <v>233</v>
      </c>
      <c r="E73" s="165">
        <v>246</v>
      </c>
      <c r="F73" s="165">
        <v>1949</v>
      </c>
      <c r="G73" s="165">
        <v>2194</v>
      </c>
      <c r="H73" s="165">
        <v>3809</v>
      </c>
      <c r="I73" s="165">
        <v>2777</v>
      </c>
      <c r="J73" s="180">
        <f t="shared" si="26"/>
        <v>-0.27093725387240741</v>
      </c>
      <c r="K73" s="164">
        <f t="shared" si="25"/>
        <v>-1032</v>
      </c>
      <c r="L73" s="166">
        <f t="shared" si="24"/>
        <v>1.0569476706235915E-3</v>
      </c>
    </row>
    <row r="74" spans="1:12" x14ac:dyDescent="0.25">
      <c r="A74" s="1"/>
      <c r="B74" s="164" t="s">
        <v>121</v>
      </c>
      <c r="C74" s="165">
        <v>1267</v>
      </c>
      <c r="D74" s="165">
        <v>590</v>
      </c>
      <c r="E74" s="165">
        <v>818</v>
      </c>
      <c r="F74" s="165">
        <v>1621</v>
      </c>
      <c r="G74" s="165">
        <v>1580</v>
      </c>
      <c r="H74" s="165">
        <v>2171</v>
      </c>
      <c r="I74" s="165">
        <v>1693</v>
      </c>
      <c r="J74" s="180">
        <f t="shared" si="26"/>
        <v>-0.22017503454629206</v>
      </c>
      <c r="K74" s="164">
        <f t="shared" si="25"/>
        <v>-478</v>
      </c>
      <c r="L74" s="166">
        <f t="shared" si="24"/>
        <v>6.4436888958074921E-4</v>
      </c>
    </row>
    <row r="75" spans="1:12" x14ac:dyDescent="0.25">
      <c r="A75" s="1"/>
      <c r="B75" s="164" t="s">
        <v>130</v>
      </c>
      <c r="C75" s="165">
        <v>1304</v>
      </c>
      <c r="D75" s="165">
        <v>833</v>
      </c>
      <c r="E75" s="165">
        <v>2</v>
      </c>
      <c r="F75" s="165">
        <v>1382</v>
      </c>
      <c r="G75" s="165">
        <v>3910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6.4741375143346385E-4</v>
      </c>
    </row>
    <row r="76" spans="1:12" x14ac:dyDescent="0.25">
      <c r="A76" s="163" t="s">
        <v>146</v>
      </c>
      <c r="B76" s="164" t="s">
        <v>133</v>
      </c>
      <c r="C76" s="165">
        <v>1447</v>
      </c>
      <c r="D76" s="165">
        <v>961</v>
      </c>
      <c r="E76" s="165">
        <v>0</v>
      </c>
      <c r="F76" s="165">
        <v>381</v>
      </c>
      <c r="G76" s="165">
        <v>1059</v>
      </c>
      <c r="H76" s="165">
        <v>2048</v>
      </c>
      <c r="I76" s="165">
        <v>2187</v>
      </c>
      <c r="J76" s="180">
        <f t="shared" si="26"/>
        <v>6.787109375E-2</v>
      </c>
      <c r="K76" s="164">
        <f t="shared" si="25"/>
        <v>139</v>
      </c>
      <c r="L76" s="166">
        <f t="shared" si="24"/>
        <v>8.3238910898588217E-4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11436</v>
      </c>
      <c r="D77" s="170">
        <f t="shared" ref="D77:I77" si="28">D69-SUM(D70:D76)</f>
        <v>5593</v>
      </c>
      <c r="E77" s="170">
        <f t="shared" si="28"/>
        <v>4582</v>
      </c>
      <c r="F77" s="170">
        <f t="shared" si="28"/>
        <v>13588</v>
      </c>
      <c r="G77" s="170">
        <f t="shared" si="28"/>
        <v>25721</v>
      </c>
      <c r="H77" s="170">
        <f t="shared" si="28"/>
        <v>29692</v>
      </c>
      <c r="I77" s="170">
        <f t="shared" si="28"/>
        <v>19682</v>
      </c>
      <c r="J77" s="181">
        <f t="shared" si="26"/>
        <v>-0.33712784588441336</v>
      </c>
      <c r="K77" s="169">
        <f>I77-H77</f>
        <v>-10010</v>
      </c>
      <c r="L77" s="171">
        <f t="shared" si="24"/>
        <v>7.4911213731413493E-3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370480</v>
      </c>
      <c r="D79" s="177">
        <v>183101</v>
      </c>
      <c r="E79" s="177">
        <v>49460</v>
      </c>
      <c r="F79" s="177">
        <v>301297</v>
      </c>
      <c r="G79" s="177">
        <v>363874</v>
      </c>
      <c r="H79" s="177">
        <v>414494</v>
      </c>
      <c r="I79" s="177">
        <v>430147</v>
      </c>
      <c r="J79" s="178">
        <f>IFERROR(I79/H79-1,"-")</f>
        <v>3.776411721279449E-2</v>
      </c>
      <c r="K79" s="177">
        <f>I79-H79</f>
        <v>15653</v>
      </c>
      <c r="L79" s="178">
        <f t="shared" ref="L79:L91" si="29">I79/I$9</f>
        <v>0.16371727391995897</v>
      </c>
    </row>
    <row r="80" spans="1:12" x14ac:dyDescent="0.25">
      <c r="A80" s="1" t="s">
        <v>98</v>
      </c>
      <c r="B80" s="160" t="s">
        <v>99</v>
      </c>
      <c r="C80" s="161">
        <v>141868</v>
      </c>
      <c r="D80" s="161">
        <v>56011</v>
      </c>
      <c r="E80" s="161">
        <v>24410</v>
      </c>
      <c r="F80" s="161">
        <v>128007</v>
      </c>
      <c r="G80" s="161">
        <v>138969</v>
      </c>
      <c r="H80" s="161">
        <v>144442</v>
      </c>
      <c r="I80" s="161">
        <v>153798</v>
      </c>
      <c r="J80" s="179">
        <f>IFERROR(I80/H80-1,"-")</f>
        <v>6.4773403857603773E-2</v>
      </c>
      <c r="K80" s="160">
        <f t="shared" ref="K80:K90" si="30">I80-H80</f>
        <v>9356</v>
      </c>
      <c r="L80" s="162">
        <f t="shared" si="29"/>
        <v>5.8536707902976999E-2</v>
      </c>
    </row>
    <row r="81" spans="1:12" x14ac:dyDescent="0.25">
      <c r="A81" s="163" t="s">
        <v>105</v>
      </c>
      <c r="B81" s="164" t="s">
        <v>105</v>
      </c>
      <c r="C81" s="165">
        <v>24079</v>
      </c>
      <c r="D81" s="165">
        <v>9469</v>
      </c>
      <c r="E81" s="165">
        <v>12084</v>
      </c>
      <c r="F81" s="165">
        <v>34091</v>
      </c>
      <c r="G81" s="165">
        <v>31626</v>
      </c>
      <c r="H81" s="165">
        <v>35916</v>
      </c>
      <c r="I81" s="165">
        <v>32292</v>
      </c>
      <c r="J81" s="180">
        <f>IFERROR(I81/H81-1,"-")</f>
        <v>-0.10090210491146012</v>
      </c>
      <c r="K81" s="164">
        <f t="shared" si="30"/>
        <v>-3624</v>
      </c>
      <c r="L81" s="166">
        <f t="shared" si="29"/>
        <v>1.2290584868482902E-2</v>
      </c>
    </row>
    <row r="82" spans="1:12" x14ac:dyDescent="0.25">
      <c r="A82" s="163" t="s">
        <v>102</v>
      </c>
      <c r="B82" s="164" t="s">
        <v>102</v>
      </c>
      <c r="C82" s="165">
        <v>117789</v>
      </c>
      <c r="D82" s="165">
        <v>46542</v>
      </c>
      <c r="E82" s="165">
        <v>12326</v>
      </c>
      <c r="F82" s="165">
        <v>93916</v>
      </c>
      <c r="G82" s="165">
        <v>107343</v>
      </c>
      <c r="H82" s="165">
        <v>108526</v>
      </c>
      <c r="I82" s="165">
        <v>121506</v>
      </c>
      <c r="J82" s="180">
        <f>IFERROR(I82/H82-1,"-")</f>
        <v>0.11960267585647677</v>
      </c>
      <c r="K82" s="164">
        <f t="shared" si="30"/>
        <v>12980</v>
      </c>
      <c r="L82" s="166">
        <f t="shared" si="29"/>
        <v>4.6246123034494095E-2</v>
      </c>
    </row>
    <row r="83" spans="1:12" x14ac:dyDescent="0.25">
      <c r="A83" s="1"/>
      <c r="B83" s="160" t="s">
        <v>109</v>
      </c>
      <c r="C83" s="161">
        <v>228612</v>
      </c>
      <c r="D83" s="161">
        <v>127090</v>
      </c>
      <c r="E83" s="161">
        <v>25050</v>
      </c>
      <c r="F83" s="161">
        <v>173290</v>
      </c>
      <c r="G83" s="161">
        <v>224905</v>
      </c>
      <c r="H83" s="161">
        <v>270052</v>
      </c>
      <c r="I83" s="161">
        <v>276349</v>
      </c>
      <c r="J83" s="179">
        <f>IFERROR(I83/H83-1,"-")</f>
        <v>2.3317731399878472E-2</v>
      </c>
      <c r="K83" s="160">
        <f t="shared" si="30"/>
        <v>6297</v>
      </c>
      <c r="L83" s="162">
        <f t="shared" si="29"/>
        <v>0.10518056601698196</v>
      </c>
    </row>
    <row r="84" spans="1:12" s="57" customFormat="1" x14ac:dyDescent="0.25">
      <c r="B84" s="164" t="s">
        <v>112</v>
      </c>
      <c r="C84" s="165">
        <v>35416</v>
      </c>
      <c r="D84" s="165">
        <v>21229</v>
      </c>
      <c r="E84" s="165">
        <v>1767</v>
      </c>
      <c r="F84" s="165">
        <v>28365</v>
      </c>
      <c r="G84" s="165">
        <v>41158</v>
      </c>
      <c r="H84" s="165">
        <v>50397</v>
      </c>
      <c r="I84" s="165">
        <v>50391</v>
      </c>
      <c r="J84" s="180">
        <f t="shared" ref="J84:J91" si="31">IFERROR(I84/H84-1,"-")</f>
        <v>-1.1905470563722265E-4</v>
      </c>
      <c r="K84" s="164">
        <f t="shared" si="30"/>
        <v>-6</v>
      </c>
      <c r="L84" s="166">
        <f t="shared" si="29"/>
        <v>1.917920420251833E-2</v>
      </c>
    </row>
    <row r="85" spans="1:12" s="57" customFormat="1" x14ac:dyDescent="0.25">
      <c r="B85" s="164" t="s">
        <v>115</v>
      </c>
      <c r="C85" s="165">
        <v>92304</v>
      </c>
      <c r="D85" s="165">
        <v>46896</v>
      </c>
      <c r="E85" s="165">
        <v>5346</v>
      </c>
      <c r="F85" s="165">
        <v>57888</v>
      </c>
      <c r="G85" s="165">
        <v>73001</v>
      </c>
      <c r="H85" s="165">
        <v>84783</v>
      </c>
      <c r="I85" s="165">
        <v>82705</v>
      </c>
      <c r="J85" s="180">
        <f t="shared" si="31"/>
        <v>-2.4509630468372179E-2</v>
      </c>
      <c r="K85" s="164">
        <f t="shared" si="30"/>
        <v>-2078</v>
      </c>
      <c r="L85" s="166">
        <f t="shared" si="29"/>
        <v>3.1478162441096198E-2</v>
      </c>
    </row>
    <row r="86" spans="1:12" x14ac:dyDescent="0.25">
      <c r="A86" s="1"/>
      <c r="B86" s="164" t="s">
        <v>118</v>
      </c>
      <c r="C86" s="165">
        <v>12201</v>
      </c>
      <c r="D86" s="165">
        <v>6810</v>
      </c>
      <c r="E86" s="165">
        <v>5129</v>
      </c>
      <c r="F86" s="165">
        <v>15609</v>
      </c>
      <c r="G86" s="165">
        <v>19791</v>
      </c>
      <c r="H86" s="165">
        <v>28101</v>
      </c>
      <c r="I86" s="165">
        <v>29768</v>
      </c>
      <c r="J86" s="180">
        <f t="shared" si="31"/>
        <v>5.932173232269311E-2</v>
      </c>
      <c r="K86" s="164">
        <f t="shared" si="30"/>
        <v>1667</v>
      </c>
      <c r="L86" s="166">
        <f t="shared" si="29"/>
        <v>1.1329930953951413E-2</v>
      </c>
    </row>
    <row r="87" spans="1:12" x14ac:dyDescent="0.25">
      <c r="A87" s="1"/>
      <c r="B87" s="164" t="s">
        <v>125</v>
      </c>
      <c r="C87" s="165">
        <v>3705</v>
      </c>
      <c r="D87" s="165">
        <v>1878</v>
      </c>
      <c r="E87" s="165">
        <v>361</v>
      </c>
      <c r="F87" s="165">
        <v>5141</v>
      </c>
      <c r="G87" s="165">
        <v>4606</v>
      </c>
      <c r="H87" s="165">
        <v>6858</v>
      </c>
      <c r="I87" s="165">
        <v>7577</v>
      </c>
      <c r="J87" s="180">
        <f t="shared" si="31"/>
        <v>0.10484106153397499</v>
      </c>
      <c r="K87" s="164">
        <f t="shared" si="30"/>
        <v>719</v>
      </c>
      <c r="L87" s="166">
        <f t="shared" si="29"/>
        <v>2.8838647822524138E-3</v>
      </c>
    </row>
    <row r="88" spans="1:12" x14ac:dyDescent="0.25">
      <c r="A88" s="1"/>
      <c r="B88" s="164" t="s">
        <v>121</v>
      </c>
      <c r="C88" s="165">
        <v>2959</v>
      </c>
      <c r="D88" s="165">
        <v>1330</v>
      </c>
      <c r="E88" s="165">
        <v>489</v>
      </c>
      <c r="F88" s="165">
        <v>2884</v>
      </c>
      <c r="G88" s="165">
        <v>2761</v>
      </c>
      <c r="H88" s="165">
        <v>3584</v>
      </c>
      <c r="I88" s="165">
        <v>3965</v>
      </c>
      <c r="J88" s="180">
        <f t="shared" si="31"/>
        <v>0.1063058035714286</v>
      </c>
      <c r="K88" s="164">
        <f t="shared" si="30"/>
        <v>381</v>
      </c>
      <c r="L88" s="166">
        <f t="shared" si="29"/>
        <v>1.5091096557517251E-3</v>
      </c>
    </row>
    <row r="89" spans="1:12" x14ac:dyDescent="0.25">
      <c r="A89" s="1"/>
      <c r="B89" s="164" t="s">
        <v>130</v>
      </c>
      <c r="C89" s="165">
        <v>6062</v>
      </c>
      <c r="D89" s="165">
        <v>4100</v>
      </c>
      <c r="E89" s="165">
        <v>110</v>
      </c>
      <c r="F89" s="165">
        <v>4050</v>
      </c>
      <c r="G89" s="165">
        <v>6494</v>
      </c>
      <c r="H89" s="165">
        <v>5689</v>
      </c>
      <c r="I89" s="165">
        <v>5734</v>
      </c>
      <c r="J89" s="180">
        <f t="shared" si="31"/>
        <v>7.9100017577782289E-3</v>
      </c>
      <c r="K89" s="164">
        <f t="shared" si="30"/>
        <v>45</v>
      </c>
      <c r="L89" s="166">
        <f t="shared" si="29"/>
        <v>2.1824047329332638E-3</v>
      </c>
    </row>
    <row r="90" spans="1:12" x14ac:dyDescent="0.25">
      <c r="A90" s="163" t="s">
        <v>146</v>
      </c>
      <c r="B90" s="164" t="s">
        <v>133</v>
      </c>
      <c r="C90" s="165">
        <v>8567</v>
      </c>
      <c r="D90" s="165">
        <v>6540</v>
      </c>
      <c r="E90" s="165">
        <v>421</v>
      </c>
      <c r="F90" s="165">
        <v>3932</v>
      </c>
      <c r="G90" s="165">
        <v>6869</v>
      </c>
      <c r="H90" s="165">
        <v>7595</v>
      </c>
      <c r="I90" s="165">
        <v>5226</v>
      </c>
      <c r="J90" s="180">
        <f t="shared" si="31"/>
        <v>-0.31191573403554973</v>
      </c>
      <c r="K90" s="164">
        <f t="shared" si="30"/>
        <v>-2369</v>
      </c>
      <c r="L90" s="166">
        <f t="shared" si="29"/>
        <v>1.9890560052858801E-3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67398</v>
      </c>
      <c r="D91" s="170">
        <f t="shared" ref="D91:I91" si="33">D83-SUM(D84:D90)</f>
        <v>38307</v>
      </c>
      <c r="E91" s="170">
        <f t="shared" si="33"/>
        <v>11427</v>
      </c>
      <c r="F91" s="170">
        <f t="shared" si="33"/>
        <v>55421</v>
      </c>
      <c r="G91" s="170">
        <f t="shared" si="33"/>
        <v>70225</v>
      </c>
      <c r="H91" s="170">
        <f t="shared" si="33"/>
        <v>83045</v>
      </c>
      <c r="I91" s="170">
        <f t="shared" si="33"/>
        <v>90983</v>
      </c>
      <c r="J91" s="181">
        <f t="shared" si="31"/>
        <v>9.5586730086097971E-2</v>
      </c>
      <c r="K91" s="169">
        <f>I91-H91</f>
        <v>7938</v>
      </c>
      <c r="L91" s="171">
        <f t="shared" si="29"/>
        <v>3.4628833243192735E-2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24386</v>
      </c>
      <c r="D93" s="177">
        <v>13511</v>
      </c>
      <c r="E93" s="177">
        <v>9668</v>
      </c>
      <c r="F93" s="177">
        <v>21353</v>
      </c>
      <c r="G93" s="177">
        <v>27855</v>
      </c>
      <c r="H93" s="177">
        <v>26672</v>
      </c>
      <c r="I93" s="177">
        <v>25592</v>
      </c>
      <c r="J93" s="178">
        <f>IFERROR(I93/H93-1,"-")</f>
        <v>-4.0491901619676085E-2</v>
      </c>
      <c r="K93" s="177">
        <f>I93-H93</f>
        <v>-1080</v>
      </c>
      <c r="L93" s="178">
        <f t="shared" ref="L93:L105" si="34">I93/I$9</f>
        <v>9.7405130668343377E-3</v>
      </c>
    </row>
    <row r="94" spans="1:12" x14ac:dyDescent="0.25">
      <c r="A94" s="1" t="s">
        <v>98</v>
      </c>
      <c r="B94" s="160" t="s">
        <v>99</v>
      </c>
      <c r="C94" s="161">
        <v>14425</v>
      </c>
      <c r="D94" s="161">
        <v>7669</v>
      </c>
      <c r="E94" s="161">
        <v>5611</v>
      </c>
      <c r="F94" s="161">
        <v>12152</v>
      </c>
      <c r="G94" s="161">
        <v>17060</v>
      </c>
      <c r="H94" s="161">
        <v>14221</v>
      </c>
      <c r="I94" s="161">
        <v>13984</v>
      </c>
      <c r="J94" s="179">
        <f>IFERROR(I94/H94-1,"-")</f>
        <v>-1.6665494690950022E-2</v>
      </c>
      <c r="K94" s="160">
        <f t="shared" ref="K94:K104" si="35">I94-H94</f>
        <v>-237</v>
      </c>
      <c r="L94" s="162">
        <f t="shared" si="34"/>
        <v>5.322418518545302E-3</v>
      </c>
    </row>
    <row r="95" spans="1:12" x14ac:dyDescent="0.25">
      <c r="A95" s="163" t="s">
        <v>105</v>
      </c>
      <c r="B95" s="164" t="s">
        <v>105</v>
      </c>
      <c r="C95" s="165">
        <v>6680</v>
      </c>
      <c r="D95" s="165">
        <v>4352</v>
      </c>
      <c r="E95" s="165">
        <v>3227</v>
      </c>
      <c r="F95" s="165">
        <v>5683</v>
      </c>
      <c r="G95" s="165">
        <v>5222</v>
      </c>
      <c r="H95" s="165">
        <v>3979</v>
      </c>
      <c r="I95" s="165">
        <v>4527</v>
      </c>
      <c r="J95" s="180">
        <f>IFERROR(I95/H95-1,"-")</f>
        <v>0.13772304599145513</v>
      </c>
      <c r="K95" s="164">
        <f t="shared" si="35"/>
        <v>548</v>
      </c>
      <c r="L95" s="166">
        <f t="shared" si="34"/>
        <v>1.7230112009049329E-3</v>
      </c>
    </row>
    <row r="96" spans="1:12" x14ac:dyDescent="0.25">
      <c r="A96" s="163" t="s">
        <v>102</v>
      </c>
      <c r="B96" s="164" t="s">
        <v>102</v>
      </c>
      <c r="C96" s="165">
        <v>7745</v>
      </c>
      <c r="D96" s="165">
        <v>3317</v>
      </c>
      <c r="E96" s="165">
        <v>2384</v>
      </c>
      <c r="F96" s="165">
        <v>6469</v>
      </c>
      <c r="G96" s="165">
        <v>11838</v>
      </c>
      <c r="H96" s="165">
        <v>10242</v>
      </c>
      <c r="I96" s="165">
        <v>9457</v>
      </c>
      <c r="J96" s="180">
        <f>IFERROR(I96/H96-1,"-")</f>
        <v>-7.6645186487014239E-2</v>
      </c>
      <c r="K96" s="164">
        <f t="shared" si="35"/>
        <v>-785</v>
      </c>
      <c r="L96" s="166">
        <f t="shared" si="34"/>
        <v>3.5994073176403691E-3</v>
      </c>
    </row>
    <row r="97" spans="1:12" x14ac:dyDescent="0.25">
      <c r="A97" s="1"/>
      <c r="B97" s="160" t="s">
        <v>109</v>
      </c>
      <c r="C97" s="161">
        <v>9961</v>
      </c>
      <c r="D97" s="161">
        <v>5842</v>
      </c>
      <c r="E97" s="161">
        <v>4057</v>
      </c>
      <c r="F97" s="161">
        <v>9201</v>
      </c>
      <c r="G97" s="161">
        <v>10795</v>
      </c>
      <c r="H97" s="161">
        <v>12451</v>
      </c>
      <c r="I97" s="161">
        <v>11608</v>
      </c>
      <c r="J97" s="179">
        <f>IFERROR(I97/H97-1,"-")</f>
        <v>-6.7705405188338341E-2</v>
      </c>
      <c r="K97" s="160">
        <f t="shared" si="35"/>
        <v>-843</v>
      </c>
      <c r="L97" s="162">
        <f t="shared" si="34"/>
        <v>4.4180945482890348E-3</v>
      </c>
    </row>
    <row r="98" spans="1:12" s="57" customFormat="1" x14ac:dyDescent="0.25">
      <c r="B98" s="164" t="s">
        <v>112</v>
      </c>
      <c r="C98" s="165">
        <v>1445</v>
      </c>
      <c r="D98" s="165">
        <v>1092</v>
      </c>
      <c r="E98" s="165">
        <v>124</v>
      </c>
      <c r="F98" s="165">
        <v>1319</v>
      </c>
      <c r="G98" s="165">
        <v>1619</v>
      </c>
      <c r="H98" s="165">
        <v>1927</v>
      </c>
      <c r="I98" s="165">
        <v>1571</v>
      </c>
      <c r="J98" s="180">
        <f t="shared" ref="J98:J105" si="36">IFERROR(I98/H98-1,"-")</f>
        <v>-0.18474312402698501</v>
      </c>
      <c r="K98" s="164">
        <f t="shared" si="35"/>
        <v>-356</v>
      </c>
      <c r="L98" s="166">
        <f t="shared" si="34"/>
        <v>5.9793474632684998E-4</v>
      </c>
    </row>
    <row r="99" spans="1:12" s="57" customFormat="1" x14ac:dyDescent="0.25">
      <c r="B99" s="164" t="s">
        <v>115</v>
      </c>
      <c r="C99" s="165">
        <v>2521</v>
      </c>
      <c r="D99" s="165">
        <v>1303</v>
      </c>
      <c r="E99" s="165">
        <v>646</v>
      </c>
      <c r="F99" s="165">
        <v>2008</v>
      </c>
      <c r="G99" s="165">
        <v>2265</v>
      </c>
      <c r="H99" s="165">
        <v>2716</v>
      </c>
      <c r="I99" s="165">
        <v>2446</v>
      </c>
      <c r="J99" s="180">
        <f t="shared" si="36"/>
        <v>-9.9410898379970525E-2</v>
      </c>
      <c r="K99" s="164">
        <f t="shared" si="35"/>
        <v>-270</v>
      </c>
      <c r="L99" s="166">
        <f t="shared" si="34"/>
        <v>9.3096651146752066E-4</v>
      </c>
    </row>
    <row r="100" spans="1:12" x14ac:dyDescent="0.25">
      <c r="A100" s="1"/>
      <c r="B100" s="164" t="s">
        <v>118</v>
      </c>
      <c r="C100" s="165">
        <v>1926</v>
      </c>
      <c r="D100" s="165">
        <v>1217</v>
      </c>
      <c r="E100" s="165">
        <v>1767</v>
      </c>
      <c r="F100" s="165">
        <v>1759</v>
      </c>
      <c r="G100" s="165">
        <v>2014</v>
      </c>
      <c r="H100" s="165">
        <v>2062</v>
      </c>
      <c r="I100" s="165">
        <v>1981</v>
      </c>
      <c r="J100" s="180">
        <f t="shared" si="36"/>
        <v>-3.9282250242482997E-2</v>
      </c>
      <c r="K100" s="164">
        <f t="shared" si="35"/>
        <v>-81</v>
      </c>
      <c r="L100" s="166">
        <f t="shared" si="34"/>
        <v>7.539839162784785E-4</v>
      </c>
    </row>
    <row r="101" spans="1:12" x14ac:dyDescent="0.25">
      <c r="A101" s="1"/>
      <c r="B101" s="164" t="s">
        <v>125</v>
      </c>
      <c r="C101" s="165">
        <v>320</v>
      </c>
      <c r="D101" s="165">
        <v>278</v>
      </c>
      <c r="E101" s="165">
        <v>75</v>
      </c>
      <c r="F101" s="165">
        <v>638</v>
      </c>
      <c r="G101" s="165">
        <v>552</v>
      </c>
      <c r="H101" s="165">
        <v>618</v>
      </c>
      <c r="I101" s="165">
        <v>572</v>
      </c>
      <c r="J101" s="180">
        <f t="shared" si="36"/>
        <v>-7.4433656957928807E-2</v>
      </c>
      <c r="K101" s="164">
        <f t="shared" si="35"/>
        <v>-46</v>
      </c>
      <c r="L101" s="166">
        <f t="shared" si="34"/>
        <v>2.1770762246910131E-4</v>
      </c>
    </row>
    <row r="102" spans="1:12" x14ac:dyDescent="0.25">
      <c r="A102" s="1"/>
      <c r="B102" s="164" t="s">
        <v>121</v>
      </c>
      <c r="C102" s="165">
        <v>284</v>
      </c>
      <c r="D102" s="165">
        <v>141</v>
      </c>
      <c r="E102" s="165">
        <v>131</v>
      </c>
      <c r="F102" s="165">
        <v>370</v>
      </c>
      <c r="G102" s="165">
        <v>275</v>
      </c>
      <c r="H102" s="165">
        <v>534</v>
      </c>
      <c r="I102" s="165">
        <v>506</v>
      </c>
      <c r="J102" s="180">
        <f t="shared" si="36"/>
        <v>-5.2434456928838968E-2</v>
      </c>
      <c r="K102" s="164">
        <f t="shared" si="35"/>
        <v>-28</v>
      </c>
      <c r="L102" s="166">
        <f t="shared" si="34"/>
        <v>1.9258751218420502E-4</v>
      </c>
    </row>
    <row r="103" spans="1:12" x14ac:dyDescent="0.25">
      <c r="A103" s="1"/>
      <c r="B103" s="164" t="s">
        <v>130</v>
      </c>
      <c r="C103" s="165">
        <v>114</v>
      </c>
      <c r="D103" s="165">
        <v>125</v>
      </c>
      <c r="E103" s="165">
        <v>17</v>
      </c>
      <c r="F103" s="165">
        <v>175</v>
      </c>
      <c r="G103" s="165">
        <v>88</v>
      </c>
      <c r="H103" s="165">
        <v>116</v>
      </c>
      <c r="I103" s="165">
        <v>126</v>
      </c>
      <c r="J103" s="180">
        <f t="shared" si="36"/>
        <v>8.6206896551724199E-2</v>
      </c>
      <c r="K103" s="164">
        <f t="shared" si="35"/>
        <v>10</v>
      </c>
      <c r="L103" s="166">
        <f t="shared" si="34"/>
        <v>4.7956574180256583E-5</v>
      </c>
    </row>
    <row r="104" spans="1:12" x14ac:dyDescent="0.25">
      <c r="A104" s="163" t="s">
        <v>146</v>
      </c>
      <c r="B104" s="164" t="s">
        <v>133</v>
      </c>
      <c r="C104" s="165">
        <v>110</v>
      </c>
      <c r="D104" s="165">
        <v>70</v>
      </c>
      <c r="E104" s="165">
        <v>38</v>
      </c>
      <c r="F104" s="165">
        <v>77</v>
      </c>
      <c r="G104" s="165">
        <v>157</v>
      </c>
      <c r="H104" s="165">
        <v>306</v>
      </c>
      <c r="I104" s="165">
        <v>146</v>
      </c>
      <c r="J104" s="180">
        <f t="shared" si="36"/>
        <v>-0.52287581699346397</v>
      </c>
      <c r="K104" s="164">
        <f t="shared" si="35"/>
        <v>-160</v>
      </c>
      <c r="L104" s="166">
        <f t="shared" si="34"/>
        <v>5.5568728812043343E-5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3241</v>
      </c>
      <c r="D105" s="170">
        <f t="shared" ref="D105:I105" si="38">D97-SUM(D98:D104)</f>
        <v>1616</v>
      </c>
      <c r="E105" s="170">
        <f t="shared" si="38"/>
        <v>1259</v>
      </c>
      <c r="F105" s="170">
        <f t="shared" si="38"/>
        <v>2855</v>
      </c>
      <c r="G105" s="170">
        <f t="shared" si="38"/>
        <v>3825</v>
      </c>
      <c r="H105" s="170">
        <f t="shared" si="38"/>
        <v>4172</v>
      </c>
      <c r="I105" s="170">
        <f t="shared" si="38"/>
        <v>4260</v>
      </c>
      <c r="J105" s="181">
        <f t="shared" si="36"/>
        <v>2.1093000958772867E-2</v>
      </c>
      <c r="K105" s="169">
        <f>I105-H105</f>
        <v>88</v>
      </c>
      <c r="L105" s="171">
        <f t="shared" si="34"/>
        <v>1.6213889365705796E-3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69786</v>
      </c>
      <c r="D107" s="177">
        <v>44636</v>
      </c>
      <c r="E107" s="177">
        <v>23724</v>
      </c>
      <c r="F107" s="177">
        <v>93148</v>
      </c>
      <c r="G107" s="177">
        <v>118579</v>
      </c>
      <c r="H107" s="177">
        <v>114920</v>
      </c>
      <c r="I107" s="177">
        <v>123607</v>
      </c>
      <c r="J107" s="178">
        <f>IFERROR(I107/H107-1,"-")</f>
        <v>7.5591715976331297E-2</v>
      </c>
      <c r="K107" s="177">
        <f>I107-H107</f>
        <v>8687</v>
      </c>
      <c r="L107" s="178">
        <f t="shared" ref="L107:L119" si="39">I107/I$9</f>
        <v>4.7045779878563294E-2</v>
      </c>
    </row>
    <row r="108" spans="1:12" x14ac:dyDescent="0.25">
      <c r="A108" s="1" t="s">
        <v>98</v>
      </c>
      <c r="B108" s="160" t="s">
        <v>99</v>
      </c>
      <c r="C108" s="161">
        <v>10122</v>
      </c>
      <c r="D108" s="161">
        <v>9051</v>
      </c>
      <c r="E108" s="161">
        <v>13317</v>
      </c>
      <c r="F108" s="161">
        <v>16822</v>
      </c>
      <c r="G108" s="161">
        <v>21244</v>
      </c>
      <c r="H108" s="161">
        <v>19365</v>
      </c>
      <c r="I108" s="161">
        <v>21704</v>
      </c>
      <c r="J108" s="179">
        <f>IFERROR(I108/H108-1,"-")</f>
        <v>0.12078492124967721</v>
      </c>
      <c r="K108" s="160">
        <f t="shared" ref="K108:K118" si="40">I108-H108</f>
        <v>2339</v>
      </c>
      <c r="L108" s="162">
        <f t="shared" si="39"/>
        <v>8.2607102064149902E-3</v>
      </c>
    </row>
    <row r="109" spans="1:12" x14ac:dyDescent="0.25">
      <c r="A109" s="163" t="s">
        <v>105</v>
      </c>
      <c r="B109" s="164" t="s">
        <v>105</v>
      </c>
      <c r="C109" s="165">
        <v>3422</v>
      </c>
      <c r="D109" s="165">
        <v>1581</v>
      </c>
      <c r="E109" s="165">
        <v>12294</v>
      </c>
      <c r="F109" s="165">
        <v>7335</v>
      </c>
      <c r="G109" s="165">
        <v>8353</v>
      </c>
      <c r="H109" s="165">
        <v>5053</v>
      </c>
      <c r="I109" s="165">
        <v>7107</v>
      </c>
      <c r="J109" s="180">
        <f>IFERROR(I109/H109-1,"-")</f>
        <v>0.40649119335048489</v>
      </c>
      <c r="K109" s="164">
        <f t="shared" si="40"/>
        <v>2054</v>
      </c>
      <c r="L109" s="166">
        <f t="shared" si="39"/>
        <v>2.7049791484054248E-3</v>
      </c>
    </row>
    <row r="110" spans="1:12" x14ac:dyDescent="0.25">
      <c r="A110" s="163" t="s">
        <v>102</v>
      </c>
      <c r="B110" s="164" t="s">
        <v>102</v>
      </c>
      <c r="C110" s="165">
        <v>6700</v>
      </c>
      <c r="D110" s="165">
        <v>7470</v>
      </c>
      <c r="E110" s="165">
        <v>1023</v>
      </c>
      <c r="F110" s="165">
        <v>9487</v>
      </c>
      <c r="G110" s="165">
        <v>12891</v>
      </c>
      <c r="H110" s="165">
        <v>14312</v>
      </c>
      <c r="I110" s="165">
        <v>14597</v>
      </c>
      <c r="J110" s="180">
        <f>IFERROR(I110/H110-1,"-")</f>
        <v>1.9913359418669563E-2</v>
      </c>
      <c r="K110" s="164">
        <f t="shared" si="40"/>
        <v>285</v>
      </c>
      <c r="L110" s="166">
        <f t="shared" si="39"/>
        <v>5.5557310580095663E-3</v>
      </c>
    </row>
    <row r="111" spans="1:12" x14ac:dyDescent="0.25">
      <c r="A111" s="1"/>
      <c r="B111" s="160" t="s">
        <v>109</v>
      </c>
      <c r="C111" s="161">
        <v>59664</v>
      </c>
      <c r="D111" s="161">
        <v>35585</v>
      </c>
      <c r="E111" s="161">
        <v>10407</v>
      </c>
      <c r="F111" s="161">
        <v>76326</v>
      </c>
      <c r="G111" s="161">
        <v>97335</v>
      </c>
      <c r="H111" s="161">
        <v>95555</v>
      </c>
      <c r="I111" s="161">
        <v>101903</v>
      </c>
      <c r="J111" s="179">
        <f>IFERROR(I111/H111-1,"-")</f>
        <v>6.6432944377583514E-2</v>
      </c>
      <c r="K111" s="160">
        <f t="shared" si="40"/>
        <v>6348</v>
      </c>
      <c r="L111" s="162">
        <f t="shared" si="39"/>
        <v>3.8785069672148308E-2</v>
      </c>
    </row>
    <row r="112" spans="1:12" s="57" customFormat="1" x14ac:dyDescent="0.25">
      <c r="B112" s="164" t="s">
        <v>112</v>
      </c>
      <c r="C112" s="165">
        <v>31209</v>
      </c>
      <c r="D112" s="165">
        <v>19611</v>
      </c>
      <c r="E112" s="165">
        <v>2112</v>
      </c>
      <c r="F112" s="165">
        <v>42810</v>
      </c>
      <c r="G112" s="165">
        <v>61097</v>
      </c>
      <c r="H112" s="165">
        <v>56393</v>
      </c>
      <c r="I112" s="165">
        <v>57812</v>
      </c>
      <c r="J112" s="180">
        <f t="shared" ref="J112:J119" si="41">IFERROR(I112/H112-1,"-")</f>
        <v>2.5162697497916442E-2</v>
      </c>
      <c r="K112" s="164">
        <f t="shared" si="40"/>
        <v>1419</v>
      </c>
      <c r="L112" s="166">
        <f t="shared" si="39"/>
        <v>2.2003694178642806E-2</v>
      </c>
    </row>
    <row r="113" spans="1:12" s="57" customFormat="1" x14ac:dyDescent="0.25">
      <c r="B113" s="164" t="s">
        <v>115</v>
      </c>
      <c r="C113" s="165">
        <v>6097</v>
      </c>
      <c r="D113" s="165">
        <v>2289</v>
      </c>
      <c r="E113" s="165">
        <v>2149</v>
      </c>
      <c r="F113" s="165">
        <v>3983</v>
      </c>
      <c r="G113" s="165">
        <v>5139</v>
      </c>
      <c r="H113" s="165">
        <v>4569</v>
      </c>
      <c r="I113" s="165">
        <v>5354</v>
      </c>
      <c r="J113" s="180">
        <f t="shared" si="41"/>
        <v>0.17181002407529</v>
      </c>
      <c r="K113" s="164">
        <f t="shared" si="40"/>
        <v>785</v>
      </c>
      <c r="L113" s="166">
        <f t="shared" si="39"/>
        <v>2.0377737949293156E-3</v>
      </c>
    </row>
    <row r="114" spans="1:12" x14ac:dyDescent="0.25">
      <c r="A114" s="1"/>
      <c r="B114" s="164" t="s">
        <v>118</v>
      </c>
      <c r="C114" s="165">
        <v>6895</v>
      </c>
      <c r="D114" s="165">
        <v>1751</v>
      </c>
      <c r="E114" s="165">
        <v>2585</v>
      </c>
      <c r="F114" s="165">
        <v>5028</v>
      </c>
      <c r="G114" s="165">
        <v>8339</v>
      </c>
      <c r="H114" s="165">
        <v>6203</v>
      </c>
      <c r="I114" s="165">
        <v>8062</v>
      </c>
      <c r="J114" s="180">
        <f t="shared" si="41"/>
        <v>0.29969369659842005</v>
      </c>
      <c r="K114" s="164">
        <f t="shared" si="40"/>
        <v>1859</v>
      </c>
      <c r="L114" s="166">
        <f t="shared" si="39"/>
        <v>3.0684595320732426E-3</v>
      </c>
    </row>
    <row r="115" spans="1:12" x14ac:dyDescent="0.25">
      <c r="A115" s="1"/>
      <c r="B115" s="164" t="s">
        <v>125</v>
      </c>
      <c r="C115" s="165">
        <v>1644</v>
      </c>
      <c r="D115" s="165">
        <v>686</v>
      </c>
      <c r="E115" s="165">
        <v>183</v>
      </c>
      <c r="F115" s="165">
        <v>4096</v>
      </c>
      <c r="G115" s="165">
        <v>3612</v>
      </c>
      <c r="H115" s="165">
        <v>3937</v>
      </c>
      <c r="I115" s="165">
        <v>3878</v>
      </c>
      <c r="J115" s="180">
        <f t="shared" si="41"/>
        <v>-1.4986029972059889E-2</v>
      </c>
      <c r="K115" s="164">
        <f t="shared" si="40"/>
        <v>-59</v>
      </c>
      <c r="L115" s="166">
        <f t="shared" si="39"/>
        <v>1.4759967831034526E-3</v>
      </c>
    </row>
    <row r="116" spans="1:12" x14ac:dyDescent="0.25">
      <c r="A116" s="1"/>
      <c r="B116" s="164" t="s">
        <v>121</v>
      </c>
      <c r="C116" s="165">
        <v>1809</v>
      </c>
      <c r="D116" s="165">
        <v>1071</v>
      </c>
      <c r="E116" s="165">
        <v>565</v>
      </c>
      <c r="F116" s="165">
        <v>3095</v>
      </c>
      <c r="G116" s="165">
        <v>2616</v>
      </c>
      <c r="H116" s="165">
        <v>2841</v>
      </c>
      <c r="I116" s="165">
        <v>2777</v>
      </c>
      <c r="J116" s="180">
        <f t="shared" si="41"/>
        <v>-2.2527279127067978E-2</v>
      </c>
      <c r="K116" s="164">
        <f t="shared" si="40"/>
        <v>-64</v>
      </c>
      <c r="L116" s="166">
        <f t="shared" si="39"/>
        <v>1.0569476706235915E-3</v>
      </c>
    </row>
    <row r="117" spans="1:12" x14ac:dyDescent="0.25">
      <c r="A117" s="1"/>
      <c r="B117" s="164" t="s">
        <v>130</v>
      </c>
      <c r="C117" s="165">
        <v>549</v>
      </c>
      <c r="D117" s="165">
        <v>440</v>
      </c>
      <c r="E117" s="165">
        <v>4</v>
      </c>
      <c r="F117" s="165">
        <v>557</v>
      </c>
      <c r="G117" s="165">
        <v>819</v>
      </c>
      <c r="H117" s="165">
        <v>1177</v>
      </c>
      <c r="I117" s="165">
        <v>954</v>
      </c>
      <c r="J117" s="180">
        <f t="shared" si="41"/>
        <v>-0.18946474086661003</v>
      </c>
      <c r="K117" s="164">
        <f t="shared" si="40"/>
        <v>-223</v>
      </c>
      <c r="L117" s="166">
        <f t="shared" si="39"/>
        <v>3.6309977593622844E-4</v>
      </c>
    </row>
    <row r="118" spans="1:12" x14ac:dyDescent="0.25">
      <c r="A118" s="163" t="s">
        <v>146</v>
      </c>
      <c r="B118" s="164" t="s">
        <v>133</v>
      </c>
      <c r="C118" s="165">
        <v>1004</v>
      </c>
      <c r="D118" s="165">
        <v>1160</v>
      </c>
      <c r="E118" s="165">
        <v>8</v>
      </c>
      <c r="F118" s="165">
        <v>821</v>
      </c>
      <c r="G118" s="165">
        <v>562</v>
      </c>
      <c r="H118" s="165">
        <v>1367</v>
      </c>
      <c r="I118" s="165">
        <v>830</v>
      </c>
      <c r="J118" s="180">
        <f t="shared" si="41"/>
        <v>-0.39283101682516464</v>
      </c>
      <c r="K118" s="164">
        <f t="shared" si="40"/>
        <v>-537</v>
      </c>
      <c r="L118" s="166">
        <f t="shared" si="39"/>
        <v>3.1590441721915049E-4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10457</v>
      </c>
      <c r="D119" s="170">
        <f t="shared" ref="D119:I119" si="43">D111-SUM(D112:D118)</f>
        <v>8577</v>
      </c>
      <c r="E119" s="170">
        <f t="shared" si="43"/>
        <v>2801</v>
      </c>
      <c r="F119" s="170">
        <f t="shared" si="43"/>
        <v>15936</v>
      </c>
      <c r="G119" s="170">
        <f t="shared" si="43"/>
        <v>15151</v>
      </c>
      <c r="H119" s="170">
        <f t="shared" si="43"/>
        <v>19068</v>
      </c>
      <c r="I119" s="170">
        <f t="shared" si="43"/>
        <v>22236</v>
      </c>
      <c r="J119" s="181">
        <f t="shared" si="41"/>
        <v>0.16614222781623655</v>
      </c>
      <c r="K119" s="169">
        <f>I119-H119</f>
        <v>3168</v>
      </c>
      <c r="L119" s="171">
        <f t="shared" si="39"/>
        <v>8.4631935196205193E-3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101449</v>
      </c>
      <c r="D121" s="177">
        <v>55825</v>
      </c>
      <c r="E121" s="177">
        <v>46479</v>
      </c>
      <c r="F121" s="177">
        <v>91287</v>
      </c>
      <c r="G121" s="177">
        <v>113469</v>
      </c>
      <c r="H121" s="177">
        <v>111167</v>
      </c>
      <c r="I121" s="177">
        <v>125497</v>
      </c>
      <c r="J121" s="178">
        <f>IFERROR(I121/H121-1,"-")</f>
        <v>0.1289051607041658</v>
      </c>
      <c r="K121" s="177">
        <f>I121-H121</f>
        <v>14330</v>
      </c>
      <c r="L121" s="178">
        <f t="shared" ref="L121:L133" si="44">I121/I$9</f>
        <v>4.7765128491267149E-2</v>
      </c>
    </row>
    <row r="122" spans="1:12" x14ac:dyDescent="0.25">
      <c r="A122" s="1" t="s">
        <v>98</v>
      </c>
      <c r="B122" s="160" t="s">
        <v>99</v>
      </c>
      <c r="C122" s="161">
        <v>50509</v>
      </c>
      <c r="D122" s="161">
        <v>28023</v>
      </c>
      <c r="E122" s="161">
        <v>29299</v>
      </c>
      <c r="F122" s="161">
        <v>52148</v>
      </c>
      <c r="G122" s="161">
        <v>65366</v>
      </c>
      <c r="H122" s="161">
        <v>62711</v>
      </c>
      <c r="I122" s="161">
        <v>73703</v>
      </c>
      <c r="J122" s="179">
        <f>IFERROR(I122/H122-1,"-")</f>
        <v>0.17528025386295876</v>
      </c>
      <c r="K122" s="160">
        <f t="shared" ref="K122:K132" si="45">I122-H122</f>
        <v>10992</v>
      </c>
      <c r="L122" s="162">
        <f t="shared" si="44"/>
        <v>2.8051931641328975E-2</v>
      </c>
    </row>
    <row r="123" spans="1:12" x14ac:dyDescent="0.25">
      <c r="A123" s="163" t="s">
        <v>105</v>
      </c>
      <c r="B123" s="164" t="s">
        <v>105</v>
      </c>
      <c r="C123" s="165">
        <v>23959</v>
      </c>
      <c r="D123" s="165">
        <v>14178</v>
      </c>
      <c r="E123" s="165">
        <v>15621</v>
      </c>
      <c r="F123" s="165">
        <v>25347</v>
      </c>
      <c r="G123" s="165">
        <v>30009</v>
      </c>
      <c r="H123" s="165">
        <v>27372</v>
      </c>
      <c r="I123" s="165">
        <v>36212</v>
      </c>
      <c r="J123" s="180">
        <f>IFERROR(I123/H123-1,"-")</f>
        <v>0.32295776706123047</v>
      </c>
      <c r="K123" s="164">
        <f t="shared" si="45"/>
        <v>8840</v>
      </c>
      <c r="L123" s="166">
        <f t="shared" si="44"/>
        <v>1.3782567176313106E-2</v>
      </c>
    </row>
    <row r="124" spans="1:12" x14ac:dyDescent="0.25">
      <c r="A124" s="163" t="s">
        <v>102</v>
      </c>
      <c r="B124" s="164" t="s">
        <v>102</v>
      </c>
      <c r="C124" s="165">
        <v>26550</v>
      </c>
      <c r="D124" s="165">
        <v>13845</v>
      </c>
      <c r="E124" s="165">
        <v>13678</v>
      </c>
      <c r="F124" s="165">
        <v>26801</v>
      </c>
      <c r="G124" s="165">
        <v>35357</v>
      </c>
      <c r="H124" s="165">
        <v>35339</v>
      </c>
      <c r="I124" s="165">
        <v>37491</v>
      </c>
      <c r="J124" s="180">
        <f>IFERROR(I124/H124-1,"-")</f>
        <v>6.0895894054727062E-2</v>
      </c>
      <c r="K124" s="164">
        <f t="shared" si="45"/>
        <v>2152</v>
      </c>
      <c r="L124" s="166">
        <f t="shared" si="44"/>
        <v>1.4269364465015869E-2</v>
      </c>
    </row>
    <row r="125" spans="1:12" x14ac:dyDescent="0.25">
      <c r="A125" s="1"/>
      <c r="B125" s="160" t="s">
        <v>109</v>
      </c>
      <c r="C125" s="161">
        <v>50940</v>
      </c>
      <c r="D125" s="161">
        <v>27802</v>
      </c>
      <c r="E125" s="161">
        <v>17180</v>
      </c>
      <c r="F125" s="161">
        <v>39139</v>
      </c>
      <c r="G125" s="161">
        <v>48103</v>
      </c>
      <c r="H125" s="161">
        <v>48456</v>
      </c>
      <c r="I125" s="161">
        <v>51794</v>
      </c>
      <c r="J125" s="179">
        <f>IFERROR(I125/H125-1,"-")</f>
        <v>6.8887237906554377E-2</v>
      </c>
      <c r="K125" s="160">
        <f t="shared" si="45"/>
        <v>3338</v>
      </c>
      <c r="L125" s="162">
        <f t="shared" si="44"/>
        <v>1.9713196849938171E-2</v>
      </c>
    </row>
    <row r="126" spans="1:12" s="57" customFormat="1" x14ac:dyDescent="0.25">
      <c r="B126" s="164" t="s">
        <v>112</v>
      </c>
      <c r="C126" s="165">
        <v>5489</v>
      </c>
      <c r="D126" s="165">
        <v>3076</v>
      </c>
      <c r="E126" s="165">
        <v>517</v>
      </c>
      <c r="F126" s="165">
        <v>3953</v>
      </c>
      <c r="G126" s="165">
        <v>5519</v>
      </c>
      <c r="H126" s="165">
        <v>5881</v>
      </c>
      <c r="I126" s="165">
        <v>5502</v>
      </c>
      <c r="J126" s="180">
        <f t="shared" ref="J126:J133" si="46">IFERROR(I126/H126-1,"-")</f>
        <v>-6.4444822309131067E-2</v>
      </c>
      <c r="K126" s="164">
        <f t="shared" si="45"/>
        <v>-379</v>
      </c>
      <c r="L126" s="166">
        <f t="shared" si="44"/>
        <v>2.0941037392045374E-3</v>
      </c>
    </row>
    <row r="127" spans="1:12" s="57" customFormat="1" x14ac:dyDescent="0.25">
      <c r="B127" s="164" t="s">
        <v>115</v>
      </c>
      <c r="C127" s="165">
        <v>5653</v>
      </c>
      <c r="D127" s="165">
        <v>3190</v>
      </c>
      <c r="E127" s="165">
        <v>1835</v>
      </c>
      <c r="F127" s="165">
        <v>4773</v>
      </c>
      <c r="G127" s="165">
        <v>7688</v>
      </c>
      <c r="H127" s="165">
        <v>7359</v>
      </c>
      <c r="I127" s="165">
        <v>8241</v>
      </c>
      <c r="J127" s="180">
        <f t="shared" si="46"/>
        <v>0.11985324092947414</v>
      </c>
      <c r="K127" s="164">
        <f t="shared" si="45"/>
        <v>882</v>
      </c>
      <c r="L127" s="166">
        <f t="shared" si="44"/>
        <v>3.136588316027734E-3</v>
      </c>
    </row>
    <row r="128" spans="1:12" x14ac:dyDescent="0.25">
      <c r="A128" s="1"/>
      <c r="B128" s="164" t="s">
        <v>118</v>
      </c>
      <c r="C128" s="165">
        <v>3374</v>
      </c>
      <c r="D128" s="165">
        <v>2062</v>
      </c>
      <c r="E128" s="165">
        <v>2607</v>
      </c>
      <c r="F128" s="165">
        <v>3912</v>
      </c>
      <c r="G128" s="165">
        <v>4324</v>
      </c>
      <c r="H128" s="165">
        <v>4066</v>
      </c>
      <c r="I128" s="165">
        <v>4103</v>
      </c>
      <c r="J128" s="180">
        <f t="shared" si="46"/>
        <v>9.0998524348253618E-3</v>
      </c>
      <c r="K128" s="164">
        <f t="shared" si="45"/>
        <v>37</v>
      </c>
      <c r="L128" s="166">
        <f t="shared" si="44"/>
        <v>1.5616335227110537E-3</v>
      </c>
    </row>
    <row r="129" spans="1:12" x14ac:dyDescent="0.25">
      <c r="A129" s="1"/>
      <c r="B129" s="164" t="s">
        <v>125</v>
      </c>
      <c r="C129" s="165">
        <v>855</v>
      </c>
      <c r="D129" s="165">
        <v>560</v>
      </c>
      <c r="E129" s="165">
        <v>244</v>
      </c>
      <c r="F129" s="165">
        <v>1125</v>
      </c>
      <c r="G129" s="165">
        <v>1210</v>
      </c>
      <c r="H129" s="165">
        <v>1237</v>
      </c>
      <c r="I129" s="165">
        <v>1290</v>
      </c>
      <c r="J129" s="180">
        <f t="shared" si="46"/>
        <v>4.284559417946654E-2</v>
      </c>
      <c r="K129" s="164">
        <f t="shared" si="45"/>
        <v>53</v>
      </c>
      <c r="L129" s="166">
        <f t="shared" si="44"/>
        <v>4.9098397375024598E-4</v>
      </c>
    </row>
    <row r="130" spans="1:12" x14ac:dyDescent="0.25">
      <c r="A130" s="1"/>
      <c r="B130" s="164" t="s">
        <v>121</v>
      </c>
      <c r="C130" s="165">
        <v>706</v>
      </c>
      <c r="D130" s="165">
        <v>480</v>
      </c>
      <c r="E130" s="165">
        <v>255</v>
      </c>
      <c r="F130" s="165">
        <v>836</v>
      </c>
      <c r="G130" s="165">
        <v>921</v>
      </c>
      <c r="H130" s="165">
        <v>951</v>
      </c>
      <c r="I130" s="165">
        <v>1076</v>
      </c>
      <c r="J130" s="180">
        <f t="shared" si="46"/>
        <v>0.13144058885383814</v>
      </c>
      <c r="K130" s="164">
        <f t="shared" si="45"/>
        <v>125</v>
      </c>
      <c r="L130" s="166">
        <f t="shared" si="44"/>
        <v>4.0953391919012767E-4</v>
      </c>
    </row>
    <row r="131" spans="1:12" x14ac:dyDescent="0.25">
      <c r="A131" s="1"/>
      <c r="B131" s="164" t="s">
        <v>130</v>
      </c>
      <c r="C131" s="165">
        <v>1053</v>
      </c>
      <c r="D131" s="165">
        <v>673</v>
      </c>
      <c r="E131" s="165">
        <v>31</v>
      </c>
      <c r="F131" s="165">
        <v>577</v>
      </c>
      <c r="G131" s="165">
        <v>786</v>
      </c>
      <c r="H131" s="165">
        <v>883</v>
      </c>
      <c r="I131" s="165">
        <v>707</v>
      </c>
      <c r="J131" s="180">
        <f t="shared" si="46"/>
        <v>-0.19932049830124576</v>
      </c>
      <c r="K131" s="164">
        <f t="shared" si="45"/>
        <v>-176</v>
      </c>
      <c r="L131" s="166">
        <f t="shared" si="44"/>
        <v>2.6908966623366196E-4</v>
      </c>
    </row>
    <row r="132" spans="1:12" x14ac:dyDescent="0.25">
      <c r="A132" s="163" t="s">
        <v>146</v>
      </c>
      <c r="B132" s="164" t="s">
        <v>133</v>
      </c>
      <c r="C132" s="165">
        <v>1588</v>
      </c>
      <c r="D132" s="165">
        <v>1018</v>
      </c>
      <c r="E132" s="165">
        <v>122</v>
      </c>
      <c r="F132" s="165">
        <v>1021</v>
      </c>
      <c r="G132" s="165">
        <v>1481</v>
      </c>
      <c r="H132" s="165">
        <v>1406</v>
      </c>
      <c r="I132" s="165">
        <v>1369</v>
      </c>
      <c r="J132" s="180">
        <f t="shared" si="46"/>
        <v>-2.6315789473684181E-2</v>
      </c>
      <c r="K132" s="164">
        <f t="shared" si="45"/>
        <v>-37</v>
      </c>
      <c r="L132" s="166">
        <f t="shared" si="44"/>
        <v>5.2105198454580363E-4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32222</v>
      </c>
      <c r="D133" s="170">
        <f t="shared" ref="D133:I133" si="48">D125-SUM(D126:D132)</f>
        <v>16743</v>
      </c>
      <c r="E133" s="170">
        <f t="shared" si="48"/>
        <v>11569</v>
      </c>
      <c r="F133" s="170">
        <f t="shared" si="48"/>
        <v>22942</v>
      </c>
      <c r="G133" s="170">
        <f t="shared" si="48"/>
        <v>26174</v>
      </c>
      <c r="H133" s="170">
        <f t="shared" si="48"/>
        <v>26673</v>
      </c>
      <c r="I133" s="170">
        <f t="shared" si="48"/>
        <v>29506</v>
      </c>
      <c r="J133" s="181">
        <f t="shared" si="46"/>
        <v>0.10621227458478621</v>
      </c>
      <c r="K133" s="169">
        <f>I133-H133</f>
        <v>2833</v>
      </c>
      <c r="L133" s="171">
        <f t="shared" si="44"/>
        <v>1.1230211728275007E-2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115472</v>
      </c>
      <c r="D135" s="177">
        <v>65963</v>
      </c>
      <c r="E135" s="177">
        <v>33259</v>
      </c>
      <c r="F135" s="177">
        <v>122713</v>
      </c>
      <c r="G135" s="177">
        <v>133909</v>
      </c>
      <c r="H135" s="177">
        <v>143553</v>
      </c>
      <c r="I135" s="177">
        <v>135717</v>
      </c>
      <c r="J135" s="178">
        <f>IFERROR(I135/H135-1,"-")</f>
        <v>-5.4586111053060549E-2</v>
      </c>
      <c r="K135" s="177">
        <f>I135-H135</f>
        <v>-7836</v>
      </c>
      <c r="L135" s="178">
        <f t="shared" ref="L135:L147" si="49">I135/I$9</f>
        <v>5.1654939508110183E-2</v>
      </c>
    </row>
    <row r="136" spans="1:12" x14ac:dyDescent="0.25">
      <c r="A136" s="1" t="s">
        <v>98</v>
      </c>
      <c r="B136" s="160" t="s">
        <v>99</v>
      </c>
      <c r="C136" s="161">
        <v>17036</v>
      </c>
      <c r="D136" s="161">
        <v>2995</v>
      </c>
      <c r="E136" s="161">
        <v>18893</v>
      </c>
      <c r="F136" s="161">
        <v>10338</v>
      </c>
      <c r="G136" s="161">
        <v>12143</v>
      </c>
      <c r="H136" s="161">
        <v>9003</v>
      </c>
      <c r="I136" s="161">
        <v>7232</v>
      </c>
      <c r="J136" s="179">
        <f>IFERROR(I136/H136-1,"-")</f>
        <v>-0.19671220704209713</v>
      </c>
      <c r="K136" s="160">
        <f t="shared" ref="K136:K146" si="50">I136-H136</f>
        <v>-1771</v>
      </c>
      <c r="L136" s="162">
        <f t="shared" si="49"/>
        <v>2.7525551148540922E-3</v>
      </c>
    </row>
    <row r="137" spans="1:12" x14ac:dyDescent="0.25">
      <c r="A137" s="163" t="s">
        <v>105</v>
      </c>
      <c r="B137" s="164" t="s">
        <v>105</v>
      </c>
      <c r="C137" s="165">
        <v>10583</v>
      </c>
      <c r="D137" s="165">
        <v>1936</v>
      </c>
      <c r="E137" s="165">
        <v>16498</v>
      </c>
      <c r="F137" s="165">
        <v>6937</v>
      </c>
      <c r="G137" s="165">
        <v>7967</v>
      </c>
      <c r="H137" s="165">
        <v>5382</v>
      </c>
      <c r="I137" s="165">
        <v>3102</v>
      </c>
      <c r="J137" s="180">
        <f>IFERROR(I137/H137-1,"-")</f>
        <v>-0.42363433667781492</v>
      </c>
      <c r="K137" s="164">
        <f t="shared" si="50"/>
        <v>-2280</v>
      </c>
      <c r="L137" s="166">
        <f t="shared" si="49"/>
        <v>1.1806451833901264E-3</v>
      </c>
    </row>
    <row r="138" spans="1:12" x14ac:dyDescent="0.25">
      <c r="A138" s="163" t="s">
        <v>102</v>
      </c>
      <c r="B138" s="164" t="s">
        <v>102</v>
      </c>
      <c r="C138" s="165">
        <v>6453</v>
      </c>
      <c r="D138" s="165">
        <v>1059</v>
      </c>
      <c r="E138" s="165">
        <v>2395</v>
      </c>
      <c r="F138" s="165">
        <v>3401</v>
      </c>
      <c r="G138" s="165">
        <v>4176</v>
      </c>
      <c r="H138" s="165">
        <v>3621</v>
      </c>
      <c r="I138" s="165">
        <v>4130</v>
      </c>
      <c r="J138" s="180">
        <f>IFERROR(I138/H138-1,"-")</f>
        <v>0.14056890361778507</v>
      </c>
      <c r="K138" s="164">
        <f t="shared" si="50"/>
        <v>509</v>
      </c>
      <c r="L138" s="166">
        <f t="shared" si="49"/>
        <v>1.5719099314639659E-3</v>
      </c>
    </row>
    <row r="139" spans="1:12" x14ac:dyDescent="0.25">
      <c r="A139" s="1"/>
      <c r="B139" s="160" t="s">
        <v>109</v>
      </c>
      <c r="C139" s="161">
        <v>98436</v>
      </c>
      <c r="D139" s="161">
        <v>62968</v>
      </c>
      <c r="E139" s="161">
        <v>14366</v>
      </c>
      <c r="F139" s="161">
        <v>112375</v>
      </c>
      <c r="G139" s="161">
        <v>121766</v>
      </c>
      <c r="H139" s="161">
        <v>134550</v>
      </c>
      <c r="I139" s="161">
        <v>128485</v>
      </c>
      <c r="J139" s="179">
        <f>IFERROR(I139/H139-1,"-")</f>
        <v>-4.5076179858788534E-2</v>
      </c>
      <c r="K139" s="160">
        <f t="shared" si="50"/>
        <v>-6065</v>
      </c>
      <c r="L139" s="162">
        <f t="shared" si="49"/>
        <v>4.8902384393256088E-2</v>
      </c>
    </row>
    <row r="140" spans="1:12" s="57" customFormat="1" x14ac:dyDescent="0.25">
      <c r="B140" s="164" t="s">
        <v>112</v>
      </c>
      <c r="C140" s="165">
        <v>44258</v>
      </c>
      <c r="D140" s="165">
        <v>28766</v>
      </c>
      <c r="E140" s="165">
        <v>492</v>
      </c>
      <c r="F140" s="165">
        <v>45358</v>
      </c>
      <c r="G140" s="165">
        <v>47200</v>
      </c>
      <c r="H140" s="165">
        <v>55785</v>
      </c>
      <c r="I140" s="165">
        <v>56697</v>
      </c>
      <c r="J140" s="180">
        <f t="shared" ref="J140:J147" si="51">IFERROR(I140/H140-1,"-")</f>
        <v>1.6348480774401652E-2</v>
      </c>
      <c r="K140" s="164">
        <f t="shared" si="50"/>
        <v>912</v>
      </c>
      <c r="L140" s="166">
        <f t="shared" si="49"/>
        <v>2.1579316557920693E-2</v>
      </c>
    </row>
    <row r="141" spans="1:12" s="57" customFormat="1" x14ac:dyDescent="0.25">
      <c r="B141" s="164" t="s">
        <v>115</v>
      </c>
      <c r="C141" s="165">
        <v>6823</v>
      </c>
      <c r="D141" s="165">
        <v>4028</v>
      </c>
      <c r="E141" s="165">
        <v>1525</v>
      </c>
      <c r="F141" s="165">
        <v>7795</v>
      </c>
      <c r="G141" s="165">
        <v>10773</v>
      </c>
      <c r="H141" s="165">
        <v>13047</v>
      </c>
      <c r="I141" s="165">
        <v>11017</v>
      </c>
      <c r="J141" s="180">
        <f t="shared" si="51"/>
        <v>-0.15559132367594086</v>
      </c>
      <c r="K141" s="164">
        <f t="shared" si="50"/>
        <v>-2030</v>
      </c>
      <c r="L141" s="166">
        <f t="shared" si="49"/>
        <v>4.1931553789197364E-3</v>
      </c>
    </row>
    <row r="142" spans="1:12" x14ac:dyDescent="0.25">
      <c r="A142" s="1"/>
      <c r="B142" s="164" t="s">
        <v>118</v>
      </c>
      <c r="C142" s="165">
        <v>9504</v>
      </c>
      <c r="D142" s="165">
        <v>4260</v>
      </c>
      <c r="E142" s="165">
        <v>4627</v>
      </c>
      <c r="F142" s="165">
        <v>13698</v>
      </c>
      <c r="G142" s="165">
        <v>12723</v>
      </c>
      <c r="H142" s="165">
        <v>14076</v>
      </c>
      <c r="I142" s="165">
        <v>11428</v>
      </c>
      <c r="J142" s="180">
        <f t="shared" si="51"/>
        <v>-0.18812162546177891</v>
      </c>
      <c r="K142" s="164">
        <f t="shared" si="50"/>
        <v>-2648</v>
      </c>
      <c r="L142" s="166">
        <f t="shared" si="49"/>
        <v>4.3495851566029541E-3</v>
      </c>
    </row>
    <row r="143" spans="1:12" x14ac:dyDescent="0.25">
      <c r="A143" s="1"/>
      <c r="B143" s="164" t="s">
        <v>125</v>
      </c>
      <c r="C143" s="165">
        <v>2207</v>
      </c>
      <c r="D143" s="165">
        <v>933</v>
      </c>
      <c r="E143" s="165">
        <v>192</v>
      </c>
      <c r="F143" s="165">
        <v>5130</v>
      </c>
      <c r="G143" s="165">
        <v>4718</v>
      </c>
      <c r="H143" s="165">
        <v>3668</v>
      </c>
      <c r="I143" s="165">
        <v>3198</v>
      </c>
      <c r="J143" s="180">
        <f t="shared" si="51"/>
        <v>-0.1281352235550709</v>
      </c>
      <c r="K143" s="164">
        <f t="shared" si="50"/>
        <v>-470</v>
      </c>
      <c r="L143" s="166">
        <f t="shared" si="49"/>
        <v>1.2171835256227029E-3</v>
      </c>
    </row>
    <row r="144" spans="1:12" x14ac:dyDescent="0.25">
      <c r="A144" s="1"/>
      <c r="B144" s="164" t="s">
        <v>121</v>
      </c>
      <c r="C144" s="165">
        <v>2048</v>
      </c>
      <c r="D144" s="165">
        <v>1112</v>
      </c>
      <c r="E144" s="165">
        <v>393</v>
      </c>
      <c r="F144" s="165">
        <v>2475</v>
      </c>
      <c r="G144" s="165">
        <v>2470</v>
      </c>
      <c r="H144" s="165">
        <v>3026</v>
      </c>
      <c r="I144" s="165">
        <v>2329</v>
      </c>
      <c r="J144" s="180">
        <f t="shared" si="51"/>
        <v>-0.2303370786516854</v>
      </c>
      <c r="K144" s="164">
        <f t="shared" si="50"/>
        <v>-697</v>
      </c>
      <c r="L144" s="166">
        <f t="shared" si="49"/>
        <v>8.864354068715681E-4</v>
      </c>
    </row>
    <row r="145" spans="1:12" x14ac:dyDescent="0.25">
      <c r="A145" s="1"/>
      <c r="B145" s="164" t="s">
        <v>130</v>
      </c>
      <c r="C145" s="165">
        <v>1817</v>
      </c>
      <c r="D145" s="165">
        <v>2356</v>
      </c>
      <c r="E145" s="165">
        <v>36</v>
      </c>
      <c r="F145" s="165">
        <v>2272</v>
      </c>
      <c r="G145" s="165">
        <v>2745</v>
      </c>
      <c r="H145" s="165">
        <v>2511</v>
      </c>
      <c r="I145" s="165">
        <v>2672</v>
      </c>
      <c r="J145" s="180">
        <f t="shared" si="51"/>
        <v>6.4117881322182324E-2</v>
      </c>
      <c r="K145" s="164">
        <f t="shared" si="50"/>
        <v>161</v>
      </c>
      <c r="L145" s="166">
        <f t="shared" si="49"/>
        <v>1.016983858806711E-3</v>
      </c>
    </row>
    <row r="146" spans="1:12" x14ac:dyDescent="0.25">
      <c r="A146" s="163" t="s">
        <v>146</v>
      </c>
      <c r="B146" s="164" t="s">
        <v>133</v>
      </c>
      <c r="C146" s="165">
        <v>5369</v>
      </c>
      <c r="D146" s="165">
        <v>4700</v>
      </c>
      <c r="E146" s="165">
        <v>49</v>
      </c>
      <c r="F146" s="165">
        <v>1093</v>
      </c>
      <c r="G146" s="165">
        <v>2006</v>
      </c>
      <c r="H146" s="165">
        <v>1847</v>
      </c>
      <c r="I146" s="165">
        <v>1318</v>
      </c>
      <c r="J146" s="180">
        <f t="shared" si="51"/>
        <v>-0.28641039523551703</v>
      </c>
      <c r="K146" s="164">
        <f t="shared" si="50"/>
        <v>-529</v>
      </c>
      <c r="L146" s="166">
        <f t="shared" si="49"/>
        <v>5.0164099023474742E-4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26410</v>
      </c>
      <c r="D147" s="170">
        <f t="shared" ref="D147:I147" si="53">D139-SUM(D140:D146)</f>
        <v>16813</v>
      </c>
      <c r="E147" s="170">
        <f t="shared" si="53"/>
        <v>7052</v>
      </c>
      <c r="F147" s="170">
        <f t="shared" si="53"/>
        <v>34554</v>
      </c>
      <c r="G147" s="170">
        <f t="shared" si="53"/>
        <v>39131</v>
      </c>
      <c r="H147" s="170">
        <f t="shared" si="53"/>
        <v>40590</v>
      </c>
      <c r="I147" s="170">
        <f t="shared" si="53"/>
        <v>39826</v>
      </c>
      <c r="J147" s="181">
        <f t="shared" si="51"/>
        <v>-1.8822370041882253E-2</v>
      </c>
      <c r="K147" s="169">
        <f>I147-H147</f>
        <v>-764</v>
      </c>
      <c r="L147" s="171">
        <f t="shared" si="49"/>
        <v>1.5158083518276974E-2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61923</v>
      </c>
      <c r="D149" s="177">
        <v>29561</v>
      </c>
      <c r="E149" s="177">
        <v>18252</v>
      </c>
      <c r="F149" s="177">
        <v>52240</v>
      </c>
      <c r="G149" s="177">
        <v>59561</v>
      </c>
      <c r="H149" s="177">
        <v>62533</v>
      </c>
      <c r="I149" s="177">
        <v>58534</v>
      </c>
      <c r="J149" s="178">
        <f>IFERROR(I149/H149-1,"-")</f>
        <v>-6.3950234276302087E-2</v>
      </c>
      <c r="K149" s="177">
        <f>I149-H149</f>
        <v>-3999</v>
      </c>
      <c r="L149" s="178">
        <f t="shared" ref="L149:L161" si="54">I149/I$9</f>
        <v>2.2278492960850309E-2</v>
      </c>
    </row>
    <row r="150" spans="1:12" x14ac:dyDescent="0.25">
      <c r="A150" s="1" t="s">
        <v>98</v>
      </c>
      <c r="B150" s="160" t="s">
        <v>99</v>
      </c>
      <c r="C150" s="161">
        <v>23695</v>
      </c>
      <c r="D150" s="161">
        <v>10044</v>
      </c>
      <c r="E150" s="161">
        <v>12143</v>
      </c>
      <c r="F150" s="161">
        <v>25887</v>
      </c>
      <c r="G150" s="161">
        <v>26374</v>
      </c>
      <c r="H150" s="161">
        <v>25325</v>
      </c>
      <c r="I150" s="161">
        <v>21706</v>
      </c>
      <c r="J150" s="179">
        <f>IFERROR(I150/H150-1,"-")</f>
        <v>-0.14290227048371174</v>
      </c>
      <c r="K150" s="160">
        <f t="shared" ref="K150:K160" si="55">I150-H150</f>
        <v>-3619</v>
      </c>
      <c r="L150" s="162">
        <f t="shared" si="54"/>
        <v>8.2614714218781689E-3</v>
      </c>
    </row>
    <row r="151" spans="1:12" x14ac:dyDescent="0.25">
      <c r="A151" s="163" t="s">
        <v>105</v>
      </c>
      <c r="B151" s="164" t="s">
        <v>105</v>
      </c>
      <c r="C151" s="165">
        <v>13418</v>
      </c>
      <c r="D151" s="165">
        <v>4891</v>
      </c>
      <c r="E151" s="165">
        <v>10815</v>
      </c>
      <c r="F151" s="165">
        <v>17312</v>
      </c>
      <c r="G151" s="165">
        <v>17961</v>
      </c>
      <c r="H151" s="165">
        <v>17746</v>
      </c>
      <c r="I151" s="165">
        <v>14010</v>
      </c>
      <c r="J151" s="180">
        <f>IFERROR(I151/H151-1,"-")</f>
        <v>-0.21052631578947367</v>
      </c>
      <c r="K151" s="164">
        <f t="shared" si="55"/>
        <v>-3736</v>
      </c>
      <c r="L151" s="166">
        <f t="shared" si="54"/>
        <v>5.3323143195666252E-3</v>
      </c>
    </row>
    <row r="152" spans="1:12" x14ac:dyDescent="0.25">
      <c r="A152" s="163" t="s">
        <v>102</v>
      </c>
      <c r="B152" s="164" t="s">
        <v>102</v>
      </c>
      <c r="C152" s="165">
        <v>10277</v>
      </c>
      <c r="D152" s="165">
        <v>5153</v>
      </c>
      <c r="E152" s="165">
        <v>1328</v>
      </c>
      <c r="F152" s="165">
        <v>8575</v>
      </c>
      <c r="G152" s="165">
        <v>8413</v>
      </c>
      <c r="H152" s="165">
        <v>7579</v>
      </c>
      <c r="I152" s="165">
        <v>7696</v>
      </c>
      <c r="J152" s="180">
        <f>IFERROR(I152/H152-1,"-")</f>
        <v>1.5437392795883298E-2</v>
      </c>
      <c r="K152" s="164">
        <f t="shared" si="55"/>
        <v>117</v>
      </c>
      <c r="L152" s="166">
        <f t="shared" si="54"/>
        <v>2.929157102311545E-3</v>
      </c>
    </row>
    <row r="153" spans="1:12" x14ac:dyDescent="0.25">
      <c r="A153" s="1"/>
      <c r="B153" s="160" t="s">
        <v>109</v>
      </c>
      <c r="C153" s="161">
        <v>38228</v>
      </c>
      <c r="D153" s="161">
        <v>19517</v>
      </c>
      <c r="E153" s="161">
        <v>6109</v>
      </c>
      <c r="F153" s="161">
        <v>26353</v>
      </c>
      <c r="G153" s="161">
        <v>33187</v>
      </c>
      <c r="H153" s="161">
        <v>37208</v>
      </c>
      <c r="I153" s="161">
        <v>36828</v>
      </c>
      <c r="J153" s="179">
        <f>IFERROR(I153/H153-1,"-")</f>
        <v>-1.021285745001077E-2</v>
      </c>
      <c r="K153" s="160">
        <f t="shared" si="55"/>
        <v>-380</v>
      </c>
      <c r="L153" s="162">
        <f t="shared" si="54"/>
        <v>1.4017021538972139E-2</v>
      </c>
    </row>
    <row r="154" spans="1:12" s="57" customFormat="1" x14ac:dyDescent="0.25">
      <c r="B154" s="164" t="s">
        <v>112</v>
      </c>
      <c r="C154" s="165">
        <v>11853</v>
      </c>
      <c r="D154" s="165">
        <v>5840</v>
      </c>
      <c r="E154" s="165">
        <v>235</v>
      </c>
      <c r="F154" s="165">
        <v>8984</v>
      </c>
      <c r="G154" s="165">
        <v>11077</v>
      </c>
      <c r="H154" s="165">
        <v>11470</v>
      </c>
      <c r="I154" s="165">
        <v>8908</v>
      </c>
      <c r="J154" s="180">
        <f t="shared" ref="J154:J161" si="56">IFERROR(I154/H154-1,"-")</f>
        <v>-0.22336530078465566</v>
      </c>
      <c r="K154" s="164">
        <f t="shared" si="55"/>
        <v>-2562</v>
      </c>
      <c r="L154" s="166">
        <f t="shared" si="54"/>
        <v>3.3904536729978227E-3</v>
      </c>
    </row>
    <row r="155" spans="1:12" s="57" customFormat="1" x14ac:dyDescent="0.25">
      <c r="B155" s="164" t="s">
        <v>115</v>
      </c>
      <c r="C155" s="165">
        <v>11137</v>
      </c>
      <c r="D155" s="165">
        <v>5801</v>
      </c>
      <c r="E155" s="165">
        <v>1275</v>
      </c>
      <c r="F155" s="165">
        <v>6658</v>
      </c>
      <c r="G155" s="165">
        <v>7235</v>
      </c>
      <c r="H155" s="165">
        <v>7946</v>
      </c>
      <c r="I155" s="165">
        <v>7480</v>
      </c>
      <c r="J155" s="180">
        <f t="shared" si="56"/>
        <v>-5.8645859551975876E-2</v>
      </c>
      <c r="K155" s="164">
        <f t="shared" si="55"/>
        <v>-466</v>
      </c>
      <c r="L155" s="166">
        <f t="shared" si="54"/>
        <v>2.8469458322882479E-3</v>
      </c>
    </row>
    <row r="156" spans="1:12" x14ac:dyDescent="0.25">
      <c r="A156" s="1"/>
      <c r="B156" s="164" t="s">
        <v>118</v>
      </c>
      <c r="C156" s="165">
        <v>4607</v>
      </c>
      <c r="D156" s="165">
        <v>2092</v>
      </c>
      <c r="E156" s="165">
        <v>1750</v>
      </c>
      <c r="F156" s="165">
        <v>2877</v>
      </c>
      <c r="G156" s="165">
        <v>4612</v>
      </c>
      <c r="H156" s="165">
        <v>5322</v>
      </c>
      <c r="I156" s="165">
        <v>8321</v>
      </c>
      <c r="J156" s="180">
        <f t="shared" si="56"/>
        <v>0.56350995866215703</v>
      </c>
      <c r="K156" s="164">
        <f t="shared" si="55"/>
        <v>2999</v>
      </c>
      <c r="L156" s="166">
        <f t="shared" si="54"/>
        <v>3.1670369345548812E-3</v>
      </c>
    </row>
    <row r="157" spans="1:12" x14ac:dyDescent="0.25">
      <c r="A157" s="1"/>
      <c r="B157" s="164" t="s">
        <v>125</v>
      </c>
      <c r="C157" s="165">
        <v>834</v>
      </c>
      <c r="D157" s="165">
        <v>599</v>
      </c>
      <c r="E157" s="165">
        <v>198</v>
      </c>
      <c r="F157" s="165">
        <v>760</v>
      </c>
      <c r="G157" s="165">
        <v>1054</v>
      </c>
      <c r="H157" s="165">
        <v>1467</v>
      </c>
      <c r="I157" s="165">
        <v>1387</v>
      </c>
      <c r="J157" s="180">
        <f t="shared" si="56"/>
        <v>-5.4533060668029987E-2</v>
      </c>
      <c r="K157" s="164">
        <f t="shared" si="55"/>
        <v>-80</v>
      </c>
      <c r="L157" s="166">
        <f t="shared" si="54"/>
        <v>5.2790292371441172E-4</v>
      </c>
    </row>
    <row r="158" spans="1:12" x14ac:dyDescent="0.25">
      <c r="A158" s="1"/>
      <c r="B158" s="164" t="s">
        <v>121</v>
      </c>
      <c r="C158" s="165">
        <v>1271</v>
      </c>
      <c r="D158" s="165">
        <v>736</v>
      </c>
      <c r="E158" s="165">
        <v>211</v>
      </c>
      <c r="F158" s="165">
        <v>1172</v>
      </c>
      <c r="G158" s="165">
        <v>1528</v>
      </c>
      <c r="H158" s="165">
        <v>1448</v>
      </c>
      <c r="I158" s="165">
        <v>1330</v>
      </c>
      <c r="J158" s="180">
        <f t="shared" si="56"/>
        <v>-8.1491712707182362E-2</v>
      </c>
      <c r="K158" s="164">
        <f t="shared" si="55"/>
        <v>-118</v>
      </c>
      <c r="L158" s="166">
        <f t="shared" si="54"/>
        <v>5.0620828301381948E-4</v>
      </c>
    </row>
    <row r="159" spans="1:12" x14ac:dyDescent="0.25">
      <c r="A159" s="1"/>
      <c r="B159" s="164" t="s">
        <v>130</v>
      </c>
      <c r="C159" s="165">
        <v>352</v>
      </c>
      <c r="D159" s="165">
        <v>432</v>
      </c>
      <c r="E159" s="165">
        <v>22</v>
      </c>
      <c r="F159" s="165">
        <v>288</v>
      </c>
      <c r="G159" s="165">
        <v>474</v>
      </c>
      <c r="H159" s="165">
        <v>350</v>
      </c>
      <c r="I159" s="165">
        <v>318</v>
      </c>
      <c r="J159" s="180">
        <f t="shared" si="56"/>
        <v>-9.1428571428571415E-2</v>
      </c>
      <c r="K159" s="164">
        <f t="shared" si="55"/>
        <v>-32</v>
      </c>
      <c r="L159" s="166">
        <f t="shared" si="54"/>
        <v>1.2103325864540947E-4</v>
      </c>
    </row>
    <row r="160" spans="1:12" x14ac:dyDescent="0.25">
      <c r="A160" s="163" t="s">
        <v>146</v>
      </c>
      <c r="B160" s="164" t="s">
        <v>133</v>
      </c>
      <c r="C160" s="165">
        <v>787</v>
      </c>
      <c r="D160" s="165">
        <v>575</v>
      </c>
      <c r="E160" s="165">
        <v>57</v>
      </c>
      <c r="F160" s="165">
        <v>486</v>
      </c>
      <c r="G160" s="165">
        <v>663</v>
      </c>
      <c r="H160" s="165">
        <v>589</v>
      </c>
      <c r="I160" s="165">
        <v>472</v>
      </c>
      <c r="J160" s="180">
        <f t="shared" si="56"/>
        <v>-0.19864176570458403</v>
      </c>
      <c r="K160" s="164">
        <f t="shared" si="55"/>
        <v>-117</v>
      </c>
      <c r="L160" s="166">
        <f t="shared" si="54"/>
        <v>1.7964684931016752E-4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7387</v>
      </c>
      <c r="D161" s="170">
        <f t="shared" ref="D161:I161" si="58">D153-SUM(D154:D160)</f>
        <v>3442</v>
      </c>
      <c r="E161" s="170">
        <f t="shared" si="58"/>
        <v>2361</v>
      </c>
      <c r="F161" s="170">
        <f t="shared" si="58"/>
        <v>5128</v>
      </c>
      <c r="G161" s="170">
        <f t="shared" si="58"/>
        <v>6544</v>
      </c>
      <c r="H161" s="170">
        <f t="shared" si="58"/>
        <v>8616</v>
      </c>
      <c r="I161" s="170">
        <f t="shared" si="58"/>
        <v>8612</v>
      </c>
      <c r="J161" s="181">
        <f t="shared" si="56"/>
        <v>-4.6425255338899962E-4</v>
      </c>
      <c r="K161" s="169">
        <f>I161-H161</f>
        <v>-4</v>
      </c>
      <c r="L161" s="171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66560-6F07-4BCD-A3FE-8354223F57A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F54E-C5DE-4210-B5E6-ABE12A7831AC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157800</v>
      </c>
      <c r="D9" s="120">
        <v>9.3902719852620997E-3</v>
      </c>
      <c r="E9" s="119">
        <v>26469</v>
      </c>
      <c r="F9" s="120">
        <f t="shared" ref="F9:F21" si="4">IFERROR(E9/C9-1,"-")</f>
        <v>-0.83226235741444865</v>
      </c>
      <c r="G9" s="119">
        <v>114870</v>
      </c>
      <c r="H9" s="120">
        <f t="shared" ref="H9:H21" si="5">IFERROR(G9/E9-1,"-")</f>
        <v>3.3397937209565907</v>
      </c>
      <c r="I9" s="119">
        <v>163920</v>
      </c>
      <c r="J9" s="120">
        <f t="shared" ref="J9:J21" si="6">IFERROR(I9/G9-1,"-")</f>
        <v>0.4270044398015147</v>
      </c>
      <c r="K9" s="119">
        <v>173408</v>
      </c>
      <c r="L9" s="120">
        <f t="shared" ref="L9:L21" si="7">IFERROR(K9/I9-1,"-")</f>
        <v>5.7881893606637425E-2</v>
      </c>
      <c r="M9" s="119">
        <v>169944</v>
      </c>
      <c r="N9" s="120">
        <f>IFERROR(M9/K9-1,"-")</f>
        <v>-1.9976010334009975E-2</v>
      </c>
    </row>
    <row r="10" spans="1:15" x14ac:dyDescent="0.25">
      <c r="A10" s="1" t="s">
        <v>74</v>
      </c>
      <c r="B10" s="118" t="s">
        <v>75</v>
      </c>
      <c r="C10" s="119">
        <v>172884</v>
      </c>
      <c r="D10" s="120">
        <v>0.19373593139353429</v>
      </c>
      <c r="E10" s="119">
        <v>18511</v>
      </c>
      <c r="F10" s="120">
        <f t="shared" si="4"/>
        <v>-0.89292820619606206</v>
      </c>
      <c r="G10" s="119">
        <v>141290</v>
      </c>
      <c r="H10" s="120">
        <f t="shared" si="5"/>
        <v>6.6327589001134459</v>
      </c>
      <c r="I10" s="119">
        <v>156374</v>
      </c>
      <c r="J10" s="120">
        <f t="shared" si="6"/>
        <v>0.10675914785193563</v>
      </c>
      <c r="K10" s="119">
        <v>166759</v>
      </c>
      <c r="L10" s="120">
        <f t="shared" si="7"/>
        <v>6.6411295995497888E-2</v>
      </c>
      <c r="M10" s="119">
        <v>168166</v>
      </c>
      <c r="N10" s="120">
        <f t="shared" ref="N10:N13" si="8">IFERROR(M10/K10-1,"-")</f>
        <v>8.437325721550204E-3</v>
      </c>
    </row>
    <row r="11" spans="1:15" x14ac:dyDescent="0.25">
      <c r="A11" s="1" t="s">
        <v>76</v>
      </c>
      <c r="B11" s="118" t="s">
        <v>77</v>
      </c>
      <c r="C11" s="119">
        <v>82007</v>
      </c>
      <c r="D11" s="120">
        <v>-0.47045111131200679</v>
      </c>
      <c r="E11" s="119">
        <v>22143</v>
      </c>
      <c r="F11" s="120">
        <f t="shared" si="4"/>
        <v>-0.72998646457009775</v>
      </c>
      <c r="G11" s="119">
        <v>148905</v>
      </c>
      <c r="H11" s="120">
        <f t="shared" si="5"/>
        <v>5.724698550331933</v>
      </c>
      <c r="I11" s="119">
        <v>146134</v>
      </c>
      <c r="J11" s="120">
        <f t="shared" si="6"/>
        <v>-1.8609180349887566E-2</v>
      </c>
      <c r="K11" s="119">
        <v>176870</v>
      </c>
      <c r="L11" s="120">
        <f t="shared" si="7"/>
        <v>0.21032750762998353</v>
      </c>
      <c r="M11" s="119">
        <v>166403</v>
      </c>
      <c r="N11" s="120">
        <f t="shared" si="8"/>
        <v>-5.9179058065245704E-2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22148</v>
      </c>
      <c r="F12" s="120" t="str">
        <f>IFERROR(E12/C12-1,"-")</f>
        <v>-</v>
      </c>
      <c r="G12" s="119">
        <v>152510</v>
      </c>
      <c r="H12" s="120">
        <f t="shared" si="5"/>
        <v>5.885949069893444</v>
      </c>
      <c r="I12" s="119">
        <v>144835</v>
      </c>
      <c r="J12" s="120">
        <f t="shared" si="6"/>
        <v>-5.0324568880729115E-2</v>
      </c>
      <c r="K12" s="119">
        <v>154662</v>
      </c>
      <c r="L12" s="120">
        <f t="shared" si="7"/>
        <v>6.7849621983636643E-2</v>
      </c>
      <c r="M12" s="119">
        <v>160144</v>
      </c>
      <c r="N12" s="120">
        <f t="shared" si="8"/>
        <v>3.5445034979503687E-2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24096</v>
      </c>
      <c r="F13" s="120" t="str">
        <f t="shared" si="4"/>
        <v>-</v>
      </c>
      <c r="G13" s="119">
        <v>125910</v>
      </c>
      <c r="H13" s="120">
        <f t="shared" si="5"/>
        <v>4.2253486055776897</v>
      </c>
      <c r="I13" s="119">
        <v>140451</v>
      </c>
      <c r="J13" s="120">
        <f t="shared" si="6"/>
        <v>0.11548725279961869</v>
      </c>
      <c r="K13" s="119">
        <v>159924</v>
      </c>
      <c r="L13" s="120">
        <f t="shared" si="7"/>
        <v>0.1386462182540531</v>
      </c>
      <c r="M13" s="119">
        <v>143215</v>
      </c>
      <c r="N13" s="120">
        <f t="shared" si="8"/>
        <v>-0.10448087841724818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18794</v>
      </c>
      <c r="F14" s="120" t="str">
        <f t="shared" si="4"/>
        <v>-</v>
      </c>
      <c r="G14" s="119">
        <v>132220</v>
      </c>
      <c r="H14" s="120">
        <f t="shared" si="5"/>
        <v>6.0352240076620198</v>
      </c>
      <c r="I14" s="119">
        <v>142289</v>
      </c>
      <c r="J14" s="120">
        <f t="shared" si="6"/>
        <v>7.6153380729087949E-2</v>
      </c>
      <c r="K14" s="119">
        <v>157113</v>
      </c>
      <c r="L14" s="120">
        <f t="shared" si="7"/>
        <v>0.10418233313889336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61086</v>
      </c>
      <c r="F15" s="120" t="str">
        <f t="shared" si="4"/>
        <v>-</v>
      </c>
      <c r="G15" s="119">
        <v>159520</v>
      </c>
      <c r="H15" s="120">
        <f t="shared" si="5"/>
        <v>1.6114003208591168</v>
      </c>
      <c r="I15" s="119">
        <v>166431</v>
      </c>
      <c r="J15" s="120">
        <f t="shared" si="6"/>
        <v>4.3323721163490481E-2</v>
      </c>
      <c r="K15" s="119">
        <v>173767</v>
      </c>
      <c r="L15" s="120">
        <f t="shared" si="7"/>
        <v>4.4078326754030117E-2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60513</v>
      </c>
      <c r="D16" s="120">
        <v>-0.66723673357162494</v>
      </c>
      <c r="E16" s="119">
        <v>94829</v>
      </c>
      <c r="F16" s="120">
        <f t="shared" si="4"/>
        <v>0.56708475864690233</v>
      </c>
      <c r="G16" s="119">
        <v>178525</v>
      </c>
      <c r="H16" s="120">
        <f t="shared" si="5"/>
        <v>0.88259920488458166</v>
      </c>
      <c r="I16" s="119">
        <v>181874</v>
      </c>
      <c r="J16" s="120">
        <f t="shared" si="6"/>
        <v>1.875927741212724E-2</v>
      </c>
      <c r="K16" s="119">
        <v>179514</v>
      </c>
      <c r="L16" s="120">
        <f t="shared" si="7"/>
        <v>-1.2976016362976517E-2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22909</v>
      </c>
      <c r="D17" s="120">
        <v>-0.86040885964110536</v>
      </c>
      <c r="E17" s="119">
        <v>89027</v>
      </c>
      <c r="F17" s="120">
        <f t="shared" si="4"/>
        <v>2.8861146274389977</v>
      </c>
      <c r="G17" s="119">
        <v>136089</v>
      </c>
      <c r="H17" s="120">
        <f t="shared" si="5"/>
        <v>0.52862614712390621</v>
      </c>
      <c r="I17" s="119">
        <v>150809</v>
      </c>
      <c r="J17" s="120">
        <f t="shared" si="6"/>
        <v>0.10816450998978611</v>
      </c>
      <c r="K17" s="119">
        <v>145872</v>
      </c>
      <c r="L17" s="120">
        <f t="shared" si="7"/>
        <v>-3.2736773004263697E-2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24343</v>
      </c>
      <c r="D18" s="120">
        <v>-0.84925814921232534</v>
      </c>
      <c r="E18" s="119">
        <v>137179</v>
      </c>
      <c r="F18" s="120">
        <f t="shared" si="4"/>
        <v>4.6352544879431461</v>
      </c>
      <c r="G18" s="119">
        <v>154114</v>
      </c>
      <c r="H18" s="120">
        <f t="shared" si="5"/>
        <v>0.12345184029625522</v>
      </c>
      <c r="I18" s="119">
        <v>170708</v>
      </c>
      <c r="J18" s="120">
        <f t="shared" si="6"/>
        <v>0.10767354036622234</v>
      </c>
      <c r="K18" s="119">
        <v>177711</v>
      </c>
      <c r="L18" s="120">
        <f t="shared" si="7"/>
        <v>4.1023267802329233E-2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30656</v>
      </c>
      <c r="D19" s="120">
        <v>-0.78903470439671608</v>
      </c>
      <c r="E19" s="119">
        <v>137494</v>
      </c>
      <c r="F19" s="120">
        <f t="shared" si="4"/>
        <v>3.4850600208768263</v>
      </c>
      <c r="G19" s="119">
        <v>153023</v>
      </c>
      <c r="H19" s="120">
        <f t="shared" si="5"/>
        <v>0.11294311024481063</v>
      </c>
      <c r="I19" s="119">
        <v>164389</v>
      </c>
      <c r="J19" s="120">
        <f t="shared" si="6"/>
        <v>7.427641596361334E-2</v>
      </c>
      <c r="K19" s="119">
        <v>162641</v>
      </c>
      <c r="L19" s="120">
        <f t="shared" si="7"/>
        <v>-1.0633314881166034E-2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33192</v>
      </c>
      <c r="D20" s="120">
        <v>-0.77792348556823809</v>
      </c>
      <c r="E20" s="119">
        <v>123213</v>
      </c>
      <c r="F20" s="120">
        <f t="shared" si="4"/>
        <v>2.7121294287780189</v>
      </c>
      <c r="G20" s="119">
        <v>156141</v>
      </c>
      <c r="H20" s="120">
        <f t="shared" si="5"/>
        <v>0.26724452776898544</v>
      </c>
      <c r="I20" s="119">
        <v>158524</v>
      </c>
      <c r="J20" s="120">
        <f t="shared" si="6"/>
        <v>1.5261846664232914E-2</v>
      </c>
      <c r="K20" s="119">
        <v>160539</v>
      </c>
      <c r="L20" s="120">
        <f t="shared" si="7"/>
        <v>1.271100905856537E-2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610766</v>
      </c>
      <c r="D21" s="123">
        <v>-0.67105747874249499</v>
      </c>
      <c r="E21" s="122">
        <v>774989</v>
      </c>
      <c r="F21" s="123">
        <f t="shared" si="4"/>
        <v>0.26888038954362226</v>
      </c>
      <c r="G21" s="122">
        <v>1753117</v>
      </c>
      <c r="H21" s="123">
        <f t="shared" si="5"/>
        <v>1.2621185591021291</v>
      </c>
      <c r="I21" s="122">
        <v>1886738</v>
      </c>
      <c r="J21" s="123">
        <f t="shared" si="6"/>
        <v>7.6219100037247856E-2</v>
      </c>
      <c r="K21" s="122">
        <v>1988780</v>
      </c>
      <c r="L21" s="123">
        <f t="shared" si="7"/>
        <v>5.4083820859069931E-2</v>
      </c>
      <c r="M21" s="122">
        <v>807872</v>
      </c>
      <c r="N21" s="123">
        <v>-2.8559816166700558E-2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82" t="s">
        <v>274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tr">
        <f>CONCATENATE("var. ",RIGHT(E29,2),"/",RIGHT(E29-1,2))</f>
        <v>var. 21/20</v>
      </c>
      <c r="G30" s="117" t="s">
        <v>71</v>
      </c>
      <c r="H30" s="116" t="str">
        <f>CONCATENATE("var. ",RIGHT(G29,2),"/",RIGHT(G29-1,2))</f>
        <v>var. 22/21</v>
      </c>
      <c r="I30" s="117" t="s">
        <v>71</v>
      </c>
      <c r="J30" s="116" t="s">
        <v>249</v>
      </c>
      <c r="K30" s="117" t="s">
        <v>71</v>
      </c>
      <c r="L30" s="116" t="s">
        <v>249</v>
      </c>
      <c r="M30" s="117" t="s">
        <v>71</v>
      </c>
      <c r="N30" s="116" t="s">
        <v>275</v>
      </c>
    </row>
    <row r="31" spans="1:15" x14ac:dyDescent="0.25">
      <c r="B31" s="118" t="s">
        <v>73</v>
      </c>
      <c r="C31" s="119">
        <v>2810</v>
      </c>
      <c r="D31" s="120">
        <v>-0.63960497627292545</v>
      </c>
      <c r="E31" s="119">
        <v>7933</v>
      </c>
      <c r="F31" s="120">
        <f t="shared" ref="F31:F43" si="9">IFERROR(E31/C31-1,"-")</f>
        <v>1.8231316725978646</v>
      </c>
      <c r="G31" s="119">
        <v>4259</v>
      </c>
      <c r="H31" s="120">
        <f t="shared" ref="H31:H43" si="10">IFERROR(G31/E31-1,"-")</f>
        <v>-0.46312870288667596</v>
      </c>
      <c r="I31" s="119">
        <v>7684</v>
      </c>
      <c r="J31" s="120">
        <f t="shared" ref="J31:J43" si="11">IFERROR(I31/G31-1,"-")</f>
        <v>0.80417938483212015</v>
      </c>
      <c r="K31" s="119">
        <v>4643</v>
      </c>
      <c r="L31" s="120">
        <f t="shared" ref="L31:L43" si="12">IFERROR(K31/I31-1,"-")</f>
        <v>-0.39575741801145237</v>
      </c>
      <c r="M31" s="119">
        <v>4190</v>
      </c>
      <c r="N31" s="120">
        <f t="shared" ref="N31:N35" si="13">IFERROR(M31/K31-1,"-")</f>
        <v>-9.7566228731423621E-2</v>
      </c>
    </row>
    <row r="32" spans="1:15" x14ac:dyDescent="0.25">
      <c r="B32" s="118" t="s">
        <v>75</v>
      </c>
      <c r="C32" s="119">
        <v>4481</v>
      </c>
      <c r="D32" s="120">
        <v>-0.24281851977019264</v>
      </c>
      <c r="E32" s="119">
        <v>6177</v>
      </c>
      <c r="F32" s="120">
        <f t="shared" si="9"/>
        <v>0.37848694487837542</v>
      </c>
      <c r="G32" s="119">
        <v>4072</v>
      </c>
      <c r="H32" s="120">
        <f t="shared" si="10"/>
        <v>-0.34078031406831799</v>
      </c>
      <c r="I32" s="119">
        <v>4631</v>
      </c>
      <c r="J32" s="120">
        <f t="shared" si="11"/>
        <v>0.13727897838899805</v>
      </c>
      <c r="K32" s="119">
        <v>3359</v>
      </c>
      <c r="L32" s="120">
        <f t="shared" si="12"/>
        <v>-0.27467069747354778</v>
      </c>
      <c r="M32" s="119">
        <v>2494</v>
      </c>
      <c r="N32" s="120">
        <f t="shared" si="13"/>
        <v>-0.2575171181899375</v>
      </c>
    </row>
    <row r="33" spans="2:15" x14ac:dyDescent="0.25">
      <c r="B33" s="118" t="s">
        <v>77</v>
      </c>
      <c r="C33" s="119">
        <v>1861</v>
      </c>
      <c r="D33" s="120">
        <v>-0.87807914046121593</v>
      </c>
      <c r="E33" s="119">
        <v>6981</v>
      </c>
      <c r="F33" s="120">
        <f t="shared" si="9"/>
        <v>2.751209027404621</v>
      </c>
      <c r="G33" s="119">
        <v>4758</v>
      </c>
      <c r="H33" s="120">
        <f t="shared" si="10"/>
        <v>-0.31843575418994419</v>
      </c>
      <c r="I33" s="119">
        <v>6445</v>
      </c>
      <c r="J33" s="120">
        <f t="shared" si="11"/>
        <v>0.35456073980664149</v>
      </c>
      <c r="K33" s="119">
        <v>7332</v>
      </c>
      <c r="L33" s="120">
        <f t="shared" si="12"/>
        <v>0.1376260667183864</v>
      </c>
      <c r="M33" s="119">
        <v>3474</v>
      </c>
      <c r="N33" s="120">
        <f t="shared" si="13"/>
        <v>-0.52618657937806868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10350</v>
      </c>
      <c r="F34" s="120" t="str">
        <f t="shared" si="9"/>
        <v>-</v>
      </c>
      <c r="G34" s="119">
        <v>8585</v>
      </c>
      <c r="H34" s="120">
        <f t="shared" si="10"/>
        <v>-0.17053140096618358</v>
      </c>
      <c r="I34" s="119">
        <v>11356</v>
      </c>
      <c r="J34" s="120">
        <f t="shared" si="11"/>
        <v>0.32277227722772284</v>
      </c>
      <c r="K34" s="119">
        <v>5241</v>
      </c>
      <c r="L34" s="120">
        <f t="shared" si="12"/>
        <v>-0.53848185980979224</v>
      </c>
      <c r="M34" s="119">
        <v>8301</v>
      </c>
      <c r="N34" s="120">
        <f t="shared" si="13"/>
        <v>0.58385804235832861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10388</v>
      </c>
      <c r="F35" s="120" t="str">
        <f t="shared" si="9"/>
        <v>-</v>
      </c>
      <c r="G35" s="119">
        <v>7510</v>
      </c>
      <c r="H35" s="120">
        <f t="shared" si="10"/>
        <v>-0.27705044281863689</v>
      </c>
      <c r="I35" s="119">
        <v>8116</v>
      </c>
      <c r="J35" s="120">
        <f t="shared" si="11"/>
        <v>8.0692410119840297E-2</v>
      </c>
      <c r="K35" s="119">
        <v>6651</v>
      </c>
      <c r="L35" s="120">
        <f t="shared" si="12"/>
        <v>-0.18050763923114832</v>
      </c>
      <c r="M35" s="119">
        <v>7050</v>
      </c>
      <c r="N35" s="120">
        <f t="shared" si="13"/>
        <v>5.999097880018045E-2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7198</v>
      </c>
      <c r="F36" s="120" t="str">
        <f t="shared" si="9"/>
        <v>-</v>
      </c>
      <c r="G36" s="119">
        <v>7211</v>
      </c>
      <c r="H36" s="120">
        <f t="shared" si="10"/>
        <v>1.8060572381217721E-3</v>
      </c>
      <c r="I36" s="119">
        <v>11716</v>
      </c>
      <c r="J36" s="120">
        <f t="shared" si="11"/>
        <v>0.62473998058521696</v>
      </c>
      <c r="K36" s="119">
        <v>9313</v>
      </c>
      <c r="L36" s="120">
        <f t="shared" si="12"/>
        <v>-0.20510413110276549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18335</v>
      </c>
      <c r="F37" s="120" t="str">
        <f t="shared" si="9"/>
        <v>-</v>
      </c>
      <c r="G37" s="119">
        <v>16871</v>
      </c>
      <c r="H37" s="120">
        <f t="shared" si="10"/>
        <v>-7.9847286610308155E-2</v>
      </c>
      <c r="I37" s="119">
        <v>16350</v>
      </c>
      <c r="J37" s="120">
        <f t="shared" si="11"/>
        <v>-3.0881394108233096E-2</v>
      </c>
      <c r="K37" s="119">
        <v>15147</v>
      </c>
      <c r="L37" s="120">
        <f t="shared" si="12"/>
        <v>-7.357798165137619E-2</v>
      </c>
      <c r="M37" s="119"/>
      <c r="N37" s="120"/>
    </row>
    <row r="38" spans="2:15" x14ac:dyDescent="0.25">
      <c r="B38" s="118" t="s">
        <v>87</v>
      </c>
      <c r="C38" s="119">
        <v>24732</v>
      </c>
      <c r="D38" s="120">
        <v>-8.7009487245745532E-2</v>
      </c>
      <c r="E38" s="119">
        <v>32710</v>
      </c>
      <c r="F38" s="120">
        <f t="shared" si="9"/>
        <v>0.32257803655183559</v>
      </c>
      <c r="G38" s="119">
        <v>22263</v>
      </c>
      <c r="H38" s="120">
        <f t="shared" si="10"/>
        <v>-0.31938245184958725</v>
      </c>
      <c r="I38" s="119">
        <v>17040</v>
      </c>
      <c r="J38" s="120">
        <f t="shared" si="11"/>
        <v>-0.23460450074114003</v>
      </c>
      <c r="K38" s="119">
        <v>17997</v>
      </c>
      <c r="L38" s="120">
        <f t="shared" si="12"/>
        <v>5.6161971830985813E-2</v>
      </c>
      <c r="M38" s="119"/>
      <c r="N38" s="120"/>
    </row>
    <row r="39" spans="2:15" x14ac:dyDescent="0.25">
      <c r="B39" s="118" t="s">
        <v>89</v>
      </c>
      <c r="C39" s="119">
        <v>10533</v>
      </c>
      <c r="D39" s="120">
        <v>-0.5976392390556956</v>
      </c>
      <c r="E39" s="119">
        <v>17671</v>
      </c>
      <c r="F39" s="120">
        <f t="shared" si="9"/>
        <v>0.67767967340738622</v>
      </c>
      <c r="G39" s="119">
        <v>12307</v>
      </c>
      <c r="H39" s="120">
        <f t="shared" si="10"/>
        <v>-0.30354818629392788</v>
      </c>
      <c r="I39" s="119">
        <v>12268</v>
      </c>
      <c r="J39" s="120">
        <f t="shared" si="11"/>
        <v>-3.1689282522141538E-3</v>
      </c>
      <c r="K39" s="119">
        <v>11247</v>
      </c>
      <c r="L39" s="120">
        <f t="shared" si="12"/>
        <v>-8.3224649494620162E-2</v>
      </c>
      <c r="M39" s="119"/>
      <c r="N39" s="120"/>
    </row>
    <row r="40" spans="2:15" x14ac:dyDescent="0.25">
      <c r="B40" s="118" t="s">
        <v>91</v>
      </c>
      <c r="C40" s="119">
        <v>9331</v>
      </c>
      <c r="D40" s="120">
        <v>-0.36471949891067534</v>
      </c>
      <c r="E40" s="119">
        <v>13514</v>
      </c>
      <c r="F40" s="120">
        <f t="shared" si="9"/>
        <v>0.44829064408959374</v>
      </c>
      <c r="G40" s="119">
        <v>5869</v>
      </c>
      <c r="H40" s="120">
        <f t="shared" si="10"/>
        <v>-0.56570963445315969</v>
      </c>
      <c r="I40" s="119">
        <v>7638</v>
      </c>
      <c r="J40" s="120">
        <f t="shared" si="11"/>
        <v>0.3014142102572841</v>
      </c>
      <c r="K40" s="119">
        <v>11565</v>
      </c>
      <c r="L40" s="120">
        <f t="shared" si="12"/>
        <v>0.51413982717989004</v>
      </c>
      <c r="M40" s="119"/>
      <c r="N40" s="120"/>
    </row>
    <row r="41" spans="2:15" x14ac:dyDescent="0.25">
      <c r="B41" s="118" t="s">
        <v>93</v>
      </c>
      <c r="C41" s="119">
        <v>6163</v>
      </c>
      <c r="D41" s="120">
        <v>-0.10473561882626381</v>
      </c>
      <c r="E41" s="119">
        <v>4282</v>
      </c>
      <c r="F41" s="120">
        <f t="shared" si="9"/>
        <v>-0.30520850235275032</v>
      </c>
      <c r="G41" s="119">
        <v>3929</v>
      </c>
      <c r="H41" s="120">
        <f t="shared" si="10"/>
        <v>-8.243811303129378E-2</v>
      </c>
      <c r="I41" s="119">
        <v>4428</v>
      </c>
      <c r="J41" s="120">
        <f t="shared" si="11"/>
        <v>0.12700432680071261</v>
      </c>
      <c r="K41" s="119">
        <v>5701</v>
      </c>
      <c r="L41" s="120">
        <f t="shared" si="12"/>
        <v>0.28748870822041561</v>
      </c>
      <c r="M41" s="119"/>
      <c r="N41" s="120"/>
    </row>
    <row r="42" spans="2:15" x14ac:dyDescent="0.25">
      <c r="B42" s="118" t="s">
        <v>95</v>
      </c>
      <c r="C42" s="119">
        <v>4505</v>
      </c>
      <c r="D42" s="120">
        <v>-0.43897882938978827</v>
      </c>
      <c r="E42" s="119">
        <v>6454</v>
      </c>
      <c r="F42" s="120">
        <f t="shared" si="9"/>
        <v>0.43263041065482799</v>
      </c>
      <c r="G42" s="119">
        <v>7585</v>
      </c>
      <c r="H42" s="120">
        <f t="shared" si="10"/>
        <v>0.17524016114037799</v>
      </c>
      <c r="I42" s="119">
        <v>6411</v>
      </c>
      <c r="J42" s="120">
        <f t="shared" si="11"/>
        <v>-0.15477916941331571</v>
      </c>
      <c r="K42" s="119">
        <v>5544</v>
      </c>
      <c r="L42" s="120">
        <f t="shared" si="12"/>
        <v>-0.13523631258773983</v>
      </c>
      <c r="M42" s="119"/>
      <c r="N42" s="120"/>
    </row>
    <row r="43" spans="2:15" ht="15.75" x14ac:dyDescent="0.25">
      <c r="B43" s="121" t="s">
        <v>32</v>
      </c>
      <c r="C43" s="122">
        <v>77176</v>
      </c>
      <c r="D43" s="123">
        <v>-0.59992949934164819</v>
      </c>
      <c r="E43" s="122">
        <v>141993</v>
      </c>
      <c r="F43" s="123">
        <f t="shared" si="9"/>
        <v>0.83985954182647449</v>
      </c>
      <c r="G43" s="122">
        <v>105219</v>
      </c>
      <c r="H43" s="123">
        <f t="shared" si="10"/>
        <v>-0.25898459783228756</v>
      </c>
      <c r="I43" s="122">
        <v>114083</v>
      </c>
      <c r="J43" s="123">
        <f t="shared" si="11"/>
        <v>8.4243340081163964E-2</v>
      </c>
      <c r="K43" s="122">
        <v>103740</v>
      </c>
      <c r="L43" s="123">
        <f t="shared" si="12"/>
        <v>-9.0662061832174845E-2</v>
      </c>
      <c r="M43" s="122">
        <v>25509</v>
      </c>
      <c r="N43" s="123">
        <v>-6.306471754940135E-2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82" t="s">
        <v>276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tr">
        <f>CONCATENATE("var. ",RIGHT(E51,2),"/",RIGHT(E51-1,2))</f>
        <v>var. 21/20</v>
      </c>
      <c r="G52" s="117" t="s">
        <v>71</v>
      </c>
      <c r="H52" s="116" t="str">
        <f>CONCATENATE("var. ",RIGHT(G51,2),"/",RIGHT(G51-1,2))</f>
        <v>var. 22/21</v>
      </c>
      <c r="I52" s="117" t="s">
        <v>71</v>
      </c>
      <c r="J52" s="116" t="s">
        <v>249</v>
      </c>
      <c r="K52" s="117" t="s">
        <v>71</v>
      </c>
      <c r="L52" s="116" t="s">
        <v>249</v>
      </c>
      <c r="M52" s="117" t="s">
        <v>71</v>
      </c>
      <c r="N52" s="116" t="s">
        <v>275</v>
      </c>
    </row>
    <row r="53" spans="1:15" x14ac:dyDescent="0.25">
      <c r="A53" s="1">
        <v>1</v>
      </c>
      <c r="B53" s="118" t="s">
        <v>73</v>
      </c>
      <c r="C53" s="119">
        <v>1602</v>
      </c>
      <c r="D53" s="120">
        <v>-0.50949173300673611</v>
      </c>
      <c r="E53" s="119">
        <v>2468</v>
      </c>
      <c r="F53" s="120">
        <f t="shared" ref="F53:F65" si="14">IFERROR(E53/C53-1,"-")</f>
        <v>0.54057428214731584</v>
      </c>
      <c r="G53" s="119">
        <v>2953</v>
      </c>
      <c r="H53" s="120">
        <f t="shared" ref="H53:H65" si="15">IFERROR(G53/E53-1,"-")</f>
        <v>0.19651539708265808</v>
      </c>
      <c r="I53" s="119">
        <v>3641</v>
      </c>
      <c r="J53" s="120">
        <f>IFERROR(I53/G53-1,"-")</f>
        <v>0.2329834067050458</v>
      </c>
      <c r="K53" s="119">
        <v>2676</v>
      </c>
      <c r="L53" s="120">
        <f>IFERROR(K53/I53-1,"-")</f>
        <v>-0.26503707772589946</v>
      </c>
      <c r="M53" s="119">
        <v>3585</v>
      </c>
      <c r="N53" s="120">
        <f t="shared" ref="N53:N57" si="16">IFERROR(M53/K53-1,"-")</f>
        <v>0.33968609865470856</v>
      </c>
    </row>
    <row r="54" spans="1:15" x14ac:dyDescent="0.25">
      <c r="A54" s="1">
        <v>2</v>
      </c>
      <c r="B54" s="118" t="s">
        <v>75</v>
      </c>
      <c r="C54" s="119">
        <v>1729</v>
      </c>
      <c r="D54" s="120">
        <v>-0.27807933194154488</v>
      </c>
      <c r="E54" s="119">
        <v>1016</v>
      </c>
      <c r="F54" s="120">
        <f t="shared" si="14"/>
        <v>-0.41237709658762289</v>
      </c>
      <c r="G54" s="119">
        <v>2193</v>
      </c>
      <c r="H54" s="120">
        <f t="shared" si="15"/>
        <v>1.1584645669291338</v>
      </c>
      <c r="I54" s="119">
        <v>2303</v>
      </c>
      <c r="J54" s="120">
        <f t="shared" ref="J54:J65" si="17">IFERROR(I54/G54-1,"-")</f>
        <v>5.0159598723210186E-2</v>
      </c>
      <c r="K54" s="119">
        <v>1677</v>
      </c>
      <c r="L54" s="120">
        <f t="shared" ref="L54:L65" si="18">IFERROR(K54/I54-1,"-")</f>
        <v>-0.27181936604429002</v>
      </c>
      <c r="M54" s="119">
        <v>1820</v>
      </c>
      <c r="N54" s="120">
        <f t="shared" si="16"/>
        <v>8.5271317829457294E-2</v>
      </c>
    </row>
    <row r="55" spans="1:15" x14ac:dyDescent="0.25">
      <c r="A55" s="1">
        <v>3</v>
      </c>
      <c r="B55" s="118" t="s">
        <v>77</v>
      </c>
      <c r="C55" s="119">
        <v>789</v>
      </c>
      <c r="D55" s="120">
        <v>-0.83191308052833401</v>
      </c>
      <c r="E55" s="119">
        <v>1370</v>
      </c>
      <c r="F55" s="120">
        <f t="shared" si="14"/>
        <v>0.73637515842839041</v>
      </c>
      <c r="G55" s="119">
        <v>2613</v>
      </c>
      <c r="H55" s="120">
        <f t="shared" si="15"/>
        <v>0.90729927007299271</v>
      </c>
      <c r="I55" s="119">
        <v>3123</v>
      </c>
      <c r="J55" s="120">
        <f t="shared" si="17"/>
        <v>0.19517795637198621</v>
      </c>
      <c r="K55" s="119">
        <v>3345</v>
      </c>
      <c r="L55" s="120">
        <f t="shared" si="18"/>
        <v>7.1085494716618625E-2</v>
      </c>
      <c r="M55" s="119">
        <v>2781</v>
      </c>
      <c r="N55" s="120">
        <f t="shared" si="16"/>
        <v>-0.16860986547085199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1625</v>
      </c>
      <c r="F56" s="120" t="str">
        <f t="shared" si="14"/>
        <v>-</v>
      </c>
      <c r="G56" s="119">
        <v>2610</v>
      </c>
      <c r="H56" s="120">
        <f t="shared" si="15"/>
        <v>0.60615384615384604</v>
      </c>
      <c r="I56" s="119">
        <v>3426</v>
      </c>
      <c r="J56" s="120">
        <f t="shared" si="17"/>
        <v>0.31264367816091965</v>
      </c>
      <c r="K56" s="119">
        <v>2702</v>
      </c>
      <c r="L56" s="120">
        <f t="shared" si="18"/>
        <v>-0.21132516053706951</v>
      </c>
      <c r="M56" s="119">
        <v>5202</v>
      </c>
      <c r="N56" s="120">
        <f t="shared" si="16"/>
        <v>0.92524056254626208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2518</v>
      </c>
      <c r="F57" s="120" t="str">
        <f t="shared" si="14"/>
        <v>-</v>
      </c>
      <c r="G57" s="119">
        <v>2461</v>
      </c>
      <c r="H57" s="120">
        <f t="shared" si="15"/>
        <v>-2.2637013502780023E-2</v>
      </c>
      <c r="I57" s="119">
        <v>3361</v>
      </c>
      <c r="J57" s="120">
        <f t="shared" si="17"/>
        <v>0.36570499796830558</v>
      </c>
      <c r="K57" s="119">
        <v>3660</v>
      </c>
      <c r="L57" s="120">
        <f t="shared" si="18"/>
        <v>8.8961618565903011E-2</v>
      </c>
      <c r="M57" s="119">
        <v>4562</v>
      </c>
      <c r="N57" s="120">
        <f t="shared" si="16"/>
        <v>0.24644808743169389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3706</v>
      </c>
      <c r="F58" s="120" t="str">
        <f t="shared" si="14"/>
        <v>-</v>
      </c>
      <c r="G58" s="119">
        <v>4006</v>
      </c>
      <c r="H58" s="120">
        <f t="shared" si="15"/>
        <v>8.0949811117107418E-2</v>
      </c>
      <c r="I58" s="119">
        <v>5560</v>
      </c>
      <c r="J58" s="120">
        <f t="shared" si="17"/>
        <v>0.38791812281577642</v>
      </c>
      <c r="K58" s="119">
        <v>4118</v>
      </c>
      <c r="L58" s="120">
        <f t="shared" si="18"/>
        <v>-0.25935251798561154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11363</v>
      </c>
      <c r="F59" s="120" t="str">
        <f t="shared" si="14"/>
        <v>-</v>
      </c>
      <c r="G59" s="119">
        <v>8443</v>
      </c>
      <c r="H59" s="120">
        <f t="shared" si="15"/>
        <v>-0.25697439056587168</v>
      </c>
      <c r="I59" s="119">
        <v>8165</v>
      </c>
      <c r="J59" s="120">
        <f t="shared" si="17"/>
        <v>-3.2926684827667918E-2</v>
      </c>
      <c r="K59" s="119">
        <v>7349</v>
      </c>
      <c r="L59" s="120">
        <f t="shared" si="18"/>
        <v>-9.9938763012859755E-2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8054</v>
      </c>
      <c r="D60" s="120">
        <v>-0.4331761559574917</v>
      </c>
      <c r="E60" s="119">
        <v>14616</v>
      </c>
      <c r="F60" s="120">
        <f t="shared" si="14"/>
        <v>0.81475043456667495</v>
      </c>
      <c r="G60" s="119">
        <v>8711</v>
      </c>
      <c r="H60" s="120">
        <f t="shared" si="15"/>
        <v>-0.40400930487137388</v>
      </c>
      <c r="I60" s="119">
        <v>8609</v>
      </c>
      <c r="J60" s="120">
        <f t="shared" si="17"/>
        <v>-1.1709333027207003E-2</v>
      </c>
      <c r="K60" s="119">
        <v>10060</v>
      </c>
      <c r="L60" s="120">
        <f t="shared" si="18"/>
        <v>0.16854454640492511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4755</v>
      </c>
      <c r="D61" s="120">
        <v>-0.72272435710537053</v>
      </c>
      <c r="E61" s="119">
        <v>7423</v>
      </c>
      <c r="F61" s="120">
        <f t="shared" si="14"/>
        <v>0.56109358569926404</v>
      </c>
      <c r="G61" s="119">
        <v>5083</v>
      </c>
      <c r="H61" s="120">
        <f t="shared" si="15"/>
        <v>-0.3152364273204904</v>
      </c>
      <c r="I61" s="119">
        <v>5659</v>
      </c>
      <c r="J61" s="120">
        <f t="shared" si="17"/>
        <v>0.11331890615778084</v>
      </c>
      <c r="K61" s="119">
        <v>6716</v>
      </c>
      <c r="L61" s="120">
        <f t="shared" si="18"/>
        <v>0.18678211698179892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2420</v>
      </c>
      <c r="D62" s="120">
        <v>-0.68990261404407993</v>
      </c>
      <c r="E62" s="119">
        <v>4894</v>
      </c>
      <c r="F62" s="120">
        <f t="shared" si="14"/>
        <v>1.0223140495867771</v>
      </c>
      <c r="G62" s="119">
        <v>2717</v>
      </c>
      <c r="H62" s="120">
        <f t="shared" si="15"/>
        <v>-0.44483040457703316</v>
      </c>
      <c r="I62" s="119">
        <v>3348</v>
      </c>
      <c r="J62" s="120">
        <f t="shared" si="17"/>
        <v>0.2322414427677586</v>
      </c>
      <c r="K62" s="119">
        <v>4738</v>
      </c>
      <c r="L62" s="120">
        <f t="shared" si="18"/>
        <v>0.41517323775388282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1179</v>
      </c>
      <c r="D63" s="120">
        <v>-0.72896551724137937</v>
      </c>
      <c r="E63" s="119">
        <v>1680</v>
      </c>
      <c r="F63" s="120">
        <f t="shared" si="14"/>
        <v>0.42493638676844792</v>
      </c>
      <c r="G63" s="119">
        <v>2080</v>
      </c>
      <c r="H63" s="120">
        <f t="shared" si="15"/>
        <v>0.23809523809523814</v>
      </c>
      <c r="I63" s="119">
        <v>2681</v>
      </c>
      <c r="J63" s="120">
        <f t="shared" si="17"/>
        <v>0.28894230769230766</v>
      </c>
      <c r="K63" s="119">
        <v>4224</v>
      </c>
      <c r="L63" s="120">
        <f t="shared" si="18"/>
        <v>0.57553151809026493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1230</v>
      </c>
      <c r="D64" s="120">
        <v>-0.78593804385659594</v>
      </c>
      <c r="E64" s="119">
        <v>2877</v>
      </c>
      <c r="F64" s="120">
        <f t="shared" si="14"/>
        <v>1.3390243902439023</v>
      </c>
      <c r="G64" s="119">
        <v>3803</v>
      </c>
      <c r="H64" s="120">
        <f t="shared" si="15"/>
        <v>0.32186305179005914</v>
      </c>
      <c r="I64" s="119">
        <v>4117</v>
      </c>
      <c r="J64" s="120">
        <f t="shared" si="17"/>
        <v>8.2566394951354205E-2</v>
      </c>
      <c r="K64" s="119">
        <v>4590</v>
      </c>
      <c r="L64" s="120">
        <f t="shared" si="18"/>
        <v>0.11488948263298515</v>
      </c>
      <c r="M64" s="119"/>
      <c r="N64" s="120"/>
    </row>
    <row r="65" spans="1:15" ht="15.75" x14ac:dyDescent="0.25">
      <c r="B65" s="121" t="s">
        <v>32</v>
      </c>
      <c r="C65" s="122">
        <v>26118</v>
      </c>
      <c r="D65" s="123">
        <v>-0.73370174758865392</v>
      </c>
      <c r="E65" s="122">
        <v>55556</v>
      </c>
      <c r="F65" s="123">
        <f t="shared" si="14"/>
        <v>1.1271153993414504</v>
      </c>
      <c r="G65" s="122">
        <v>47673</v>
      </c>
      <c r="H65" s="123">
        <f t="shared" si="15"/>
        <v>-0.14189286485708119</v>
      </c>
      <c r="I65" s="122">
        <v>53993</v>
      </c>
      <c r="J65" s="123">
        <f t="shared" si="17"/>
        <v>0.132569798418392</v>
      </c>
      <c r="K65" s="122">
        <v>55855</v>
      </c>
      <c r="L65" s="123">
        <f t="shared" si="18"/>
        <v>3.4485951882651467E-2</v>
      </c>
      <c r="M65" s="122">
        <v>17950</v>
      </c>
      <c r="N65" s="123">
        <v>0.27667140825035563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82" t="s">
        <v>277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tr">
        <f>CONCATENATE("var. ",RIGHT(E73,2),"/",RIGHT(E73-1,2))</f>
        <v>var. 21/20</v>
      </c>
      <c r="G74" s="117" t="s">
        <v>71</v>
      </c>
      <c r="H74" s="116" t="str">
        <f>CONCATENATE("var. ",RIGHT(G73,2),"/",RIGHT(G73-1,2))</f>
        <v>var. 22/21</v>
      </c>
      <c r="I74" s="117" t="s">
        <v>71</v>
      </c>
      <c r="J74" s="116" t="s">
        <v>249</v>
      </c>
      <c r="K74" s="117" t="s">
        <v>71</v>
      </c>
      <c r="L74" s="116" t="s">
        <v>249</v>
      </c>
      <c r="M74" s="117" t="s">
        <v>71</v>
      </c>
      <c r="N74" s="116" t="s">
        <v>275</v>
      </c>
    </row>
    <row r="75" spans="1:15" x14ac:dyDescent="0.25">
      <c r="A75" s="1">
        <v>1</v>
      </c>
      <c r="B75" s="118" t="s">
        <v>73</v>
      </c>
      <c r="C75" s="119">
        <v>1208</v>
      </c>
      <c r="D75" s="120">
        <v>-0.73339218715515342</v>
      </c>
      <c r="E75" s="119">
        <v>5465</v>
      </c>
      <c r="F75" s="120">
        <f t="shared" ref="F75:F87" si="19">IFERROR(E75/C75-1,"-")</f>
        <v>3.5240066225165565</v>
      </c>
      <c r="G75" s="119">
        <v>1306</v>
      </c>
      <c r="H75" s="120">
        <f t="shared" ref="H75:H87" si="20">IFERROR(G75/E75-1,"-")</f>
        <v>-0.76102470265324795</v>
      </c>
      <c r="I75" s="119">
        <v>4043</v>
      </c>
      <c r="J75" s="120">
        <f>IFERROR(I75/G75-1,"-")</f>
        <v>2.0957120980091886</v>
      </c>
      <c r="K75" s="119">
        <v>1967</v>
      </c>
      <c r="L75" s="120">
        <f>IFERROR(K75/I75-1,"-")</f>
        <v>-0.51348008904278997</v>
      </c>
      <c r="M75" s="119">
        <v>605</v>
      </c>
      <c r="N75" s="120">
        <f t="shared" ref="N75:N79" si="21">IFERROR(M75/K75-1,"-")</f>
        <v>-0.69242501270971024</v>
      </c>
    </row>
    <row r="76" spans="1:15" x14ac:dyDescent="0.25">
      <c r="A76" s="1">
        <v>2</v>
      </c>
      <c r="B76" s="118" t="s">
        <v>75</v>
      </c>
      <c r="C76" s="119">
        <v>2752</v>
      </c>
      <c r="D76" s="120">
        <v>-0.21884757309111558</v>
      </c>
      <c r="E76" s="119">
        <v>5161</v>
      </c>
      <c r="F76" s="120">
        <f t="shared" si="19"/>
        <v>0.87536337209302317</v>
      </c>
      <c r="G76" s="119">
        <v>1879</v>
      </c>
      <c r="H76" s="120">
        <f t="shared" si="20"/>
        <v>-0.63592327068397592</v>
      </c>
      <c r="I76" s="119">
        <v>2328</v>
      </c>
      <c r="J76" s="120">
        <f t="shared" ref="J76:J87" si="22">IFERROR(I76/G76-1,"-")</f>
        <v>0.23895689196381054</v>
      </c>
      <c r="K76" s="119">
        <v>1682</v>
      </c>
      <c r="L76" s="120">
        <f t="shared" ref="L76:L87" si="23">IFERROR(K76/I76-1,"-")</f>
        <v>-0.27749140893470792</v>
      </c>
      <c r="M76" s="119">
        <v>674</v>
      </c>
      <c r="N76" s="120">
        <f t="shared" si="21"/>
        <v>-0.59928656361474442</v>
      </c>
    </row>
    <row r="77" spans="1:15" x14ac:dyDescent="0.25">
      <c r="A77" s="1">
        <v>3</v>
      </c>
      <c r="B77" s="118" t="s">
        <v>77</v>
      </c>
      <c r="C77" s="119">
        <v>1072</v>
      </c>
      <c r="D77" s="120">
        <v>-0.89858088930936608</v>
      </c>
      <c r="E77" s="119">
        <v>5611</v>
      </c>
      <c r="F77" s="120">
        <f t="shared" si="19"/>
        <v>4.2341417910447765</v>
      </c>
      <c r="G77" s="119">
        <v>2145</v>
      </c>
      <c r="H77" s="120">
        <f t="shared" si="20"/>
        <v>-0.61771520228123333</v>
      </c>
      <c r="I77" s="119">
        <v>3322</v>
      </c>
      <c r="J77" s="120">
        <f t="shared" si="22"/>
        <v>0.54871794871794877</v>
      </c>
      <c r="K77" s="119">
        <v>3987</v>
      </c>
      <c r="L77" s="120">
        <f t="shared" si="23"/>
        <v>0.20018061408789878</v>
      </c>
      <c r="M77" s="119">
        <v>693</v>
      </c>
      <c r="N77" s="120">
        <f t="shared" si="21"/>
        <v>-0.82618510158013547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8725</v>
      </c>
      <c r="F78" s="120" t="str">
        <f t="shared" si="19"/>
        <v>-</v>
      </c>
      <c r="G78" s="119">
        <v>5975</v>
      </c>
      <c r="H78" s="120">
        <f t="shared" si="20"/>
        <v>-0.31518624641833815</v>
      </c>
      <c r="I78" s="119">
        <v>7930</v>
      </c>
      <c r="J78" s="120">
        <f t="shared" si="22"/>
        <v>0.32719665271966525</v>
      </c>
      <c r="K78" s="119">
        <v>2539</v>
      </c>
      <c r="L78" s="120">
        <f t="shared" si="23"/>
        <v>-0.67982345523329135</v>
      </c>
      <c r="M78" s="119">
        <v>3099</v>
      </c>
      <c r="N78" s="120">
        <f t="shared" si="21"/>
        <v>0.22055927530523833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7870</v>
      </c>
      <c r="F79" s="120" t="str">
        <f t="shared" si="19"/>
        <v>-</v>
      </c>
      <c r="G79" s="119">
        <v>5049</v>
      </c>
      <c r="H79" s="120">
        <f t="shared" si="20"/>
        <v>-0.35844980940279547</v>
      </c>
      <c r="I79" s="119">
        <v>4755</v>
      </c>
      <c r="J79" s="120">
        <f t="shared" si="22"/>
        <v>-5.8229352346999441E-2</v>
      </c>
      <c r="K79" s="119">
        <v>2991</v>
      </c>
      <c r="L79" s="120">
        <f t="shared" si="23"/>
        <v>-0.3709779179810726</v>
      </c>
      <c r="M79" s="119">
        <v>2488</v>
      </c>
      <c r="N79" s="120">
        <f t="shared" si="21"/>
        <v>-0.1681711802072885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3492</v>
      </c>
      <c r="F80" s="120" t="str">
        <f t="shared" si="19"/>
        <v>-</v>
      </c>
      <c r="G80" s="119">
        <v>3205</v>
      </c>
      <c r="H80" s="120">
        <f t="shared" si="20"/>
        <v>-8.2187857961053878E-2</v>
      </c>
      <c r="I80" s="119">
        <v>6156</v>
      </c>
      <c r="J80" s="120">
        <f t="shared" si="22"/>
        <v>0.92074882995319807</v>
      </c>
      <c r="K80" s="119">
        <v>5195</v>
      </c>
      <c r="L80" s="120">
        <f t="shared" si="23"/>
        <v>-0.15610786224821316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6972</v>
      </c>
      <c r="F81" s="120" t="str">
        <f t="shared" si="19"/>
        <v>-</v>
      </c>
      <c r="G81" s="119">
        <v>8428</v>
      </c>
      <c r="H81" s="120">
        <f t="shared" si="20"/>
        <v>0.20883534136546178</v>
      </c>
      <c r="I81" s="119">
        <v>8185</v>
      </c>
      <c r="J81" s="120">
        <f t="shared" si="22"/>
        <v>-2.8832463217845272E-2</v>
      </c>
      <c r="K81" s="119">
        <v>7798</v>
      </c>
      <c r="L81" s="120">
        <f t="shared" si="23"/>
        <v>-4.7281612706169818E-2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16678</v>
      </c>
      <c r="D82" s="120">
        <v>0.29487577639751561</v>
      </c>
      <c r="E82" s="119">
        <v>18094</v>
      </c>
      <c r="F82" s="120">
        <f t="shared" si="19"/>
        <v>8.490226645880794E-2</v>
      </c>
      <c r="G82" s="119">
        <v>13552</v>
      </c>
      <c r="H82" s="120">
        <f t="shared" si="20"/>
        <v>-0.25102243837736271</v>
      </c>
      <c r="I82" s="119">
        <v>8431</v>
      </c>
      <c r="J82" s="120">
        <f t="shared" si="22"/>
        <v>-0.3778778040141676</v>
      </c>
      <c r="K82" s="119">
        <v>7937</v>
      </c>
      <c r="L82" s="120">
        <f t="shared" si="23"/>
        <v>-5.8593286680109102E-2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5778</v>
      </c>
      <c r="D83" s="120">
        <v>-0.36006202237235574</v>
      </c>
      <c r="E83" s="119">
        <v>10248</v>
      </c>
      <c r="F83" s="120">
        <f t="shared" si="19"/>
        <v>0.77362409138110078</v>
      </c>
      <c r="G83" s="119">
        <v>7224</v>
      </c>
      <c r="H83" s="120">
        <f t="shared" si="20"/>
        <v>-0.29508196721311475</v>
      </c>
      <c r="I83" s="119">
        <v>6609</v>
      </c>
      <c r="J83" s="120">
        <f t="shared" si="22"/>
        <v>-8.5132890365448466E-2</v>
      </c>
      <c r="K83" s="119">
        <v>4531</v>
      </c>
      <c r="L83" s="120">
        <f t="shared" si="23"/>
        <v>-0.31441973067029805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6911</v>
      </c>
      <c r="D84" s="120">
        <v>3.9221382916909686E-3</v>
      </c>
      <c r="E84" s="119">
        <v>8620</v>
      </c>
      <c r="F84" s="120">
        <f t="shared" si="19"/>
        <v>0.24728693387353484</v>
      </c>
      <c r="G84" s="119">
        <v>3152</v>
      </c>
      <c r="H84" s="120">
        <f t="shared" si="20"/>
        <v>-0.63433874709976801</v>
      </c>
      <c r="I84" s="119">
        <v>4290</v>
      </c>
      <c r="J84" s="120">
        <f t="shared" si="22"/>
        <v>0.36104060913705593</v>
      </c>
      <c r="K84" s="119">
        <v>6827</v>
      </c>
      <c r="L84" s="120">
        <f t="shared" si="23"/>
        <v>0.59137529137529143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4984</v>
      </c>
      <c r="D85" s="120">
        <v>0.96685082872928185</v>
      </c>
      <c r="E85" s="119">
        <v>2602</v>
      </c>
      <c r="F85" s="120">
        <f t="shared" si="19"/>
        <v>-0.4779293739967897</v>
      </c>
      <c r="G85" s="119">
        <v>1849</v>
      </c>
      <c r="H85" s="120">
        <f t="shared" si="20"/>
        <v>-0.28939277478862413</v>
      </c>
      <c r="I85" s="119">
        <v>1747</v>
      </c>
      <c r="J85" s="120">
        <f t="shared" si="22"/>
        <v>-5.516495402920496E-2</v>
      </c>
      <c r="K85" s="119">
        <v>1477</v>
      </c>
      <c r="L85" s="120">
        <f t="shared" si="23"/>
        <v>-0.15455065827132231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3275</v>
      </c>
      <c r="D86" s="120">
        <v>0.43388791593695264</v>
      </c>
      <c r="E86" s="119">
        <v>3577</v>
      </c>
      <c r="F86" s="120">
        <f t="shared" si="19"/>
        <v>9.2213740458015225E-2</v>
      </c>
      <c r="G86" s="119">
        <v>3782</v>
      </c>
      <c r="H86" s="120">
        <f t="shared" si="20"/>
        <v>5.7310595471065096E-2</v>
      </c>
      <c r="I86" s="119">
        <v>2294</v>
      </c>
      <c r="J86" s="120">
        <f t="shared" si="22"/>
        <v>-0.39344262295081966</v>
      </c>
      <c r="K86" s="119">
        <v>954</v>
      </c>
      <c r="L86" s="120">
        <f t="shared" si="23"/>
        <v>-0.58413251961639057</v>
      </c>
      <c r="M86" s="119"/>
      <c r="N86" s="120"/>
    </row>
    <row r="87" spans="1:15" ht="15.75" x14ac:dyDescent="0.25">
      <c r="B87" s="121" t="s">
        <v>32</v>
      </c>
      <c r="C87" s="122">
        <v>51058</v>
      </c>
      <c r="D87" s="123">
        <v>-0.46157253131986331</v>
      </c>
      <c r="E87" s="122">
        <v>86437</v>
      </c>
      <c r="F87" s="123">
        <f t="shared" si="19"/>
        <v>0.69291785812213558</v>
      </c>
      <c r="G87" s="122">
        <v>57546</v>
      </c>
      <c r="H87" s="123">
        <f t="shared" si="20"/>
        <v>-0.33424343741684692</v>
      </c>
      <c r="I87" s="122">
        <v>60090</v>
      </c>
      <c r="J87" s="123">
        <f t="shared" si="22"/>
        <v>4.4208111771452341E-2</v>
      </c>
      <c r="K87" s="122">
        <v>47885</v>
      </c>
      <c r="L87" s="123">
        <f t="shared" si="23"/>
        <v>-0.2031119986686637</v>
      </c>
      <c r="M87" s="122">
        <v>7559</v>
      </c>
      <c r="N87" s="123">
        <v>-0.42586966428679929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82" t="s">
        <v>278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tr">
        <f>CONCATENATE("var. ",RIGHT(E95,2),"/",RIGHT(E95-1,2))</f>
        <v>var. 21/20</v>
      </c>
      <c r="G96" s="117" t="s">
        <v>71</v>
      </c>
      <c r="H96" s="116" t="str">
        <f>CONCATENATE("var. ",RIGHT(G95,2),"/",RIGHT(G95-1,2))</f>
        <v>var. 22/21</v>
      </c>
      <c r="I96" s="117" t="s">
        <v>71</v>
      </c>
      <c r="J96" s="116" t="s">
        <v>249</v>
      </c>
      <c r="K96" s="117" t="s">
        <v>71</v>
      </c>
      <c r="L96" s="116" t="s">
        <v>249</v>
      </c>
      <c r="M96" s="117" t="s">
        <v>71</v>
      </c>
      <c r="N96" s="116" t="s">
        <v>275</v>
      </c>
    </row>
    <row r="97" spans="2:14" x14ac:dyDescent="0.25">
      <c r="B97" s="118" t="s">
        <v>73</v>
      </c>
      <c r="C97" s="119">
        <v>154990</v>
      </c>
      <c r="D97" s="120">
        <v>4.3457770895748427E-2</v>
      </c>
      <c r="E97" s="119">
        <v>18536</v>
      </c>
      <c r="F97" s="120">
        <f t="shared" ref="F97:F109" si="24">IFERROR(E97/C97-1,"-")</f>
        <v>-0.88040518743144713</v>
      </c>
      <c r="G97" s="119">
        <v>110611</v>
      </c>
      <c r="H97" s="120">
        <f t="shared" ref="H97:H109" si="25">IFERROR(G97/E97-1,"-")</f>
        <v>4.9673608113940437</v>
      </c>
      <c r="I97" s="119">
        <v>156236</v>
      </c>
      <c r="J97" s="120">
        <f t="shared" ref="J97:J109" si="26">IFERROR(I97/G97-1,"-")</f>
        <v>0.41248157958973342</v>
      </c>
      <c r="K97" s="119">
        <v>168765</v>
      </c>
      <c r="L97" s="120">
        <f t="shared" ref="L97:L109" si="27">IFERROR(K97/I97-1,"-")</f>
        <v>8.0192785273560441E-2</v>
      </c>
      <c r="M97" s="119">
        <v>165754</v>
      </c>
      <c r="N97" s="120">
        <f t="shared" ref="N97:N101" si="28">IFERROR(M97/K97-1,"-")</f>
        <v>-1.7841377062779551E-2</v>
      </c>
    </row>
    <row r="98" spans="2:14" x14ac:dyDescent="0.25">
      <c r="B98" s="118" t="s">
        <v>75</v>
      </c>
      <c r="C98" s="119">
        <v>168403</v>
      </c>
      <c r="D98" s="120">
        <v>0.21233478273389572</v>
      </c>
      <c r="E98" s="119">
        <v>12334</v>
      </c>
      <c r="F98" s="120">
        <f t="shared" si="24"/>
        <v>-0.92675902448293679</v>
      </c>
      <c r="G98" s="119">
        <v>137218</v>
      </c>
      <c r="H98" s="120">
        <f t="shared" si="25"/>
        <v>10.125182422571752</v>
      </c>
      <c r="I98" s="119">
        <v>151743</v>
      </c>
      <c r="J98" s="120">
        <f t="shared" si="26"/>
        <v>0.10585345945867153</v>
      </c>
      <c r="K98" s="119">
        <v>163400</v>
      </c>
      <c r="L98" s="120">
        <f t="shared" si="27"/>
        <v>7.6820677065828402E-2</v>
      </c>
      <c r="M98" s="119">
        <v>165672</v>
      </c>
      <c r="N98" s="120">
        <f t="shared" si="28"/>
        <v>1.3904528763769797E-2</v>
      </c>
    </row>
    <row r="99" spans="2:14" x14ac:dyDescent="0.25">
      <c r="B99" s="118" t="s">
        <v>77</v>
      </c>
      <c r="C99" s="119">
        <v>80146</v>
      </c>
      <c r="D99" s="120">
        <v>-0.42588002693448335</v>
      </c>
      <c r="E99" s="119">
        <v>15162</v>
      </c>
      <c r="F99" s="120">
        <f t="shared" si="24"/>
        <v>-0.81082025303820526</v>
      </c>
      <c r="G99" s="119">
        <v>144147</v>
      </c>
      <c r="H99" s="120">
        <f t="shared" si="25"/>
        <v>8.5071230708349823</v>
      </c>
      <c r="I99" s="119">
        <v>139689</v>
      </c>
      <c r="J99" s="120">
        <f t="shared" si="26"/>
        <v>-3.0926762263522645E-2</v>
      </c>
      <c r="K99" s="119">
        <v>169538</v>
      </c>
      <c r="L99" s="120">
        <f t="shared" si="27"/>
        <v>0.21368182176119799</v>
      </c>
      <c r="M99" s="119">
        <v>162929</v>
      </c>
      <c r="N99" s="120">
        <f t="shared" si="28"/>
        <v>-3.8982411022897567E-2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11798</v>
      </c>
      <c r="F100" s="120" t="str">
        <f t="shared" si="24"/>
        <v>-</v>
      </c>
      <c r="G100" s="119">
        <v>143925</v>
      </c>
      <c r="H100" s="120">
        <f t="shared" si="25"/>
        <v>11.199101542634345</v>
      </c>
      <c r="I100" s="119">
        <v>133479</v>
      </c>
      <c r="J100" s="120">
        <f t="shared" si="26"/>
        <v>-7.25794684731631E-2</v>
      </c>
      <c r="K100" s="119">
        <v>149421</v>
      </c>
      <c r="L100" s="120">
        <f t="shared" si="27"/>
        <v>0.11943451778931524</v>
      </c>
      <c r="M100" s="119">
        <v>151843</v>
      </c>
      <c r="N100" s="120">
        <f t="shared" si="28"/>
        <v>1.6209234311107545E-2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13708</v>
      </c>
      <c r="F101" s="120" t="str">
        <f t="shared" si="24"/>
        <v>-</v>
      </c>
      <c r="G101" s="119">
        <v>118400</v>
      </c>
      <c r="H101" s="120">
        <f t="shared" si="25"/>
        <v>7.6372920922089289</v>
      </c>
      <c r="I101" s="119">
        <v>132335</v>
      </c>
      <c r="J101" s="120">
        <f t="shared" si="26"/>
        <v>0.11769425675675671</v>
      </c>
      <c r="K101" s="119">
        <v>153273</v>
      </c>
      <c r="L101" s="120">
        <f t="shared" si="27"/>
        <v>0.15821966977745872</v>
      </c>
      <c r="M101" s="119">
        <v>136165</v>
      </c>
      <c r="N101" s="120">
        <f t="shared" si="28"/>
        <v>-0.11161783223398769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11596</v>
      </c>
      <c r="F102" s="120" t="str">
        <f t="shared" si="24"/>
        <v>-</v>
      </c>
      <c r="G102" s="119">
        <v>125009</v>
      </c>
      <c r="H102" s="120">
        <f t="shared" si="25"/>
        <v>9.7803552949292865</v>
      </c>
      <c r="I102" s="119">
        <v>130573</v>
      </c>
      <c r="J102" s="120">
        <f t="shared" si="26"/>
        <v>4.4508795366733578E-2</v>
      </c>
      <c r="K102" s="119">
        <v>147800</v>
      </c>
      <c r="L102" s="120">
        <f t="shared" si="27"/>
        <v>0.13193386075222291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42751</v>
      </c>
      <c r="F103" s="120" t="str">
        <f t="shared" si="24"/>
        <v>-</v>
      </c>
      <c r="G103" s="119">
        <v>142649</v>
      </c>
      <c r="H103" s="120">
        <f t="shared" si="25"/>
        <v>2.3367406610371688</v>
      </c>
      <c r="I103" s="119">
        <v>150081</v>
      </c>
      <c r="J103" s="120">
        <f t="shared" si="26"/>
        <v>5.2099909568240843E-2</v>
      </c>
      <c r="K103" s="119">
        <v>158620</v>
      </c>
      <c r="L103" s="120">
        <f t="shared" si="27"/>
        <v>5.6895942857523529E-2</v>
      </c>
      <c r="M103" s="119"/>
      <c r="N103" s="120"/>
    </row>
    <row r="104" spans="2:14" x14ac:dyDescent="0.25">
      <c r="B104" s="118" t="s">
        <v>87</v>
      </c>
      <c r="C104" s="119">
        <v>35781</v>
      </c>
      <c r="D104" s="120">
        <v>-0.7687983406672223</v>
      </c>
      <c r="E104" s="119">
        <v>62119</v>
      </c>
      <c r="F104" s="120">
        <f t="shared" si="24"/>
        <v>0.73608898577457316</v>
      </c>
      <c r="G104" s="119">
        <v>156262</v>
      </c>
      <c r="H104" s="120">
        <f t="shared" si="25"/>
        <v>1.5155266504612115</v>
      </c>
      <c r="I104" s="119">
        <v>164834</v>
      </c>
      <c r="J104" s="120">
        <f t="shared" si="26"/>
        <v>5.4856587014117331E-2</v>
      </c>
      <c r="K104" s="119">
        <v>161517</v>
      </c>
      <c r="L104" s="120">
        <f t="shared" si="27"/>
        <v>-2.012327553781379E-2</v>
      </c>
      <c r="M104" s="119"/>
      <c r="N104" s="120"/>
    </row>
    <row r="105" spans="2:14" x14ac:dyDescent="0.25">
      <c r="B105" s="118" t="s">
        <v>89</v>
      </c>
      <c r="C105" s="119">
        <v>12376</v>
      </c>
      <c r="D105" s="120">
        <v>-0.91027788048166913</v>
      </c>
      <c r="E105" s="119">
        <v>71356</v>
      </c>
      <c r="F105" s="120">
        <f t="shared" si="24"/>
        <v>4.7656755009696186</v>
      </c>
      <c r="G105" s="119">
        <v>123782</v>
      </c>
      <c r="H105" s="120">
        <f t="shared" si="25"/>
        <v>0.73471046583328659</v>
      </c>
      <c r="I105" s="119">
        <v>138541</v>
      </c>
      <c r="J105" s="120">
        <f t="shared" si="26"/>
        <v>0.11923381428640667</v>
      </c>
      <c r="K105" s="119">
        <v>134625</v>
      </c>
      <c r="L105" s="120">
        <f t="shared" si="27"/>
        <v>-2.8266000678499492E-2</v>
      </c>
      <c r="M105" s="119"/>
      <c r="N105" s="120"/>
    </row>
    <row r="106" spans="2:14" x14ac:dyDescent="0.25">
      <c r="B106" s="118" t="s">
        <v>91</v>
      </c>
      <c r="C106" s="119">
        <v>15012</v>
      </c>
      <c r="D106" s="120">
        <v>-0.89773841961852863</v>
      </c>
      <c r="E106" s="119">
        <v>123665</v>
      </c>
      <c r="F106" s="120">
        <f t="shared" si="24"/>
        <v>7.2377431388222764</v>
      </c>
      <c r="G106" s="119">
        <v>148245</v>
      </c>
      <c r="H106" s="120">
        <f t="shared" si="25"/>
        <v>0.19876278656046575</v>
      </c>
      <c r="I106" s="119">
        <v>163070</v>
      </c>
      <c r="J106" s="120">
        <f t="shared" si="26"/>
        <v>0.10000337279503535</v>
      </c>
      <c r="K106" s="119">
        <v>166146</v>
      </c>
      <c r="L106" s="120">
        <f t="shared" si="27"/>
        <v>1.8863064941436303E-2</v>
      </c>
      <c r="M106" s="119"/>
      <c r="N106" s="120"/>
    </row>
    <row r="107" spans="2:14" x14ac:dyDescent="0.25">
      <c r="B107" s="118" t="s">
        <v>93</v>
      </c>
      <c r="C107" s="119">
        <v>24493</v>
      </c>
      <c r="D107" s="120">
        <v>-0.82306453127596102</v>
      </c>
      <c r="E107" s="119">
        <v>133212</v>
      </c>
      <c r="F107" s="120">
        <f t="shared" si="24"/>
        <v>4.4387784264892014</v>
      </c>
      <c r="G107" s="119">
        <v>149094</v>
      </c>
      <c r="H107" s="120">
        <f t="shared" si="25"/>
        <v>0.11922349337897487</v>
      </c>
      <c r="I107" s="119">
        <v>159961</v>
      </c>
      <c r="J107" s="120">
        <f t="shared" si="26"/>
        <v>7.2886903564194361E-2</v>
      </c>
      <c r="K107" s="119">
        <v>156940</v>
      </c>
      <c r="L107" s="120">
        <f t="shared" si="27"/>
        <v>-1.8885853426772736E-2</v>
      </c>
      <c r="M107" s="119"/>
      <c r="N107" s="120"/>
    </row>
    <row r="108" spans="2:14" x14ac:dyDescent="0.25">
      <c r="B108" s="118" t="s">
        <v>95</v>
      </c>
      <c r="C108" s="119">
        <v>28687</v>
      </c>
      <c r="D108" s="120">
        <v>-0.79716754341308893</v>
      </c>
      <c r="E108" s="119">
        <v>116759</v>
      </c>
      <c r="F108" s="120">
        <f t="shared" si="24"/>
        <v>3.0701014396765087</v>
      </c>
      <c r="G108" s="119">
        <v>148556</v>
      </c>
      <c r="H108" s="120">
        <f t="shared" si="25"/>
        <v>0.27233018439692014</v>
      </c>
      <c r="I108" s="119">
        <v>152113</v>
      </c>
      <c r="J108" s="120">
        <f t="shared" si="26"/>
        <v>2.3943832628773087E-2</v>
      </c>
      <c r="K108" s="119">
        <v>154995</v>
      </c>
      <c r="L108" s="120">
        <f t="shared" si="27"/>
        <v>1.8946441132579039E-2</v>
      </c>
      <c r="M108" s="119"/>
      <c r="N108" s="120"/>
    </row>
    <row r="109" spans="2:14" ht="15.75" x14ac:dyDescent="0.25">
      <c r="B109" s="121" t="s">
        <v>32</v>
      </c>
      <c r="C109" s="122">
        <v>533590</v>
      </c>
      <c r="D109" s="123">
        <v>-0.67930402380022237</v>
      </c>
      <c r="E109" s="122">
        <v>632996</v>
      </c>
      <c r="F109" s="123">
        <f t="shared" si="24"/>
        <v>0.18629659476377003</v>
      </c>
      <c r="G109" s="122">
        <v>1647898</v>
      </c>
      <c r="H109" s="123">
        <f t="shared" si="25"/>
        <v>1.6033308267350819</v>
      </c>
      <c r="I109" s="122">
        <v>1772655</v>
      </c>
      <c r="J109" s="123">
        <f t="shared" si="26"/>
        <v>7.5706748840037363E-2</v>
      </c>
      <c r="K109" s="122">
        <v>1885040</v>
      </c>
      <c r="L109" s="123">
        <f t="shared" si="27"/>
        <v>6.3399251405377832E-2</v>
      </c>
      <c r="M109" s="122">
        <v>782363</v>
      </c>
      <c r="N109" s="123">
        <v>-2.7391947011239481E-2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82" t="s">
        <v>279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tr">
        <f>CONCATENATE("var. ",RIGHT(E117,2),"/",RIGHT(E117-1,2))</f>
        <v>var. 21/20</v>
      </c>
      <c r="G118" s="117" t="s">
        <v>71</v>
      </c>
      <c r="H118" s="116" t="str">
        <f>CONCATENATE("var. ",RIGHT(G117,2),"/",RIGHT(G117-1,2))</f>
        <v>var. 22/21</v>
      </c>
      <c r="I118" s="117" t="s">
        <v>71</v>
      </c>
      <c r="J118" s="116" t="s">
        <v>249</v>
      </c>
      <c r="K118" s="117" t="s">
        <v>71</v>
      </c>
      <c r="L118" s="116" t="s">
        <v>249</v>
      </c>
      <c r="M118" s="117" t="s">
        <v>71</v>
      </c>
      <c r="N118" s="116" t="s">
        <v>275</v>
      </c>
    </row>
    <row r="119" spans="1:15" x14ac:dyDescent="0.25">
      <c r="B119" s="118" t="s">
        <v>73</v>
      </c>
      <c r="C119" s="119">
        <v>75091</v>
      </c>
      <c r="D119" s="120">
        <v>8.6307414104882518E-2</v>
      </c>
      <c r="E119" s="119">
        <v>774</v>
      </c>
      <c r="F119" s="120">
        <f t="shared" ref="F119:F131" si="29">IFERROR(E119/C119-1,"-")</f>
        <v>-0.98969250642553697</v>
      </c>
      <c r="G119" s="119">
        <v>36008</v>
      </c>
      <c r="H119" s="120">
        <f t="shared" ref="H119:H131" si="30">IFERROR(G119/E119-1,"-")</f>
        <v>45.521963824289408</v>
      </c>
      <c r="I119" s="119">
        <v>59113</v>
      </c>
      <c r="J119" s="120">
        <f t="shared" ref="J119:J131" si="31">IFERROR(I119/G119-1,"-")</f>
        <v>0.64166296378582532</v>
      </c>
      <c r="K119" s="119">
        <v>66871</v>
      </c>
      <c r="L119" s="120">
        <f t="shared" ref="L119:L131" si="32">IFERROR(K119/I119-1,"-")</f>
        <v>0.13124016713751629</v>
      </c>
      <c r="M119" s="119">
        <v>72901</v>
      </c>
      <c r="N119" s="120">
        <f t="shared" ref="N119:N123" si="33">IFERROR(M119/K119-1,"-")</f>
        <v>9.0173617861255329E-2</v>
      </c>
    </row>
    <row r="120" spans="1:15" x14ac:dyDescent="0.25">
      <c r="B120" s="118" t="s">
        <v>75</v>
      </c>
      <c r="C120" s="119">
        <v>81036</v>
      </c>
      <c r="D120" s="120">
        <v>0.24179781479381512</v>
      </c>
      <c r="E120" s="119">
        <v>344</v>
      </c>
      <c r="F120" s="120">
        <f t="shared" si="29"/>
        <v>-0.99575497309837602</v>
      </c>
      <c r="G120" s="119">
        <v>53181</v>
      </c>
      <c r="H120" s="120">
        <f t="shared" si="30"/>
        <v>153.59593023255815</v>
      </c>
      <c r="I120" s="119">
        <v>57709</v>
      </c>
      <c r="J120" s="120">
        <f t="shared" si="31"/>
        <v>8.5143190237114696E-2</v>
      </c>
      <c r="K120" s="119">
        <v>68185</v>
      </c>
      <c r="L120" s="120">
        <f t="shared" si="32"/>
        <v>0.18153147689268567</v>
      </c>
      <c r="M120" s="119">
        <v>72176</v>
      </c>
      <c r="N120" s="120">
        <f t="shared" si="33"/>
        <v>5.8531935176358463E-2</v>
      </c>
    </row>
    <row r="121" spans="1:15" x14ac:dyDescent="0.25">
      <c r="B121" s="118" t="s">
        <v>77</v>
      </c>
      <c r="C121" s="119">
        <v>42067</v>
      </c>
      <c r="D121" s="120">
        <v>-0.33325408523925004</v>
      </c>
      <c r="E121" s="119">
        <v>248</v>
      </c>
      <c r="F121" s="120">
        <f t="shared" si="29"/>
        <v>-0.99410464259395726</v>
      </c>
      <c r="G121" s="119">
        <v>65273</v>
      </c>
      <c r="H121" s="120">
        <f t="shared" si="30"/>
        <v>262.19758064516128</v>
      </c>
      <c r="I121" s="119">
        <v>46927</v>
      </c>
      <c r="J121" s="120">
        <f t="shared" si="31"/>
        <v>-0.28106567799855986</v>
      </c>
      <c r="K121" s="119">
        <v>62209</v>
      </c>
      <c r="L121" s="120">
        <f t="shared" si="32"/>
        <v>0.3256547403413812</v>
      </c>
      <c r="M121" s="119">
        <v>65836</v>
      </c>
      <c r="N121" s="120">
        <f t="shared" si="33"/>
        <v>5.8303460914015615E-2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89</v>
      </c>
      <c r="F122" s="120" t="str">
        <f t="shared" si="29"/>
        <v>-</v>
      </c>
      <c r="G122" s="119">
        <v>69119</v>
      </c>
      <c r="H122" s="120">
        <f t="shared" si="30"/>
        <v>775.61797752808991</v>
      </c>
      <c r="I122" s="119">
        <v>48951</v>
      </c>
      <c r="J122" s="120">
        <f t="shared" si="31"/>
        <v>-0.29178662885747764</v>
      </c>
      <c r="K122" s="119">
        <v>65140</v>
      </c>
      <c r="L122" s="120">
        <f t="shared" si="32"/>
        <v>0.33071847357561635</v>
      </c>
      <c r="M122" s="119">
        <v>70585</v>
      </c>
      <c r="N122" s="120">
        <f t="shared" si="33"/>
        <v>8.3589192508443322E-2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167</v>
      </c>
      <c r="F123" s="120" t="str">
        <f t="shared" si="29"/>
        <v>-</v>
      </c>
      <c r="G123" s="119">
        <v>59127</v>
      </c>
      <c r="H123" s="120">
        <f t="shared" si="30"/>
        <v>353.05389221556885</v>
      </c>
      <c r="I123" s="119">
        <v>59272</v>
      </c>
      <c r="J123" s="120">
        <f t="shared" si="31"/>
        <v>2.4523483349401243E-3</v>
      </c>
      <c r="K123" s="119">
        <v>74566</v>
      </c>
      <c r="L123" s="120">
        <f t="shared" si="32"/>
        <v>0.2580307733837226</v>
      </c>
      <c r="M123" s="119">
        <v>74655</v>
      </c>
      <c r="N123" s="120">
        <f t="shared" si="33"/>
        <v>1.1935734785291086E-3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488</v>
      </c>
      <c r="F124" s="120" t="str">
        <f t="shared" si="29"/>
        <v>-</v>
      </c>
      <c r="G124" s="119">
        <v>59135</v>
      </c>
      <c r="H124" s="120">
        <f t="shared" si="30"/>
        <v>120.17827868852459</v>
      </c>
      <c r="I124" s="119">
        <v>59708</v>
      </c>
      <c r="J124" s="120">
        <f t="shared" si="31"/>
        <v>9.689693075167094E-3</v>
      </c>
      <c r="K124" s="119">
        <v>77243</v>
      </c>
      <c r="L124" s="120">
        <f t="shared" si="32"/>
        <v>0.293679238962953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4225</v>
      </c>
      <c r="F125" s="120" t="str">
        <f t="shared" si="29"/>
        <v>-</v>
      </c>
      <c r="G125" s="119">
        <v>64510</v>
      </c>
      <c r="H125" s="120">
        <f t="shared" si="30"/>
        <v>14.268639053254438</v>
      </c>
      <c r="I125" s="119">
        <v>67918</v>
      </c>
      <c r="J125" s="120">
        <f t="shared" si="31"/>
        <v>5.282901875678192E-2</v>
      </c>
      <c r="K125" s="119">
        <v>76495</v>
      </c>
      <c r="L125" s="120">
        <f t="shared" si="32"/>
        <v>0.12628463735681272</v>
      </c>
      <c r="M125" s="119"/>
      <c r="N125" s="120"/>
    </row>
    <row r="126" spans="1:15" x14ac:dyDescent="0.25">
      <c r="B126" s="118" t="s">
        <v>87</v>
      </c>
      <c r="C126" s="119">
        <v>2044</v>
      </c>
      <c r="D126" s="120">
        <v>-0.97664213557617585</v>
      </c>
      <c r="E126" s="119">
        <v>14623</v>
      </c>
      <c r="F126" s="120">
        <f t="shared" si="29"/>
        <v>6.154109589041096</v>
      </c>
      <c r="G126" s="119">
        <v>78894</v>
      </c>
      <c r="H126" s="120">
        <f t="shared" si="30"/>
        <v>4.3951993434999661</v>
      </c>
      <c r="I126" s="119">
        <v>76684</v>
      </c>
      <c r="J126" s="120">
        <f t="shared" si="31"/>
        <v>-2.8012269627601616E-2</v>
      </c>
      <c r="K126" s="119">
        <v>82370</v>
      </c>
      <c r="L126" s="120">
        <f t="shared" si="32"/>
        <v>7.4148453393145797E-2</v>
      </c>
      <c r="M126" s="119"/>
      <c r="N126" s="120"/>
    </row>
    <row r="127" spans="1:15" x14ac:dyDescent="0.25">
      <c r="B127" s="118" t="s">
        <v>89</v>
      </c>
      <c r="C127" s="119">
        <v>1376</v>
      </c>
      <c r="D127" s="120">
        <v>-0.9821138422742457</v>
      </c>
      <c r="E127" s="119">
        <v>20858</v>
      </c>
      <c r="F127" s="120">
        <f t="shared" si="29"/>
        <v>14.158430232558139</v>
      </c>
      <c r="G127" s="119">
        <v>60744</v>
      </c>
      <c r="H127" s="120">
        <f t="shared" si="30"/>
        <v>1.9122638795665932</v>
      </c>
      <c r="I127" s="119">
        <v>69941</v>
      </c>
      <c r="J127" s="120">
        <f t="shared" si="31"/>
        <v>0.15140590017121025</v>
      </c>
      <c r="K127" s="119">
        <v>69701</v>
      </c>
      <c r="L127" s="120">
        <f t="shared" si="32"/>
        <v>-3.4314636622295724E-3</v>
      </c>
      <c r="M127" s="119"/>
      <c r="N127" s="120"/>
    </row>
    <row r="128" spans="1:15" x14ac:dyDescent="0.25">
      <c r="A128" s="124"/>
      <c r="B128" s="118" t="s">
        <v>91</v>
      </c>
      <c r="C128" s="119">
        <v>2708</v>
      </c>
      <c r="D128" s="120">
        <v>-0.9648886238103882</v>
      </c>
      <c r="E128" s="119">
        <v>49641</v>
      </c>
      <c r="F128" s="120">
        <f t="shared" si="29"/>
        <v>17.331240768094535</v>
      </c>
      <c r="G128" s="119">
        <v>74615</v>
      </c>
      <c r="H128" s="120">
        <f t="shared" si="30"/>
        <v>0.50309220201043492</v>
      </c>
      <c r="I128" s="119">
        <v>76376</v>
      </c>
      <c r="J128" s="120">
        <f t="shared" si="31"/>
        <v>2.3601152583260676E-2</v>
      </c>
      <c r="K128" s="119">
        <v>81903</v>
      </c>
      <c r="L128" s="120">
        <f t="shared" si="32"/>
        <v>7.2365664606682811E-2</v>
      </c>
      <c r="M128" s="119"/>
      <c r="N128" s="120"/>
    </row>
    <row r="129" spans="2:15" x14ac:dyDescent="0.25">
      <c r="B129" s="118" t="s">
        <v>93</v>
      </c>
      <c r="C129" s="119">
        <v>10487</v>
      </c>
      <c r="D129" s="120">
        <v>-0.84322489983854565</v>
      </c>
      <c r="E129" s="119">
        <v>52715</v>
      </c>
      <c r="F129" s="120">
        <f t="shared" si="29"/>
        <v>4.02669972346715</v>
      </c>
      <c r="G129" s="119">
        <v>58033</v>
      </c>
      <c r="H129" s="120">
        <f t="shared" si="30"/>
        <v>0.10088210186853841</v>
      </c>
      <c r="I129" s="119">
        <v>64734</v>
      </c>
      <c r="J129" s="120">
        <f t="shared" si="31"/>
        <v>0.11546878500163693</v>
      </c>
      <c r="K129" s="119">
        <v>69290</v>
      </c>
      <c r="L129" s="120">
        <f t="shared" si="32"/>
        <v>7.0380325640312602E-2</v>
      </c>
      <c r="M129" s="119"/>
      <c r="N129" s="120"/>
    </row>
    <row r="130" spans="2:15" x14ac:dyDescent="0.25">
      <c r="B130" s="118" t="s">
        <v>95</v>
      </c>
      <c r="C130" s="119">
        <v>8843</v>
      </c>
      <c r="D130" s="120">
        <v>-0.86797748615278958</v>
      </c>
      <c r="E130" s="119">
        <v>38812</v>
      </c>
      <c r="F130" s="120">
        <f t="shared" si="29"/>
        <v>3.3890082551170417</v>
      </c>
      <c r="G130" s="119">
        <v>61422</v>
      </c>
      <c r="H130" s="120">
        <f t="shared" si="30"/>
        <v>0.582551788106771</v>
      </c>
      <c r="I130" s="119">
        <v>58399</v>
      </c>
      <c r="J130" s="120">
        <f t="shared" si="31"/>
        <v>-4.921689296994558E-2</v>
      </c>
      <c r="K130" s="119">
        <v>63488</v>
      </c>
      <c r="L130" s="120">
        <f t="shared" si="32"/>
        <v>8.7141903114779318E-2</v>
      </c>
      <c r="M130" s="119"/>
      <c r="N130" s="120"/>
    </row>
    <row r="131" spans="2:15" ht="15.75" x14ac:dyDescent="0.25">
      <c r="B131" s="121" t="s">
        <v>32</v>
      </c>
      <c r="C131" s="122">
        <v>226701</v>
      </c>
      <c r="D131" s="123">
        <v>-0.73257435273133931</v>
      </c>
      <c r="E131" s="122">
        <v>182984</v>
      </c>
      <c r="F131" s="123">
        <f t="shared" si="29"/>
        <v>-0.19283990807274776</v>
      </c>
      <c r="G131" s="122">
        <v>740061</v>
      </c>
      <c r="H131" s="123">
        <f t="shared" si="30"/>
        <v>3.0444027893149128</v>
      </c>
      <c r="I131" s="122">
        <v>745732</v>
      </c>
      <c r="J131" s="123">
        <f t="shared" si="31"/>
        <v>7.6628818435238166E-3</v>
      </c>
      <c r="K131" s="122">
        <v>857461</v>
      </c>
      <c r="L131" s="123">
        <f t="shared" si="32"/>
        <v>0.1498246018676952</v>
      </c>
      <c r="M131" s="122">
        <v>356153</v>
      </c>
      <c r="N131" s="123">
        <v>5.6924779877200127E-2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82" t="s">
        <v>280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tr">
        <f>CONCATENATE("var. ",RIGHT(E139,2),"/",RIGHT(E139-1,2))</f>
        <v>var. 21/20</v>
      </c>
      <c r="G140" s="117" t="s">
        <v>71</v>
      </c>
      <c r="H140" s="116" t="str">
        <f>CONCATENATE("var. ",RIGHT(G139,2),"/",RIGHT(G139-1,2))</f>
        <v>var. 22/21</v>
      </c>
      <c r="I140" s="117" t="s">
        <v>71</v>
      </c>
      <c r="J140" s="116" t="s">
        <v>249</v>
      </c>
      <c r="K140" s="117" t="s">
        <v>71</v>
      </c>
      <c r="L140" s="116" t="s">
        <v>249</v>
      </c>
      <c r="M140" s="117" t="s">
        <v>71</v>
      </c>
      <c r="N140" s="116" t="s">
        <v>275</v>
      </c>
    </row>
    <row r="141" spans="2:15" x14ac:dyDescent="0.25">
      <c r="B141" s="118" t="s">
        <v>73</v>
      </c>
      <c r="C141" s="119">
        <v>10425</v>
      </c>
      <c r="D141" s="120">
        <v>3.3303597977995869E-2</v>
      </c>
      <c r="E141" s="119">
        <v>1811</v>
      </c>
      <c r="F141" s="120">
        <f t="shared" ref="F141:F153" si="34">IFERROR(E141/C141-1,"-")</f>
        <v>-0.82628297362110315</v>
      </c>
      <c r="G141" s="119">
        <v>10166</v>
      </c>
      <c r="H141" s="120">
        <f t="shared" ref="H141:H153" si="35">IFERROR(G141/E141-1,"-")</f>
        <v>4.6134732192159031</v>
      </c>
      <c r="I141" s="119">
        <v>13510</v>
      </c>
      <c r="J141" s="120">
        <f t="shared" ref="J141:J153" si="36">IFERROR(I141/G141-1,"-")</f>
        <v>0.32893960259689159</v>
      </c>
      <c r="K141" s="119">
        <v>15426</v>
      </c>
      <c r="L141" s="120">
        <f t="shared" ref="L141:L153" si="37">IFERROR(K141/I141-1,"-")</f>
        <v>0.14182087342709115</v>
      </c>
      <c r="M141" s="119">
        <v>14398</v>
      </c>
      <c r="N141" s="120">
        <f t="shared" ref="N141:N145" si="38">IFERROR(M141/K141-1,"-")</f>
        <v>-6.6640736419032787E-2</v>
      </c>
    </row>
    <row r="142" spans="2:15" x14ac:dyDescent="0.25">
      <c r="B142" s="118" t="s">
        <v>75</v>
      </c>
      <c r="C142" s="119">
        <v>8886</v>
      </c>
      <c r="D142" s="120">
        <v>-0.10756251883097323</v>
      </c>
      <c r="E142" s="119">
        <v>1347</v>
      </c>
      <c r="F142" s="120">
        <f t="shared" si="34"/>
        <v>-0.8484132343011479</v>
      </c>
      <c r="G142" s="119">
        <v>9417</v>
      </c>
      <c r="H142" s="120">
        <f t="shared" si="35"/>
        <v>5.9910913140311806</v>
      </c>
      <c r="I142" s="119">
        <v>15201</v>
      </c>
      <c r="J142" s="120">
        <f t="shared" si="36"/>
        <v>0.6142083466071997</v>
      </c>
      <c r="K142" s="119">
        <v>18617</v>
      </c>
      <c r="L142" s="120">
        <f t="shared" si="37"/>
        <v>0.22472205775935783</v>
      </c>
      <c r="M142" s="119">
        <v>15634</v>
      </c>
      <c r="N142" s="120">
        <f t="shared" si="38"/>
        <v>-0.16022989740559701</v>
      </c>
    </row>
    <row r="143" spans="2:15" x14ac:dyDescent="0.25">
      <c r="B143" s="118" t="s">
        <v>77</v>
      </c>
      <c r="C143" s="119">
        <v>6218</v>
      </c>
      <c r="D143" s="120">
        <v>-0.40876675858134448</v>
      </c>
      <c r="E143" s="119">
        <v>2285</v>
      </c>
      <c r="F143" s="120">
        <f t="shared" si="34"/>
        <v>-0.63251849469282728</v>
      </c>
      <c r="G143" s="119">
        <v>11533</v>
      </c>
      <c r="H143" s="120">
        <f t="shared" si="35"/>
        <v>4.0472647702406999</v>
      </c>
      <c r="I143" s="119">
        <v>17535</v>
      </c>
      <c r="J143" s="120">
        <f t="shared" si="36"/>
        <v>0.52041966530824579</v>
      </c>
      <c r="K143" s="119">
        <v>27146</v>
      </c>
      <c r="L143" s="120">
        <f t="shared" si="37"/>
        <v>0.54810379241516971</v>
      </c>
      <c r="M143" s="119">
        <v>19555</v>
      </c>
      <c r="N143" s="120">
        <f t="shared" si="38"/>
        <v>-0.27963604214248872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1975</v>
      </c>
      <c r="F144" s="120" t="str">
        <f t="shared" si="34"/>
        <v>-</v>
      </c>
      <c r="G144" s="119">
        <v>11437</v>
      </c>
      <c r="H144" s="120">
        <f t="shared" si="35"/>
        <v>4.7908860759493672</v>
      </c>
      <c r="I144" s="119">
        <v>12234</v>
      </c>
      <c r="J144" s="120">
        <f t="shared" si="36"/>
        <v>6.9686106496458899E-2</v>
      </c>
      <c r="K144" s="119">
        <v>15780</v>
      </c>
      <c r="L144" s="120">
        <f t="shared" si="37"/>
        <v>0.28984796468857277</v>
      </c>
      <c r="M144" s="119">
        <v>16806</v>
      </c>
      <c r="N144" s="120">
        <f t="shared" si="38"/>
        <v>6.5019011406844074E-2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1716</v>
      </c>
      <c r="F145" s="120" t="str">
        <f t="shared" si="34"/>
        <v>-</v>
      </c>
      <c r="G145" s="119">
        <v>6863</v>
      </c>
      <c r="H145" s="120">
        <f t="shared" si="35"/>
        <v>2.9994172494172493</v>
      </c>
      <c r="I145" s="119">
        <v>12664</v>
      </c>
      <c r="J145" s="120">
        <f t="shared" si="36"/>
        <v>0.84525717616202822</v>
      </c>
      <c r="K145" s="119">
        <v>15299</v>
      </c>
      <c r="L145" s="120">
        <f t="shared" si="37"/>
        <v>0.20807012002526837</v>
      </c>
      <c r="M145" s="119">
        <v>10398</v>
      </c>
      <c r="N145" s="120">
        <f t="shared" si="38"/>
        <v>-0.32034773514608794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1838</v>
      </c>
      <c r="F146" s="120" t="str">
        <f t="shared" si="34"/>
        <v>-</v>
      </c>
      <c r="G146" s="119">
        <v>9733</v>
      </c>
      <c r="H146" s="120">
        <f t="shared" si="35"/>
        <v>4.2954298150163224</v>
      </c>
      <c r="I146" s="119">
        <v>14038</v>
      </c>
      <c r="J146" s="120">
        <f t="shared" si="36"/>
        <v>0.44230966813931993</v>
      </c>
      <c r="K146" s="119">
        <v>12045</v>
      </c>
      <c r="L146" s="120">
        <f t="shared" si="37"/>
        <v>-0.14197179085339795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4992</v>
      </c>
      <c r="F147" s="120" t="str">
        <f t="shared" si="34"/>
        <v>-</v>
      </c>
      <c r="G147" s="119">
        <v>9290</v>
      </c>
      <c r="H147" s="120">
        <f t="shared" si="35"/>
        <v>0.8609775641025641</v>
      </c>
      <c r="I147" s="119">
        <v>13679</v>
      </c>
      <c r="J147" s="120">
        <f t="shared" si="36"/>
        <v>0.47244348762109789</v>
      </c>
      <c r="K147" s="119">
        <v>11369</v>
      </c>
      <c r="L147" s="120">
        <f t="shared" si="37"/>
        <v>-0.16887199356678118</v>
      </c>
      <c r="M147" s="119"/>
      <c r="N147" s="120"/>
    </row>
    <row r="148" spans="1:15" x14ac:dyDescent="0.25">
      <c r="B148" s="118" t="s">
        <v>87</v>
      </c>
      <c r="C148" s="119">
        <v>6670</v>
      </c>
      <c r="D148" s="120">
        <v>-0.25715558525448268</v>
      </c>
      <c r="E148" s="119">
        <v>5971</v>
      </c>
      <c r="F148" s="120">
        <f t="shared" si="34"/>
        <v>-0.10479760119940029</v>
      </c>
      <c r="G148" s="119">
        <v>9424</v>
      </c>
      <c r="H148" s="120">
        <f t="shared" si="35"/>
        <v>0.57829509294925474</v>
      </c>
      <c r="I148" s="119">
        <v>15009</v>
      </c>
      <c r="J148" s="120">
        <f t="shared" si="36"/>
        <v>0.59263582342954169</v>
      </c>
      <c r="K148" s="119">
        <v>11599</v>
      </c>
      <c r="L148" s="120">
        <f t="shared" si="37"/>
        <v>-0.22719701512425883</v>
      </c>
      <c r="M148" s="119"/>
      <c r="N148" s="120"/>
    </row>
    <row r="149" spans="1:15" x14ac:dyDescent="0.25">
      <c r="B149" s="118" t="s">
        <v>89</v>
      </c>
      <c r="C149" s="119">
        <v>1355</v>
      </c>
      <c r="D149" s="120">
        <v>-0.86265963916480848</v>
      </c>
      <c r="E149" s="119">
        <v>6062</v>
      </c>
      <c r="F149" s="120">
        <f t="shared" si="34"/>
        <v>3.4738007380073803</v>
      </c>
      <c r="G149" s="119">
        <v>9609</v>
      </c>
      <c r="H149" s="120">
        <f t="shared" si="35"/>
        <v>0.58512042230287031</v>
      </c>
      <c r="I149" s="119">
        <v>12732</v>
      </c>
      <c r="J149" s="120">
        <f t="shared" si="36"/>
        <v>0.32500780518264127</v>
      </c>
      <c r="K149" s="119">
        <v>10309</v>
      </c>
      <c r="L149" s="120">
        <f t="shared" si="37"/>
        <v>-0.19030788564247569</v>
      </c>
      <c r="M149" s="119"/>
      <c r="N149" s="120"/>
    </row>
    <row r="150" spans="1:15" x14ac:dyDescent="0.25">
      <c r="A150" s="124"/>
      <c r="B150" s="118" t="s">
        <v>91</v>
      </c>
      <c r="C150" s="119">
        <v>926</v>
      </c>
      <c r="D150" s="120">
        <v>-0.91888577435178698</v>
      </c>
      <c r="E150" s="119">
        <v>12835</v>
      </c>
      <c r="F150" s="120">
        <f t="shared" si="34"/>
        <v>12.860691144708424</v>
      </c>
      <c r="G150" s="119">
        <v>12307</v>
      </c>
      <c r="H150" s="120">
        <f t="shared" si="35"/>
        <v>-4.1137514608492354E-2</v>
      </c>
      <c r="I150" s="119">
        <v>18958</v>
      </c>
      <c r="J150" s="120">
        <f t="shared" si="36"/>
        <v>0.5404241488583732</v>
      </c>
      <c r="K150" s="119">
        <v>17259</v>
      </c>
      <c r="L150" s="120">
        <f t="shared" si="37"/>
        <v>-8.9619158139044197E-2</v>
      </c>
      <c r="M150" s="119"/>
      <c r="N150" s="120"/>
    </row>
    <row r="151" spans="1:15" x14ac:dyDescent="0.25">
      <c r="B151" s="118" t="s">
        <v>93</v>
      </c>
      <c r="C151" s="119">
        <v>4663</v>
      </c>
      <c r="D151" s="120">
        <v>-0.5609227871939737</v>
      </c>
      <c r="E151" s="119">
        <v>15581</v>
      </c>
      <c r="F151" s="120">
        <f t="shared" si="34"/>
        <v>2.3414111087282867</v>
      </c>
      <c r="G151" s="119">
        <v>19260</v>
      </c>
      <c r="H151" s="120">
        <f t="shared" si="35"/>
        <v>0.23612091650086642</v>
      </c>
      <c r="I151" s="119">
        <v>19377</v>
      </c>
      <c r="J151" s="120">
        <f t="shared" si="36"/>
        <v>6.0747663551401487E-3</v>
      </c>
      <c r="K151" s="119">
        <v>20409</v>
      </c>
      <c r="L151" s="120">
        <f t="shared" si="37"/>
        <v>5.3259018423904569E-2</v>
      </c>
      <c r="M151" s="119"/>
      <c r="N151" s="120"/>
    </row>
    <row r="152" spans="1:15" x14ac:dyDescent="0.25">
      <c r="B152" s="118" t="s">
        <v>95</v>
      </c>
      <c r="C152" s="119">
        <v>3478</v>
      </c>
      <c r="D152" s="120">
        <v>-0.6711111111111111</v>
      </c>
      <c r="E152" s="119">
        <v>12912</v>
      </c>
      <c r="F152" s="120">
        <f t="shared" si="34"/>
        <v>2.7124784358826912</v>
      </c>
      <c r="G152" s="119">
        <v>13422</v>
      </c>
      <c r="H152" s="120">
        <f t="shared" si="35"/>
        <v>3.9498141263940578E-2</v>
      </c>
      <c r="I152" s="119">
        <v>16292</v>
      </c>
      <c r="J152" s="120">
        <f t="shared" si="36"/>
        <v>0.2138280435106541</v>
      </c>
      <c r="K152" s="119">
        <v>15069</v>
      </c>
      <c r="L152" s="120">
        <f t="shared" si="37"/>
        <v>-7.506751780014731E-2</v>
      </c>
      <c r="M152" s="119"/>
      <c r="N152" s="120"/>
    </row>
    <row r="153" spans="1:15" ht="15.75" x14ac:dyDescent="0.25">
      <c r="B153" s="121" t="s">
        <v>32</v>
      </c>
      <c r="C153" s="122">
        <v>45672</v>
      </c>
      <c r="D153" s="123">
        <v>-0.59856202371430323</v>
      </c>
      <c r="E153" s="122">
        <v>69325</v>
      </c>
      <c r="F153" s="123">
        <f t="shared" si="34"/>
        <v>0.51788842179015582</v>
      </c>
      <c r="G153" s="122">
        <v>132461</v>
      </c>
      <c r="H153" s="123">
        <f t="shared" si="35"/>
        <v>0.91072484673638665</v>
      </c>
      <c r="I153" s="122">
        <v>181229</v>
      </c>
      <c r="J153" s="123">
        <f t="shared" si="36"/>
        <v>0.36816874400767019</v>
      </c>
      <c r="K153" s="122">
        <v>190327</v>
      </c>
      <c r="L153" s="123">
        <f t="shared" si="37"/>
        <v>5.0201678539306682E-2</v>
      </c>
      <c r="M153" s="122">
        <v>76791</v>
      </c>
      <c r="N153" s="123">
        <v>-0.16773962804005726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82" t="s">
        <v>281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tr">
        <f>CONCATENATE("var. ",RIGHT(E161,2),"/",RIGHT(E161-1,2))</f>
        <v>var. 21/20</v>
      </c>
      <c r="G162" s="117" t="s">
        <v>71</v>
      </c>
      <c r="H162" s="116" t="str">
        <f>CONCATENATE("var. ",RIGHT(G161,2),"/",RIGHT(G161-1,2))</f>
        <v>var. 22/21</v>
      </c>
      <c r="I162" s="117" t="s">
        <v>71</v>
      </c>
      <c r="J162" s="116" t="s">
        <v>249</v>
      </c>
      <c r="K162" s="117" t="s">
        <v>71</v>
      </c>
      <c r="L162" s="116" t="s">
        <v>249</v>
      </c>
      <c r="M162" s="117" t="s">
        <v>71</v>
      </c>
      <c r="N162" s="116" t="s">
        <v>275</v>
      </c>
    </row>
    <row r="163" spans="2:14" x14ac:dyDescent="0.25">
      <c r="B163" s="118" t="s">
        <v>73</v>
      </c>
      <c r="C163" s="119">
        <v>7789</v>
      </c>
      <c r="D163" s="120">
        <v>-0.20939910678034912</v>
      </c>
      <c r="E163" s="119">
        <v>6021</v>
      </c>
      <c r="F163" s="120">
        <f t="shared" ref="F163:F175" si="39">IFERROR(E163/C163-1,"-")</f>
        <v>-0.22698677622287844</v>
      </c>
      <c r="G163" s="119">
        <v>8832</v>
      </c>
      <c r="H163" s="120">
        <f t="shared" ref="H163:H175" si="40">IFERROR(G163/E163-1,"-")</f>
        <v>0.46686596910812161</v>
      </c>
      <c r="I163" s="119">
        <v>11164</v>
      </c>
      <c r="J163" s="120">
        <f t="shared" ref="J163:J175" si="41">IFERROR(I163/G163-1,"-")</f>
        <v>0.26403985507246386</v>
      </c>
      <c r="K163" s="119">
        <v>11995</v>
      </c>
      <c r="L163" s="120">
        <f t="shared" ref="L163:L175" si="42">IFERROR(K163/I163-1,"-")</f>
        <v>7.4435686134002088E-2</v>
      </c>
      <c r="M163" s="119">
        <v>11295</v>
      </c>
      <c r="N163" s="120">
        <f t="shared" ref="N163:N167" si="43">IFERROR(M163/K163-1,"-")</f>
        <v>-5.8357649020425173E-2</v>
      </c>
    </row>
    <row r="164" spans="2:14" x14ac:dyDescent="0.25">
      <c r="B164" s="118" t="s">
        <v>75</v>
      </c>
      <c r="C164" s="119">
        <v>9927</v>
      </c>
      <c r="D164" s="120">
        <v>-7.5870415192701546E-2</v>
      </c>
      <c r="E164" s="119">
        <v>4300</v>
      </c>
      <c r="F164" s="120">
        <f t="shared" si="39"/>
        <v>-0.56683791679258588</v>
      </c>
      <c r="G164" s="119">
        <v>17087</v>
      </c>
      <c r="H164" s="120">
        <f t="shared" si="40"/>
        <v>2.9737209302325582</v>
      </c>
      <c r="I164" s="119">
        <v>13725</v>
      </c>
      <c r="J164" s="120">
        <f t="shared" si="41"/>
        <v>-0.19675776906420084</v>
      </c>
      <c r="K164" s="119">
        <v>12570</v>
      </c>
      <c r="L164" s="120">
        <f t="shared" si="42"/>
        <v>-8.4153005464480901E-2</v>
      </c>
      <c r="M164" s="119">
        <v>14802</v>
      </c>
      <c r="N164" s="120">
        <f t="shared" si="43"/>
        <v>0.17756563245823398</v>
      </c>
    </row>
    <row r="165" spans="2:14" x14ac:dyDescent="0.25">
      <c r="B165" s="118" t="s">
        <v>77</v>
      </c>
      <c r="C165" s="119">
        <v>5151</v>
      </c>
      <c r="D165" s="120">
        <v>-0.46836618846114153</v>
      </c>
      <c r="E165" s="119">
        <v>4791</v>
      </c>
      <c r="F165" s="120">
        <f t="shared" si="39"/>
        <v>-6.9889341875363997E-2</v>
      </c>
      <c r="G165" s="119">
        <v>13393</v>
      </c>
      <c r="H165" s="120">
        <f t="shared" si="40"/>
        <v>1.7954498017115426</v>
      </c>
      <c r="I165" s="119">
        <v>12285</v>
      </c>
      <c r="J165" s="120">
        <f t="shared" si="41"/>
        <v>-8.2729784215635038E-2</v>
      </c>
      <c r="K165" s="119">
        <v>17270</v>
      </c>
      <c r="L165" s="120">
        <f t="shared" si="42"/>
        <v>0.40577940577940574</v>
      </c>
      <c r="M165" s="119">
        <v>13070</v>
      </c>
      <c r="N165" s="120">
        <f t="shared" si="43"/>
        <v>-0.24319629415170818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1921</v>
      </c>
      <c r="F166" s="120" t="str">
        <f t="shared" si="39"/>
        <v>-</v>
      </c>
      <c r="G166" s="119">
        <v>16101</v>
      </c>
      <c r="H166" s="120">
        <f t="shared" si="40"/>
        <v>7.3815720978656945</v>
      </c>
      <c r="I166" s="119">
        <v>17559</v>
      </c>
      <c r="J166" s="120">
        <f t="shared" si="41"/>
        <v>9.0553381777529252E-2</v>
      </c>
      <c r="K166" s="119">
        <v>18946</v>
      </c>
      <c r="L166" s="120">
        <f t="shared" si="42"/>
        <v>7.8990830912922139E-2</v>
      </c>
      <c r="M166" s="119">
        <v>13583</v>
      </c>
      <c r="N166" s="120">
        <f t="shared" si="43"/>
        <v>-0.28306766599809985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3880</v>
      </c>
      <c r="F167" s="120" t="str">
        <f t="shared" si="39"/>
        <v>-</v>
      </c>
      <c r="G167" s="119">
        <v>15637</v>
      </c>
      <c r="H167" s="120">
        <f t="shared" si="40"/>
        <v>3.0301546391752581</v>
      </c>
      <c r="I167" s="119">
        <v>15901</v>
      </c>
      <c r="J167" s="120">
        <f t="shared" si="41"/>
        <v>1.6883033830018546E-2</v>
      </c>
      <c r="K167" s="119">
        <v>17473</v>
      </c>
      <c r="L167" s="120">
        <f t="shared" si="42"/>
        <v>9.8861706810892347E-2</v>
      </c>
      <c r="M167" s="119">
        <v>12618</v>
      </c>
      <c r="N167" s="120">
        <f t="shared" si="43"/>
        <v>-0.27785726549533563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2242</v>
      </c>
      <c r="F168" s="120" t="str">
        <f t="shared" si="39"/>
        <v>-</v>
      </c>
      <c r="G168" s="119">
        <v>13362</v>
      </c>
      <c r="H168" s="120">
        <f t="shared" si="40"/>
        <v>4.9598572702943802</v>
      </c>
      <c r="I168" s="119">
        <v>11816</v>
      </c>
      <c r="J168" s="120">
        <f t="shared" si="41"/>
        <v>-0.1157012423289927</v>
      </c>
      <c r="K168" s="119">
        <v>11749</v>
      </c>
      <c r="L168" s="120">
        <f t="shared" si="42"/>
        <v>-5.6702775897088387E-3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7315</v>
      </c>
      <c r="F169" s="120" t="str">
        <f t="shared" si="39"/>
        <v>-</v>
      </c>
      <c r="G169" s="119">
        <v>15174</v>
      </c>
      <c r="H169" s="120">
        <f t="shared" si="40"/>
        <v>1.0743677375256322</v>
      </c>
      <c r="I169" s="119">
        <v>13315</v>
      </c>
      <c r="J169" s="120">
        <f t="shared" si="41"/>
        <v>-0.12251219190720974</v>
      </c>
      <c r="K169" s="119">
        <v>14161</v>
      </c>
      <c r="L169" s="120">
        <f t="shared" si="42"/>
        <v>6.353736387532849E-2</v>
      </c>
      <c r="M169" s="119"/>
      <c r="N169" s="120"/>
    </row>
    <row r="170" spans="2:14" x14ac:dyDescent="0.25">
      <c r="B170" s="118" t="s">
        <v>87</v>
      </c>
      <c r="C170" s="119">
        <v>6745</v>
      </c>
      <c r="D170" s="120">
        <v>-0.59416365824308071</v>
      </c>
      <c r="E170" s="119">
        <v>12347</v>
      </c>
      <c r="F170" s="120">
        <f t="shared" si="39"/>
        <v>0.83054114158636017</v>
      </c>
      <c r="G170" s="119">
        <v>18095</v>
      </c>
      <c r="H170" s="120">
        <f t="shared" si="40"/>
        <v>0.46553818741394681</v>
      </c>
      <c r="I170" s="119">
        <v>16431</v>
      </c>
      <c r="J170" s="120">
        <f t="shared" si="41"/>
        <v>-9.1959104725062191E-2</v>
      </c>
      <c r="K170" s="119">
        <v>16901</v>
      </c>
      <c r="L170" s="120">
        <f t="shared" si="42"/>
        <v>2.8604467165723291E-2</v>
      </c>
      <c r="M170" s="119"/>
      <c r="N170" s="120"/>
    </row>
    <row r="171" spans="2:14" x14ac:dyDescent="0.25">
      <c r="B171" s="118" t="s">
        <v>89</v>
      </c>
      <c r="C171" s="119">
        <v>2045</v>
      </c>
      <c r="D171" s="120">
        <v>-0.80853852635521017</v>
      </c>
      <c r="E171" s="119">
        <v>8592</v>
      </c>
      <c r="F171" s="120">
        <f t="shared" si="39"/>
        <v>3.2014669926650363</v>
      </c>
      <c r="G171" s="119">
        <v>11521</v>
      </c>
      <c r="H171" s="120">
        <f t="shared" si="40"/>
        <v>0.34089851024208562</v>
      </c>
      <c r="I171" s="119">
        <v>13438</v>
      </c>
      <c r="J171" s="120">
        <f t="shared" si="41"/>
        <v>0.16639180626681704</v>
      </c>
      <c r="K171" s="119">
        <v>10957</v>
      </c>
      <c r="L171" s="120">
        <f t="shared" si="42"/>
        <v>-0.18462568834648008</v>
      </c>
      <c r="M171" s="119"/>
      <c r="N171" s="120"/>
    </row>
    <row r="172" spans="2:14" x14ac:dyDescent="0.25">
      <c r="B172" s="118" t="s">
        <v>91</v>
      </c>
      <c r="C172" s="119">
        <v>5235</v>
      </c>
      <c r="D172" s="120">
        <v>-0.59702871218535902</v>
      </c>
      <c r="E172" s="119">
        <v>16798</v>
      </c>
      <c r="F172" s="120">
        <f t="shared" si="39"/>
        <v>2.2087870105062084</v>
      </c>
      <c r="G172" s="119">
        <v>17416</v>
      </c>
      <c r="H172" s="120">
        <f t="shared" si="40"/>
        <v>3.6790094058816614E-2</v>
      </c>
      <c r="I172" s="119">
        <v>15664</v>
      </c>
      <c r="J172" s="120">
        <f t="shared" si="41"/>
        <v>-0.10059715204409736</v>
      </c>
      <c r="K172" s="119">
        <v>17244</v>
      </c>
      <c r="L172" s="120">
        <f t="shared" si="42"/>
        <v>0.1008682328907049</v>
      </c>
      <c r="M172" s="119"/>
      <c r="N172" s="120"/>
    </row>
    <row r="173" spans="2:14" x14ac:dyDescent="0.25">
      <c r="B173" s="118" t="s">
        <v>93</v>
      </c>
      <c r="C173" s="119">
        <v>480</v>
      </c>
      <c r="D173" s="120">
        <v>-0.91957104557640745</v>
      </c>
      <c r="E173" s="119">
        <v>13867</v>
      </c>
      <c r="F173" s="120">
        <f t="shared" si="39"/>
        <v>27.889583333333334</v>
      </c>
      <c r="G173" s="119">
        <v>12685</v>
      </c>
      <c r="H173" s="120">
        <f t="shared" si="40"/>
        <v>-8.5238335616932281E-2</v>
      </c>
      <c r="I173" s="119">
        <v>10572</v>
      </c>
      <c r="J173" s="120">
        <f t="shared" si="41"/>
        <v>-0.16657469452108786</v>
      </c>
      <c r="K173" s="119">
        <v>7982</v>
      </c>
      <c r="L173" s="120">
        <f t="shared" si="42"/>
        <v>-0.24498675747256904</v>
      </c>
      <c r="M173" s="119"/>
      <c r="N173" s="120"/>
    </row>
    <row r="174" spans="2:14" x14ac:dyDescent="0.25">
      <c r="B174" s="118" t="s">
        <v>95</v>
      </c>
      <c r="C174" s="119">
        <v>3888</v>
      </c>
      <c r="D174" s="120">
        <v>-0.44433328569386876</v>
      </c>
      <c r="E174" s="119">
        <v>11942</v>
      </c>
      <c r="F174" s="120">
        <f t="shared" si="39"/>
        <v>2.0715020576131686</v>
      </c>
      <c r="G174" s="119">
        <v>11919</v>
      </c>
      <c r="H174" s="120">
        <f t="shared" si="40"/>
        <v>-1.9259755484843932E-3</v>
      </c>
      <c r="I174" s="119">
        <v>10446</v>
      </c>
      <c r="J174" s="120">
        <f t="shared" si="41"/>
        <v>-0.12358419330480741</v>
      </c>
      <c r="K174" s="119">
        <v>9423</v>
      </c>
      <c r="L174" s="120">
        <f t="shared" si="42"/>
        <v>-9.7932222860425022E-2</v>
      </c>
      <c r="M174" s="119"/>
      <c r="N174" s="120"/>
    </row>
    <row r="175" spans="2:14" ht="15.75" x14ac:dyDescent="0.25">
      <c r="B175" s="121" t="s">
        <v>32</v>
      </c>
      <c r="C175" s="122">
        <v>42455</v>
      </c>
      <c r="D175" s="123">
        <v>-0.68012085411612244</v>
      </c>
      <c r="E175" s="122">
        <v>94016</v>
      </c>
      <c r="F175" s="123">
        <f t="shared" si="39"/>
        <v>1.2144859262748793</v>
      </c>
      <c r="G175" s="122">
        <v>171222</v>
      </c>
      <c r="H175" s="123">
        <f t="shared" si="40"/>
        <v>0.82120064669843429</v>
      </c>
      <c r="I175" s="122">
        <v>162316</v>
      </c>
      <c r="J175" s="123">
        <f t="shared" si="41"/>
        <v>-5.2014343951127806E-2</v>
      </c>
      <c r="K175" s="122">
        <v>166671</v>
      </c>
      <c r="L175" s="123">
        <f t="shared" si="42"/>
        <v>2.6830380245939978E-2</v>
      </c>
      <c r="M175" s="122">
        <v>65368</v>
      </c>
      <c r="N175" s="123">
        <v>-0.16466889871444268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82" t="s">
        <v>282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tr">
        <f>CONCATENATE("var. ",RIGHT(E183,2),"/",RIGHT(E183-1,2))</f>
        <v>var. 21/20</v>
      </c>
      <c r="G184" s="117" t="s">
        <v>71</v>
      </c>
      <c r="H184" s="116" t="str">
        <f>CONCATENATE("var. ",RIGHT(G183,2),"/",RIGHT(G183-1,2))</f>
        <v>var. 22/21</v>
      </c>
      <c r="I184" s="117" t="s">
        <v>71</v>
      </c>
      <c r="J184" s="116" t="s">
        <v>249</v>
      </c>
      <c r="K184" s="117" t="s">
        <v>71</v>
      </c>
      <c r="L184" s="116" t="s">
        <v>249</v>
      </c>
      <c r="M184" s="117" t="s">
        <v>71</v>
      </c>
      <c r="N184" s="116" t="s">
        <v>275</v>
      </c>
    </row>
    <row r="185" spans="1:15" x14ac:dyDescent="0.25">
      <c r="A185" s="124"/>
      <c r="B185" s="118" t="s">
        <v>73</v>
      </c>
      <c r="C185" s="119">
        <v>2917</v>
      </c>
      <c r="D185" s="120">
        <v>-0.1079510703363914</v>
      </c>
      <c r="E185" s="119">
        <v>1104</v>
      </c>
      <c r="F185" s="120">
        <f t="shared" ref="F185:F197" si="44">IFERROR(E185/C185-1,"-")</f>
        <v>-0.62152896811792946</v>
      </c>
      <c r="G185" s="119">
        <v>3577</v>
      </c>
      <c r="H185" s="120">
        <f t="shared" ref="H185:H197" si="45">IFERROR(G185/E185-1,"-")</f>
        <v>2.2400362318840581</v>
      </c>
      <c r="I185" s="119">
        <v>3157</v>
      </c>
      <c r="J185" s="120">
        <f t="shared" ref="J185:J197" si="46">IFERROR(I185/G185-1,"-")</f>
        <v>-0.11741682974559686</v>
      </c>
      <c r="K185" s="119">
        <v>3301</v>
      </c>
      <c r="L185" s="120">
        <f t="shared" ref="L185:L197" si="47">IFERROR(K185/I185-1,"-")</f>
        <v>4.5612923661704219E-2</v>
      </c>
      <c r="M185" s="119">
        <v>2559</v>
      </c>
      <c r="N185" s="120">
        <f t="shared" ref="N185:N189" si="48">IFERROR(M185/K185-1,"-")</f>
        <v>-0.22478036958497427</v>
      </c>
    </row>
    <row r="186" spans="1:15" x14ac:dyDescent="0.25">
      <c r="B186" s="118" t="s">
        <v>75</v>
      </c>
      <c r="C186" s="119">
        <v>2019</v>
      </c>
      <c r="D186" s="120">
        <v>-0.28480340063761955</v>
      </c>
      <c r="E186" s="119">
        <v>155</v>
      </c>
      <c r="F186" s="120">
        <f t="shared" si="44"/>
        <v>-0.92322932144626058</v>
      </c>
      <c r="G186" s="119">
        <v>2176</v>
      </c>
      <c r="H186" s="120">
        <f t="shared" si="45"/>
        <v>13.038709677419355</v>
      </c>
      <c r="I186" s="119">
        <v>3342</v>
      </c>
      <c r="J186" s="120">
        <f t="shared" si="46"/>
        <v>0.53584558823529416</v>
      </c>
      <c r="K186" s="119">
        <v>3536</v>
      </c>
      <c r="L186" s="120">
        <f t="shared" si="47"/>
        <v>5.8049072411729519E-2</v>
      </c>
      <c r="M186" s="119">
        <v>2201</v>
      </c>
      <c r="N186" s="120">
        <f t="shared" si="48"/>
        <v>-0.37754524886877827</v>
      </c>
    </row>
    <row r="187" spans="1:15" x14ac:dyDescent="0.25">
      <c r="B187" s="118" t="s">
        <v>77</v>
      </c>
      <c r="C187" s="119">
        <v>1630</v>
      </c>
      <c r="D187" s="120">
        <v>-0.5214327657075748</v>
      </c>
      <c r="E187" s="119">
        <v>105</v>
      </c>
      <c r="F187" s="120">
        <f t="shared" si="44"/>
        <v>-0.93558282208588961</v>
      </c>
      <c r="G187" s="119">
        <v>2516</v>
      </c>
      <c r="H187" s="120">
        <f t="shared" si="45"/>
        <v>22.961904761904762</v>
      </c>
      <c r="I187" s="119">
        <v>2951</v>
      </c>
      <c r="J187" s="120">
        <f t="shared" si="46"/>
        <v>0.17289348171701113</v>
      </c>
      <c r="K187" s="119">
        <v>4561</v>
      </c>
      <c r="L187" s="120">
        <f t="shared" si="47"/>
        <v>0.54557777024737386</v>
      </c>
      <c r="M187" s="119">
        <v>2940</v>
      </c>
      <c r="N187" s="120">
        <f t="shared" si="48"/>
        <v>-0.35540451655338745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172</v>
      </c>
      <c r="F188" s="120" t="str">
        <f t="shared" si="44"/>
        <v>-</v>
      </c>
      <c r="G188" s="119">
        <v>3467</v>
      </c>
      <c r="H188" s="120">
        <f t="shared" si="45"/>
        <v>19.156976744186046</v>
      </c>
      <c r="I188" s="119">
        <v>2782</v>
      </c>
      <c r="J188" s="120">
        <f t="shared" si="46"/>
        <v>-0.19757715604268822</v>
      </c>
      <c r="K188" s="119">
        <v>3507</v>
      </c>
      <c r="L188" s="120">
        <f t="shared" si="47"/>
        <v>0.26060388209920915</v>
      </c>
      <c r="M188" s="119">
        <v>3393</v>
      </c>
      <c r="N188" s="120">
        <f t="shared" si="48"/>
        <v>-3.2506415739948724E-2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579</v>
      </c>
      <c r="F189" s="120" t="str">
        <f t="shared" si="44"/>
        <v>-</v>
      </c>
      <c r="G189" s="119">
        <v>1313</v>
      </c>
      <c r="H189" s="120">
        <f t="shared" si="45"/>
        <v>1.2677029360967187</v>
      </c>
      <c r="I189" s="119">
        <v>3918</v>
      </c>
      <c r="J189" s="120">
        <f t="shared" si="46"/>
        <v>1.9840060929169838</v>
      </c>
      <c r="K189" s="119">
        <v>4860</v>
      </c>
      <c r="L189" s="120">
        <f t="shared" si="47"/>
        <v>0.24042879019908114</v>
      </c>
      <c r="M189" s="119">
        <v>2524</v>
      </c>
      <c r="N189" s="120">
        <f t="shared" si="48"/>
        <v>-0.48065843621399174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585</v>
      </c>
      <c r="F190" s="120" t="str">
        <f t="shared" si="44"/>
        <v>-</v>
      </c>
      <c r="G190" s="119">
        <v>1664</v>
      </c>
      <c r="H190" s="120">
        <f t="shared" si="45"/>
        <v>1.8444444444444446</v>
      </c>
      <c r="I190" s="119">
        <v>2826</v>
      </c>
      <c r="J190" s="120">
        <f t="shared" si="46"/>
        <v>0.69831730769230771</v>
      </c>
      <c r="K190" s="119">
        <v>4328</v>
      </c>
      <c r="L190" s="120">
        <f t="shared" si="47"/>
        <v>0.53149327671620661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1857</v>
      </c>
      <c r="F191" s="120" t="str">
        <f t="shared" si="44"/>
        <v>-</v>
      </c>
      <c r="G191" s="119">
        <v>4163</v>
      </c>
      <c r="H191" s="120">
        <f t="shared" si="45"/>
        <v>1.241787829833064</v>
      </c>
      <c r="I191" s="119">
        <v>4579</v>
      </c>
      <c r="J191" s="120">
        <f t="shared" si="46"/>
        <v>9.9927936584194077E-2</v>
      </c>
      <c r="K191" s="119">
        <v>4658</v>
      </c>
      <c r="L191" s="120">
        <f t="shared" si="47"/>
        <v>1.7252675256606231E-2</v>
      </c>
      <c r="M191" s="119"/>
      <c r="N191" s="120"/>
    </row>
    <row r="192" spans="1:15" x14ac:dyDescent="0.25">
      <c r="B192" s="118" t="s">
        <v>87</v>
      </c>
      <c r="C192" s="119">
        <v>2699</v>
      </c>
      <c r="D192" s="120">
        <v>-0.297501301405518</v>
      </c>
      <c r="E192" s="119">
        <v>2890</v>
      </c>
      <c r="F192" s="120">
        <f t="shared" si="44"/>
        <v>7.076695072248973E-2</v>
      </c>
      <c r="G192" s="119">
        <v>2347</v>
      </c>
      <c r="H192" s="120">
        <f t="shared" si="45"/>
        <v>-0.18788927335640138</v>
      </c>
      <c r="I192" s="119">
        <v>3754</v>
      </c>
      <c r="J192" s="120">
        <f t="shared" si="46"/>
        <v>0.59948870899020035</v>
      </c>
      <c r="K192" s="119">
        <v>3150</v>
      </c>
      <c r="L192" s="120">
        <f t="shared" si="47"/>
        <v>-0.16089504528502929</v>
      </c>
      <c r="M192" s="119"/>
      <c r="N192" s="120"/>
    </row>
    <row r="193" spans="2:15" x14ac:dyDescent="0.25">
      <c r="B193" s="118" t="s">
        <v>89</v>
      </c>
      <c r="C193" s="119">
        <v>1017</v>
      </c>
      <c r="D193" s="120">
        <v>-0.7048752176436448</v>
      </c>
      <c r="E193" s="119">
        <v>3158</v>
      </c>
      <c r="F193" s="120">
        <f t="shared" si="44"/>
        <v>2.105211406096362</v>
      </c>
      <c r="G193" s="119">
        <v>2357</v>
      </c>
      <c r="H193" s="120">
        <f t="shared" si="45"/>
        <v>-0.25364154528182392</v>
      </c>
      <c r="I193" s="119">
        <v>2600</v>
      </c>
      <c r="J193" s="120">
        <f t="shared" si="46"/>
        <v>0.10309715740347891</v>
      </c>
      <c r="K193" s="119">
        <v>1713</v>
      </c>
      <c r="L193" s="120">
        <f t="shared" si="47"/>
        <v>-0.34115384615384614</v>
      </c>
      <c r="M193" s="119"/>
      <c r="N193" s="120"/>
    </row>
    <row r="194" spans="2:15" x14ac:dyDescent="0.25">
      <c r="B194" s="118" t="s">
        <v>91</v>
      </c>
      <c r="C194" s="119">
        <v>641</v>
      </c>
      <c r="D194" s="120">
        <v>-0.73347193347193351</v>
      </c>
      <c r="E194" s="119">
        <v>2408</v>
      </c>
      <c r="F194" s="120">
        <f t="shared" si="44"/>
        <v>2.7566302652106085</v>
      </c>
      <c r="G194" s="119">
        <v>2416</v>
      </c>
      <c r="H194" s="120">
        <f t="shared" si="45"/>
        <v>3.3222591362125353E-3</v>
      </c>
      <c r="I194" s="119">
        <v>3994</v>
      </c>
      <c r="J194" s="120">
        <f t="shared" si="46"/>
        <v>0.6531456953642385</v>
      </c>
      <c r="K194" s="119">
        <v>2226</v>
      </c>
      <c r="L194" s="120">
        <f t="shared" si="47"/>
        <v>-0.44266399599399098</v>
      </c>
      <c r="M194" s="119"/>
      <c r="N194" s="120"/>
    </row>
    <row r="195" spans="2:15" x14ac:dyDescent="0.25">
      <c r="B195" s="118" t="s">
        <v>93</v>
      </c>
      <c r="C195" s="119">
        <v>395</v>
      </c>
      <c r="D195" s="120">
        <v>-0.85887817077527684</v>
      </c>
      <c r="E195" s="119">
        <v>4664</v>
      </c>
      <c r="F195" s="120">
        <f t="shared" si="44"/>
        <v>10.807594936708862</v>
      </c>
      <c r="G195" s="119">
        <v>3088</v>
      </c>
      <c r="H195" s="120">
        <f t="shared" si="45"/>
        <v>-0.33790737564322471</v>
      </c>
      <c r="I195" s="119">
        <v>3416</v>
      </c>
      <c r="J195" s="120">
        <f t="shared" si="46"/>
        <v>0.10621761658031081</v>
      </c>
      <c r="K195" s="119">
        <v>2752</v>
      </c>
      <c r="L195" s="120">
        <f t="shared" si="47"/>
        <v>-0.19437939110070257</v>
      </c>
      <c r="M195" s="119"/>
      <c r="N195" s="120"/>
    </row>
    <row r="196" spans="2:15" x14ac:dyDescent="0.25">
      <c r="B196" s="118" t="s">
        <v>95</v>
      </c>
      <c r="C196" s="119">
        <v>659</v>
      </c>
      <c r="D196" s="120">
        <v>-0.82552290177389465</v>
      </c>
      <c r="E196" s="119">
        <v>3131</v>
      </c>
      <c r="F196" s="120">
        <f t="shared" si="44"/>
        <v>3.7511380880121399</v>
      </c>
      <c r="G196" s="119">
        <v>3054</v>
      </c>
      <c r="H196" s="120">
        <f t="shared" si="45"/>
        <v>-2.459278185883107E-2</v>
      </c>
      <c r="I196" s="119">
        <v>3610</v>
      </c>
      <c r="J196" s="120">
        <f t="shared" si="46"/>
        <v>0.18205631958087753</v>
      </c>
      <c r="K196" s="119">
        <v>3325</v>
      </c>
      <c r="L196" s="120">
        <f t="shared" si="47"/>
        <v>-7.8947368421052655E-2</v>
      </c>
      <c r="M196" s="119"/>
      <c r="N196" s="120"/>
    </row>
    <row r="197" spans="2:15" ht="15.75" x14ac:dyDescent="0.25">
      <c r="B197" s="121" t="s">
        <v>32</v>
      </c>
      <c r="C197" s="122">
        <v>12571</v>
      </c>
      <c r="D197" s="123">
        <v>-0.67927031509121061</v>
      </c>
      <c r="E197" s="122">
        <v>20808</v>
      </c>
      <c r="F197" s="123">
        <f t="shared" si="44"/>
        <v>0.65523824675841214</v>
      </c>
      <c r="G197" s="122">
        <v>32138</v>
      </c>
      <c r="H197" s="123">
        <f t="shared" si="45"/>
        <v>0.5445021145713187</v>
      </c>
      <c r="I197" s="122">
        <v>40929</v>
      </c>
      <c r="J197" s="123">
        <f t="shared" si="46"/>
        <v>0.27353911257701169</v>
      </c>
      <c r="K197" s="122">
        <v>41917</v>
      </c>
      <c r="L197" s="123">
        <f t="shared" si="47"/>
        <v>2.4139363287644544E-2</v>
      </c>
      <c r="M197" s="122">
        <v>13617</v>
      </c>
      <c r="N197" s="123">
        <v>-0.31105489501644323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82" t="s">
        <v>283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tr">
        <f>CONCATENATE("var. ",RIGHT(E205,2),"/",RIGHT(E205-1,2))</f>
        <v>var. 21/20</v>
      </c>
      <c r="G206" s="117" t="s">
        <v>71</v>
      </c>
      <c r="H206" s="116" t="str">
        <f>CONCATENATE("var. ",RIGHT(G205,2),"/",RIGHT(G205-1,2))</f>
        <v>var. 22/21</v>
      </c>
      <c r="I206" s="117" t="s">
        <v>71</v>
      </c>
      <c r="J206" s="116" t="s">
        <v>249</v>
      </c>
      <c r="K206" s="117" t="s">
        <v>71</v>
      </c>
      <c r="L206" s="116" t="s">
        <v>249</v>
      </c>
      <c r="M206" s="117" t="s">
        <v>71</v>
      </c>
      <c r="N206" s="116" t="s">
        <v>275</v>
      </c>
    </row>
    <row r="207" spans="2:15" x14ac:dyDescent="0.25">
      <c r="B207" s="118" t="s">
        <v>73</v>
      </c>
      <c r="C207" s="119">
        <v>2259</v>
      </c>
      <c r="D207" s="120">
        <v>-9.0945674044265568E-2</v>
      </c>
      <c r="E207" s="119">
        <v>192</v>
      </c>
      <c r="F207" s="120">
        <f t="shared" ref="F207:F219" si="49">IFERROR(E207/C207-1,"-")</f>
        <v>-0.91500664010624166</v>
      </c>
      <c r="G207" s="119">
        <v>5030</v>
      </c>
      <c r="H207" s="120">
        <f t="shared" ref="H207:H219" si="50">IFERROR(G207/E207-1,"-")</f>
        <v>25.197916666666668</v>
      </c>
      <c r="I207" s="119">
        <v>5017</v>
      </c>
      <c r="J207" s="120">
        <f t="shared" ref="J207:J219" si="51">IFERROR(I207/G207-1,"-")</f>
        <v>-2.5844930417494583E-3</v>
      </c>
      <c r="K207" s="119">
        <v>5560</v>
      </c>
      <c r="L207" s="120">
        <f t="shared" ref="L207:L219" si="52">IFERROR(K207/I207-1,"-")</f>
        <v>0.10823201116204895</v>
      </c>
      <c r="M207" s="119">
        <v>4517</v>
      </c>
      <c r="N207" s="120">
        <f t="shared" ref="N207:N211" si="53">IFERROR(M207/K207-1,"-")</f>
        <v>-0.18758992805755392</v>
      </c>
    </row>
    <row r="208" spans="2:15" x14ac:dyDescent="0.25">
      <c r="B208" s="118" t="s">
        <v>75</v>
      </c>
      <c r="C208" s="119">
        <v>1854</v>
      </c>
      <c r="D208" s="120">
        <v>-0.32311062431544357</v>
      </c>
      <c r="E208" s="119">
        <v>123</v>
      </c>
      <c r="F208" s="120">
        <f t="shared" si="49"/>
        <v>-0.93365695792880254</v>
      </c>
      <c r="G208" s="119">
        <v>4398</v>
      </c>
      <c r="H208" s="120">
        <f t="shared" si="50"/>
        <v>34.756097560975611</v>
      </c>
      <c r="I208" s="119">
        <v>4633</v>
      </c>
      <c r="J208" s="120">
        <f t="shared" si="51"/>
        <v>5.3433378808549259E-2</v>
      </c>
      <c r="K208" s="119">
        <v>6436</v>
      </c>
      <c r="L208" s="120">
        <f t="shared" si="52"/>
        <v>0.38916468810705807</v>
      </c>
      <c r="M208" s="119">
        <v>4373</v>
      </c>
      <c r="N208" s="120">
        <f t="shared" si="53"/>
        <v>-0.32054070851460537</v>
      </c>
    </row>
    <row r="209" spans="2:15" x14ac:dyDescent="0.25">
      <c r="B209" s="118" t="s">
        <v>77</v>
      </c>
      <c r="C209" s="119">
        <v>1287</v>
      </c>
      <c r="D209" s="120">
        <v>-0.52421441774491684</v>
      </c>
      <c r="E209" s="119">
        <v>99</v>
      </c>
      <c r="F209" s="120">
        <f t="shared" si="49"/>
        <v>-0.92307692307692313</v>
      </c>
      <c r="G209" s="119">
        <v>3695</v>
      </c>
      <c r="H209" s="120">
        <f t="shared" si="50"/>
        <v>36.323232323232325</v>
      </c>
      <c r="I209" s="119">
        <v>4750</v>
      </c>
      <c r="J209" s="120">
        <f t="shared" si="51"/>
        <v>0.28552097428958056</v>
      </c>
      <c r="K209" s="119">
        <v>4950</v>
      </c>
      <c r="L209" s="120">
        <f t="shared" si="52"/>
        <v>4.2105263157894646E-2</v>
      </c>
      <c r="M209" s="119">
        <v>4108</v>
      </c>
      <c r="N209" s="120">
        <f t="shared" si="53"/>
        <v>-0.17010101010101009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71</v>
      </c>
      <c r="F210" s="120" t="str">
        <f t="shared" si="49"/>
        <v>-</v>
      </c>
      <c r="G210" s="119">
        <v>5717</v>
      </c>
      <c r="H210" s="120">
        <f t="shared" si="50"/>
        <v>79.521126760563376</v>
      </c>
      <c r="I210" s="119">
        <v>7114</v>
      </c>
      <c r="J210" s="120">
        <f t="shared" si="51"/>
        <v>0.24435892950848337</v>
      </c>
      <c r="K210" s="119">
        <v>4758</v>
      </c>
      <c r="L210" s="120">
        <f t="shared" si="52"/>
        <v>-0.3311779589541749</v>
      </c>
      <c r="M210" s="119">
        <v>4247</v>
      </c>
      <c r="N210" s="120">
        <f t="shared" si="53"/>
        <v>-0.10739806641445981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171</v>
      </c>
      <c r="F211" s="120" t="str">
        <f t="shared" si="49"/>
        <v>-</v>
      </c>
      <c r="G211" s="119">
        <v>5879</v>
      </c>
      <c r="H211" s="120">
        <f t="shared" si="50"/>
        <v>33.380116959064324</v>
      </c>
      <c r="I211" s="119">
        <v>5786</v>
      </c>
      <c r="J211" s="120">
        <f t="shared" si="51"/>
        <v>-1.5819016839598521E-2</v>
      </c>
      <c r="K211" s="119">
        <v>5717</v>
      </c>
      <c r="L211" s="120">
        <f t="shared" si="52"/>
        <v>-1.1925337020394E-2</v>
      </c>
      <c r="M211" s="119">
        <v>3153</v>
      </c>
      <c r="N211" s="120">
        <f t="shared" si="53"/>
        <v>-0.44848696868987226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425</v>
      </c>
      <c r="F212" s="120" t="str">
        <f t="shared" si="49"/>
        <v>-</v>
      </c>
      <c r="G212" s="119">
        <v>4085</v>
      </c>
      <c r="H212" s="120">
        <f t="shared" si="50"/>
        <v>8.6117647058823525</v>
      </c>
      <c r="I212" s="119">
        <v>5430</v>
      </c>
      <c r="J212" s="120">
        <f t="shared" si="51"/>
        <v>0.32925336597307231</v>
      </c>
      <c r="K212" s="119">
        <v>5221</v>
      </c>
      <c r="L212" s="120">
        <f t="shared" si="52"/>
        <v>-3.8489871086556215E-2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768</v>
      </c>
      <c r="F213" s="120" t="str">
        <f t="shared" si="49"/>
        <v>-</v>
      </c>
      <c r="G213" s="119">
        <v>6948</v>
      </c>
      <c r="H213" s="120">
        <f t="shared" si="50"/>
        <v>8.046875</v>
      </c>
      <c r="I213" s="119">
        <v>8333</v>
      </c>
      <c r="J213" s="120">
        <f t="shared" si="51"/>
        <v>0.19933793897524477</v>
      </c>
      <c r="K213" s="119">
        <v>5284</v>
      </c>
      <c r="L213" s="120">
        <f t="shared" si="52"/>
        <v>-0.36589463578543147</v>
      </c>
      <c r="M213" s="119"/>
      <c r="N213" s="120"/>
    </row>
    <row r="214" spans="2:15" x14ac:dyDescent="0.25">
      <c r="B214" s="118" t="s">
        <v>87</v>
      </c>
      <c r="C214" s="119">
        <v>1357</v>
      </c>
      <c r="D214" s="120">
        <v>-0.6559330628803246</v>
      </c>
      <c r="E214" s="119">
        <v>1257</v>
      </c>
      <c r="F214" s="120">
        <f t="shared" si="49"/>
        <v>-7.3691967575534312E-2</v>
      </c>
      <c r="G214" s="119">
        <v>7259</v>
      </c>
      <c r="H214" s="120">
        <f t="shared" si="50"/>
        <v>4.7748607796340492</v>
      </c>
      <c r="I214" s="119">
        <v>11019</v>
      </c>
      <c r="J214" s="120">
        <f t="shared" si="51"/>
        <v>0.51797768287642931</v>
      </c>
      <c r="K214" s="119">
        <v>4873</v>
      </c>
      <c r="L214" s="120">
        <f t="shared" si="52"/>
        <v>-0.5577638624194573</v>
      </c>
      <c r="M214" s="119"/>
      <c r="N214" s="120"/>
    </row>
    <row r="215" spans="2:15" x14ac:dyDescent="0.25">
      <c r="B215" s="118" t="s">
        <v>89</v>
      </c>
      <c r="C215" s="119">
        <v>57</v>
      </c>
      <c r="D215" s="120">
        <v>-0.98171905067350862</v>
      </c>
      <c r="E215" s="119">
        <v>3326</v>
      </c>
      <c r="F215" s="120">
        <f t="shared" si="49"/>
        <v>57.350877192982459</v>
      </c>
      <c r="G215" s="119">
        <v>5770</v>
      </c>
      <c r="H215" s="120">
        <f t="shared" si="50"/>
        <v>0.73481659651232722</v>
      </c>
      <c r="I215" s="119">
        <v>7531</v>
      </c>
      <c r="J215" s="120">
        <f t="shared" si="51"/>
        <v>0.30519930675909879</v>
      </c>
      <c r="K215" s="119">
        <v>3763</v>
      </c>
      <c r="L215" s="120">
        <f t="shared" si="52"/>
        <v>-0.50033196122692869</v>
      </c>
      <c r="M215" s="119"/>
      <c r="N215" s="120"/>
    </row>
    <row r="216" spans="2:15" x14ac:dyDescent="0.25">
      <c r="B216" s="118" t="s">
        <v>91</v>
      </c>
      <c r="C216" s="119">
        <v>87</v>
      </c>
      <c r="D216" s="120">
        <v>-0.96919263456090654</v>
      </c>
      <c r="E216" s="119">
        <v>6408</v>
      </c>
      <c r="F216" s="120">
        <f t="shared" si="49"/>
        <v>72.65517241379311</v>
      </c>
      <c r="G216" s="119">
        <v>4458</v>
      </c>
      <c r="H216" s="120">
        <f t="shared" si="50"/>
        <v>-0.30430711610486894</v>
      </c>
      <c r="I216" s="119">
        <v>7404</v>
      </c>
      <c r="J216" s="120">
        <f t="shared" si="51"/>
        <v>0.66083445491251691</v>
      </c>
      <c r="K216" s="119">
        <v>5114</v>
      </c>
      <c r="L216" s="120">
        <f t="shared" si="52"/>
        <v>-0.3092922744462453</v>
      </c>
      <c r="M216" s="119"/>
      <c r="N216" s="120"/>
    </row>
    <row r="217" spans="2:15" x14ac:dyDescent="0.25">
      <c r="B217" s="118" t="s">
        <v>93</v>
      </c>
      <c r="C217" s="119">
        <v>659</v>
      </c>
      <c r="D217" s="120">
        <v>-0.72088098263447686</v>
      </c>
      <c r="E217" s="119">
        <v>5144</v>
      </c>
      <c r="F217" s="120">
        <f t="shared" si="49"/>
        <v>6.8057663125948409</v>
      </c>
      <c r="G217" s="119">
        <v>3763</v>
      </c>
      <c r="H217" s="120">
        <f t="shared" si="50"/>
        <v>-0.26846811819595651</v>
      </c>
      <c r="I217" s="119">
        <v>5727</v>
      </c>
      <c r="J217" s="120">
        <f t="shared" si="51"/>
        <v>0.52192399681105495</v>
      </c>
      <c r="K217" s="119">
        <v>3398</v>
      </c>
      <c r="L217" s="120">
        <f t="shared" si="52"/>
        <v>-0.40667015889645541</v>
      </c>
      <c r="M217" s="119"/>
      <c r="N217" s="120"/>
    </row>
    <row r="218" spans="2:15" x14ac:dyDescent="0.25">
      <c r="B218" s="118" t="s">
        <v>95</v>
      </c>
      <c r="C218" s="119">
        <v>515</v>
      </c>
      <c r="D218" s="120">
        <v>-0.84006211180124224</v>
      </c>
      <c r="E218" s="119">
        <v>4373</v>
      </c>
      <c r="F218" s="120">
        <f t="shared" si="49"/>
        <v>7.4912621359223301</v>
      </c>
      <c r="G218" s="119">
        <v>3879</v>
      </c>
      <c r="H218" s="120">
        <f t="shared" si="50"/>
        <v>-0.11296592728104271</v>
      </c>
      <c r="I218" s="119">
        <v>5808</v>
      </c>
      <c r="J218" s="120">
        <f t="shared" si="51"/>
        <v>0.49729311678267596</v>
      </c>
      <c r="K218" s="119">
        <v>3856</v>
      </c>
      <c r="L218" s="120">
        <f t="shared" si="52"/>
        <v>-0.33608815426997241</v>
      </c>
      <c r="M218" s="119"/>
      <c r="N218" s="120"/>
    </row>
    <row r="219" spans="2:15" ht="15.75" x14ac:dyDescent="0.25">
      <c r="B219" s="121" t="s">
        <v>32</v>
      </c>
      <c r="C219" s="122">
        <v>8958</v>
      </c>
      <c r="D219" s="123">
        <v>-0.76939710652319415</v>
      </c>
      <c r="E219" s="122">
        <v>22357</v>
      </c>
      <c r="F219" s="123">
        <f t="shared" si="49"/>
        <v>1.4957579816923419</v>
      </c>
      <c r="G219" s="122">
        <v>60881</v>
      </c>
      <c r="H219" s="123">
        <f t="shared" si="50"/>
        <v>1.7231292212729792</v>
      </c>
      <c r="I219" s="122">
        <v>78552</v>
      </c>
      <c r="J219" s="123">
        <f t="shared" si="51"/>
        <v>0.29025475928450595</v>
      </c>
      <c r="K219" s="122">
        <v>58930</v>
      </c>
      <c r="L219" s="123">
        <f t="shared" si="52"/>
        <v>-0.24979631327019047</v>
      </c>
      <c r="M219" s="122">
        <v>20398</v>
      </c>
      <c r="N219" s="123">
        <v>-0.25611757412202329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82" t="s">
        <v>284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tr">
        <f>CONCATENATE("var. ",RIGHT(E227,2),"/",RIGHT(E227-1,2))</f>
        <v>var. 21/20</v>
      </c>
      <c r="G228" s="117" t="s">
        <v>71</v>
      </c>
      <c r="H228" s="116" t="str">
        <f>CONCATENATE("var. ",RIGHT(G227,2),"/",RIGHT(G227-1,2))</f>
        <v>var. 22/21</v>
      </c>
      <c r="I228" s="117" t="s">
        <v>71</v>
      </c>
      <c r="J228" s="116" t="s">
        <v>249</v>
      </c>
      <c r="K228" s="117" t="s">
        <v>71</v>
      </c>
      <c r="L228" s="116" t="s">
        <v>249</v>
      </c>
      <c r="M228" s="117" t="s">
        <v>71</v>
      </c>
      <c r="N228" s="116" t="s">
        <v>275</v>
      </c>
    </row>
    <row r="229" spans="2:15" x14ac:dyDescent="0.25">
      <c r="B229" s="118" t="s">
        <v>73</v>
      </c>
      <c r="C229" s="119">
        <v>4664</v>
      </c>
      <c r="D229" s="120">
        <v>0.40355100812518807</v>
      </c>
      <c r="E229" s="119">
        <v>95</v>
      </c>
      <c r="F229" s="120">
        <f t="shared" ref="F229:F241" si="54">IFERROR(E229/C229-1,"-")</f>
        <v>-0.97963121783876506</v>
      </c>
      <c r="G229" s="119">
        <v>3368</v>
      </c>
      <c r="H229" s="120">
        <f t="shared" ref="H229:H241" si="55">IFERROR(G229/E229-1,"-")</f>
        <v>34.452631578947368</v>
      </c>
      <c r="I229" s="119">
        <v>6826</v>
      </c>
      <c r="J229" s="120">
        <f t="shared" ref="J229:J241" si="56">IFERROR(I229/G229-1,"-")</f>
        <v>1.0267220902612828</v>
      </c>
      <c r="K229" s="119">
        <v>5393</v>
      </c>
      <c r="L229" s="120">
        <f t="shared" ref="L229:L241" si="57">IFERROR(K229/I229-1,"-")</f>
        <v>-0.20993261060650459</v>
      </c>
      <c r="M229" s="119">
        <v>5194</v>
      </c>
      <c r="N229" s="120">
        <f t="shared" ref="N229:N233" si="58">IFERROR(M229/K229-1,"-")</f>
        <v>-3.6899684776562247E-2</v>
      </c>
    </row>
    <row r="230" spans="2:15" x14ac:dyDescent="0.25">
      <c r="B230" s="118" t="s">
        <v>75</v>
      </c>
      <c r="C230" s="119">
        <v>7381</v>
      </c>
      <c r="D230" s="120">
        <v>1.1106662853874751</v>
      </c>
      <c r="E230" s="119">
        <v>36</v>
      </c>
      <c r="F230" s="120">
        <f t="shared" si="54"/>
        <v>-0.99512261211217989</v>
      </c>
      <c r="G230" s="119">
        <v>3577</v>
      </c>
      <c r="H230" s="120">
        <f t="shared" si="55"/>
        <v>98.361111111111114</v>
      </c>
      <c r="I230" s="119">
        <v>5937</v>
      </c>
      <c r="J230" s="120">
        <f t="shared" si="56"/>
        <v>0.65977075761811577</v>
      </c>
      <c r="K230" s="119">
        <v>5083</v>
      </c>
      <c r="L230" s="120">
        <f t="shared" si="57"/>
        <v>-0.14384369210038739</v>
      </c>
      <c r="M230" s="119">
        <v>4547</v>
      </c>
      <c r="N230" s="120">
        <f t="shared" si="58"/>
        <v>-0.10544953767460163</v>
      </c>
    </row>
    <row r="231" spans="2:15" x14ac:dyDescent="0.25">
      <c r="B231" s="118" t="s">
        <v>77</v>
      </c>
      <c r="C231" s="119">
        <v>3235</v>
      </c>
      <c r="D231" s="120">
        <v>-0.10163843376839765</v>
      </c>
      <c r="E231" s="119">
        <v>3</v>
      </c>
      <c r="F231" s="120">
        <f t="shared" si="54"/>
        <v>-0.9990726429675425</v>
      </c>
      <c r="G231" s="119">
        <v>4011</v>
      </c>
      <c r="H231" s="120">
        <f t="shared" si="55"/>
        <v>1336</v>
      </c>
      <c r="I231" s="119">
        <v>3783</v>
      </c>
      <c r="J231" s="120">
        <f t="shared" si="56"/>
        <v>-5.6843679880329123E-2</v>
      </c>
      <c r="K231" s="119">
        <v>4024</v>
      </c>
      <c r="L231" s="120">
        <f t="shared" si="57"/>
        <v>6.3706053396775042E-2</v>
      </c>
      <c r="M231" s="119">
        <v>5135</v>
      </c>
      <c r="N231" s="120">
        <f t="shared" si="58"/>
        <v>0.27609343936381703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0</v>
      </c>
      <c r="F232" s="120" t="str">
        <f t="shared" si="54"/>
        <v>-</v>
      </c>
      <c r="G232" s="119">
        <v>2697</v>
      </c>
      <c r="H232" s="120" t="str">
        <f t="shared" si="55"/>
        <v>-</v>
      </c>
      <c r="I232" s="119">
        <v>1857</v>
      </c>
      <c r="J232" s="120">
        <f t="shared" si="56"/>
        <v>-0.31145717463848721</v>
      </c>
      <c r="K232" s="119">
        <v>1498</v>
      </c>
      <c r="L232" s="120">
        <f t="shared" si="57"/>
        <v>-0.19332256327409802</v>
      </c>
      <c r="M232" s="119">
        <v>2670</v>
      </c>
      <c r="N232" s="120">
        <f t="shared" si="58"/>
        <v>0.78237650200267028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46</v>
      </c>
      <c r="F233" s="120" t="str">
        <f t="shared" si="54"/>
        <v>-</v>
      </c>
      <c r="G233" s="119">
        <v>98</v>
      </c>
      <c r="H233" s="120">
        <f t="shared" si="55"/>
        <v>1.1304347826086958</v>
      </c>
      <c r="I233" s="119">
        <v>46</v>
      </c>
      <c r="J233" s="120">
        <f t="shared" si="56"/>
        <v>-0.53061224489795911</v>
      </c>
      <c r="K233" s="119">
        <v>193</v>
      </c>
      <c r="L233" s="120">
        <f t="shared" si="57"/>
        <v>3.1956521739130439</v>
      </c>
      <c r="M233" s="119">
        <v>122</v>
      </c>
      <c r="N233" s="120">
        <f t="shared" si="58"/>
        <v>-0.36787564766839376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20</v>
      </c>
      <c r="F234" s="120" t="str">
        <f t="shared" si="54"/>
        <v>-</v>
      </c>
      <c r="G234" s="119">
        <v>86</v>
      </c>
      <c r="H234" s="120">
        <f t="shared" si="55"/>
        <v>3.3</v>
      </c>
      <c r="I234" s="119">
        <v>6</v>
      </c>
      <c r="J234" s="120">
        <f t="shared" si="56"/>
        <v>-0.93023255813953487</v>
      </c>
      <c r="K234" s="119">
        <v>28</v>
      </c>
      <c r="L234" s="120">
        <f t="shared" si="57"/>
        <v>3.666666666666667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222</v>
      </c>
      <c r="F235" s="120" t="str">
        <f t="shared" si="54"/>
        <v>-</v>
      </c>
      <c r="G235" s="119">
        <v>683</v>
      </c>
      <c r="H235" s="120">
        <f t="shared" si="55"/>
        <v>2.0765765765765765</v>
      </c>
      <c r="I235" s="119">
        <v>35</v>
      </c>
      <c r="J235" s="120">
        <f t="shared" si="56"/>
        <v>-0.94875549048316254</v>
      </c>
      <c r="K235" s="119">
        <v>144</v>
      </c>
      <c r="L235" s="120">
        <f t="shared" si="57"/>
        <v>3.1142857142857139</v>
      </c>
      <c r="M235" s="119"/>
      <c r="N235" s="120"/>
    </row>
    <row r="236" spans="2:15" x14ac:dyDescent="0.25">
      <c r="B236" s="118" t="s">
        <v>87</v>
      </c>
      <c r="C236" s="119">
        <v>9</v>
      </c>
      <c r="D236" s="120">
        <v>-0.97280966767371602</v>
      </c>
      <c r="E236" s="119">
        <v>10</v>
      </c>
      <c r="F236" s="120">
        <f t="shared" si="54"/>
        <v>0.11111111111111116</v>
      </c>
      <c r="G236" s="119">
        <v>164</v>
      </c>
      <c r="H236" s="120">
        <f t="shared" si="55"/>
        <v>15.399999999999999</v>
      </c>
      <c r="I236" s="119">
        <v>110</v>
      </c>
      <c r="J236" s="120">
        <f t="shared" si="56"/>
        <v>-0.32926829268292679</v>
      </c>
      <c r="K236" s="119">
        <v>161</v>
      </c>
      <c r="L236" s="120">
        <f t="shared" si="57"/>
        <v>0.46363636363636362</v>
      </c>
      <c r="M236" s="119"/>
      <c r="N236" s="120"/>
    </row>
    <row r="237" spans="2:15" x14ac:dyDescent="0.25">
      <c r="B237" s="118" t="s">
        <v>89</v>
      </c>
      <c r="C237" s="119">
        <v>6</v>
      </c>
      <c r="D237" s="120">
        <v>-0.8666666666666667</v>
      </c>
      <c r="E237" s="119">
        <v>20</v>
      </c>
      <c r="F237" s="120">
        <f t="shared" si="54"/>
        <v>2.3333333333333335</v>
      </c>
      <c r="G237" s="119">
        <v>126</v>
      </c>
      <c r="H237" s="120">
        <f t="shared" si="55"/>
        <v>5.3</v>
      </c>
      <c r="I237" s="119">
        <v>46</v>
      </c>
      <c r="J237" s="120">
        <f t="shared" si="56"/>
        <v>-0.63492063492063489</v>
      </c>
      <c r="K237" s="119">
        <v>94</v>
      </c>
      <c r="L237" s="120">
        <f t="shared" si="57"/>
        <v>1.0434782608695654</v>
      </c>
      <c r="M237" s="119"/>
      <c r="N237" s="120"/>
    </row>
    <row r="238" spans="2:15" x14ac:dyDescent="0.25">
      <c r="B238" s="118" t="s">
        <v>91</v>
      </c>
      <c r="C238" s="119">
        <v>3</v>
      </c>
      <c r="D238" s="120">
        <v>-0.99818840579710144</v>
      </c>
      <c r="E238" s="119">
        <v>1715</v>
      </c>
      <c r="F238" s="120">
        <f t="shared" si="54"/>
        <v>570.66666666666663</v>
      </c>
      <c r="G238" s="119">
        <v>539</v>
      </c>
      <c r="H238" s="120">
        <f t="shared" si="55"/>
        <v>-0.68571428571428572</v>
      </c>
      <c r="I238" s="119">
        <v>545</v>
      </c>
      <c r="J238" s="120">
        <f t="shared" si="56"/>
        <v>1.1131725417439675E-2</v>
      </c>
      <c r="K238" s="119">
        <v>1114</v>
      </c>
      <c r="L238" s="120">
        <f t="shared" si="57"/>
        <v>1.0440366972477064</v>
      </c>
      <c r="M238" s="119"/>
      <c r="N238" s="120"/>
    </row>
    <row r="239" spans="2:15" x14ac:dyDescent="0.25">
      <c r="B239" s="118" t="s">
        <v>93</v>
      </c>
      <c r="C239" s="119">
        <v>11</v>
      </c>
      <c r="D239" s="120">
        <v>-0.99543757776856079</v>
      </c>
      <c r="E239" s="119">
        <v>3877</v>
      </c>
      <c r="F239" s="120">
        <f t="shared" si="54"/>
        <v>351.45454545454544</v>
      </c>
      <c r="G239" s="119">
        <v>5248</v>
      </c>
      <c r="H239" s="120">
        <f t="shared" si="55"/>
        <v>0.35362393603301512</v>
      </c>
      <c r="I239" s="119">
        <v>4889</v>
      </c>
      <c r="J239" s="120">
        <f t="shared" si="56"/>
        <v>-6.8407012195121908E-2</v>
      </c>
      <c r="K239" s="119">
        <v>3947</v>
      </c>
      <c r="L239" s="120">
        <f t="shared" si="57"/>
        <v>-0.19267743914911029</v>
      </c>
      <c r="M239" s="119"/>
      <c r="N239" s="120"/>
    </row>
    <row r="240" spans="2:15" x14ac:dyDescent="0.25">
      <c r="B240" s="118" t="s">
        <v>95</v>
      </c>
      <c r="C240" s="119">
        <v>51</v>
      </c>
      <c r="D240" s="120">
        <v>-0.97949336550060317</v>
      </c>
      <c r="E240" s="119">
        <v>3914</v>
      </c>
      <c r="F240" s="120">
        <f t="shared" si="54"/>
        <v>75.745098039215691</v>
      </c>
      <c r="G240" s="119">
        <v>4094</v>
      </c>
      <c r="H240" s="120">
        <f t="shared" si="55"/>
        <v>4.598875830352589E-2</v>
      </c>
      <c r="I240" s="119">
        <v>4075</v>
      </c>
      <c r="J240" s="120">
        <f t="shared" si="56"/>
        <v>-4.6409379579872567E-3</v>
      </c>
      <c r="K240" s="119">
        <v>4912</v>
      </c>
      <c r="L240" s="120">
        <f t="shared" si="57"/>
        <v>0.20539877300613507</v>
      </c>
      <c r="M240" s="119"/>
      <c r="N240" s="120"/>
    </row>
    <row r="241" spans="2:15" ht="15.75" x14ac:dyDescent="0.25">
      <c r="B241" s="121" t="s">
        <v>32</v>
      </c>
      <c r="C241" s="122">
        <v>15372</v>
      </c>
      <c r="D241" s="123">
        <v>-0.17713184519030034</v>
      </c>
      <c r="E241" s="122">
        <v>9958</v>
      </c>
      <c r="F241" s="123">
        <f t="shared" si="54"/>
        <v>-0.35219880301847517</v>
      </c>
      <c r="G241" s="122">
        <v>24691</v>
      </c>
      <c r="H241" s="123">
        <f t="shared" si="55"/>
        <v>1.4795139586262303</v>
      </c>
      <c r="I241" s="122">
        <v>28155</v>
      </c>
      <c r="J241" s="123">
        <f t="shared" si="56"/>
        <v>0.14029403426349685</v>
      </c>
      <c r="K241" s="122">
        <v>26591</v>
      </c>
      <c r="L241" s="123">
        <f t="shared" si="57"/>
        <v>-5.554963594388207E-2</v>
      </c>
      <c r="M241" s="122">
        <v>17668</v>
      </c>
      <c r="N241" s="123">
        <v>9.1223519239083339E-2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82" t="s">
        <v>285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tr">
        <f>CONCATENATE("var. ",RIGHT(E253,2),"/",RIGHT(E253-1,2))</f>
        <v>var. 21/20</v>
      </c>
      <c r="G254" s="117" t="s">
        <v>71</v>
      </c>
      <c r="H254" s="116" t="str">
        <f>CONCATENATE("var. ",RIGHT(G253,2),"/",RIGHT(G253-1,2))</f>
        <v>var. 22/21</v>
      </c>
      <c r="I254" s="117" t="s">
        <v>71</v>
      </c>
      <c r="J254" s="116" t="s">
        <v>249</v>
      </c>
      <c r="K254" s="117" t="s">
        <v>71</v>
      </c>
      <c r="L254" s="116" t="s">
        <v>249</v>
      </c>
      <c r="M254" s="117" t="s">
        <v>71</v>
      </c>
      <c r="N254" s="116" t="s">
        <v>275</v>
      </c>
    </row>
    <row r="255" spans="2:15" x14ac:dyDescent="0.25">
      <c r="B255" s="118" t="s">
        <v>73</v>
      </c>
      <c r="C255" s="119">
        <v>9860</v>
      </c>
      <c r="D255" s="120">
        <v>-0.18512396694214872</v>
      </c>
      <c r="E255" s="119">
        <v>61</v>
      </c>
      <c r="F255" s="120">
        <f t="shared" ref="F255:H267" si="59">IFERROR(E255/C255-1,"-")</f>
        <v>-0.9938133874239351</v>
      </c>
      <c r="G255" s="119">
        <v>1650</v>
      </c>
      <c r="H255" s="120">
        <f t="shared" si="59"/>
        <v>26.049180327868854</v>
      </c>
      <c r="I255" s="119">
        <v>4002</v>
      </c>
      <c r="J255" s="120">
        <f t="shared" ref="J255:J267" si="60">IFERROR(I255/G255-1,"-")</f>
        <v>1.4254545454545453</v>
      </c>
      <c r="K255" s="119">
        <v>3362</v>
      </c>
      <c r="L255" s="120">
        <f t="shared" ref="L255:L267" si="61">IFERROR(K255/I255-1,"-")</f>
        <v>-0.15992003998001003</v>
      </c>
      <c r="M255" s="119">
        <v>2656</v>
      </c>
      <c r="N255" s="120">
        <f t="shared" ref="N255:N259" si="62">IFERROR(M255/K255-1,"-")</f>
        <v>-0.20999405116002379</v>
      </c>
    </row>
    <row r="256" spans="2:15" x14ac:dyDescent="0.25">
      <c r="B256" s="118" t="s">
        <v>75</v>
      </c>
      <c r="C256" s="119">
        <v>14874</v>
      </c>
      <c r="D256" s="120">
        <v>0.75649504015115721</v>
      </c>
      <c r="E256" s="119">
        <v>35</v>
      </c>
      <c r="F256" s="120">
        <f t="shared" si="59"/>
        <v>-0.99764690063197525</v>
      </c>
      <c r="G256" s="119">
        <v>1120</v>
      </c>
      <c r="H256" s="120">
        <f t="shared" si="59"/>
        <v>31</v>
      </c>
      <c r="I256" s="119">
        <v>3629</v>
      </c>
      <c r="J256" s="120">
        <f t="shared" si="60"/>
        <v>2.2401785714285714</v>
      </c>
      <c r="K256" s="119">
        <v>3238</v>
      </c>
      <c r="L256" s="120">
        <f t="shared" si="61"/>
        <v>-0.10774317993937721</v>
      </c>
      <c r="M256" s="119">
        <v>2572</v>
      </c>
      <c r="N256" s="120">
        <f t="shared" si="62"/>
        <v>-0.2056825200741198</v>
      </c>
    </row>
    <row r="257" spans="2:14" x14ac:dyDescent="0.25">
      <c r="B257" s="118" t="s">
        <v>77</v>
      </c>
      <c r="C257" s="119">
        <v>4046</v>
      </c>
      <c r="D257" s="120">
        <v>-0.47631374579342478</v>
      </c>
      <c r="E257" s="119">
        <v>64</v>
      </c>
      <c r="F257" s="120">
        <f t="shared" si="59"/>
        <v>-0.98418190805734063</v>
      </c>
      <c r="G257" s="119">
        <v>2215</v>
      </c>
      <c r="H257" s="120">
        <f t="shared" si="59"/>
        <v>33.609375</v>
      </c>
      <c r="I257" s="119">
        <v>2337</v>
      </c>
      <c r="J257" s="120">
        <f t="shared" si="60"/>
        <v>5.5079006772009054E-2</v>
      </c>
      <c r="K257" s="119">
        <v>2853</v>
      </c>
      <c r="L257" s="120">
        <f t="shared" si="61"/>
        <v>0.22079589216944795</v>
      </c>
      <c r="M257" s="119">
        <v>2401</v>
      </c>
      <c r="N257" s="120">
        <f t="shared" si="62"/>
        <v>-0.15842972309849279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0</v>
      </c>
      <c r="F258" s="120" t="str">
        <f t="shared" si="59"/>
        <v>-</v>
      </c>
      <c r="G258" s="119">
        <v>1354</v>
      </c>
      <c r="H258" s="120" t="str">
        <f t="shared" si="59"/>
        <v>-</v>
      </c>
      <c r="I258" s="119">
        <v>2417</v>
      </c>
      <c r="J258" s="120">
        <f t="shared" si="60"/>
        <v>0.78508124076809449</v>
      </c>
      <c r="K258" s="119">
        <v>920</v>
      </c>
      <c r="L258" s="120">
        <f t="shared" si="61"/>
        <v>-0.61936284650393048</v>
      </c>
      <c r="M258" s="119">
        <v>897</v>
      </c>
      <c r="N258" s="120">
        <f t="shared" si="62"/>
        <v>-2.5000000000000022E-2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11</v>
      </c>
      <c r="F259" s="120" t="str">
        <f t="shared" si="59"/>
        <v>-</v>
      </c>
      <c r="G259" s="119">
        <v>12</v>
      </c>
      <c r="H259" s="120">
        <f t="shared" si="59"/>
        <v>9.0909090909090828E-2</v>
      </c>
      <c r="I259" s="119">
        <v>133</v>
      </c>
      <c r="J259" s="120">
        <f t="shared" si="60"/>
        <v>10.083333333333334</v>
      </c>
      <c r="K259" s="119">
        <v>71</v>
      </c>
      <c r="L259" s="120">
        <f t="shared" si="61"/>
        <v>-0.46616541353383456</v>
      </c>
      <c r="M259" s="119">
        <v>79</v>
      </c>
      <c r="N259" s="120">
        <f t="shared" si="62"/>
        <v>0.11267605633802824</v>
      </c>
    </row>
    <row r="260" spans="2:14" x14ac:dyDescent="0.25">
      <c r="B260" s="118" t="s">
        <v>83</v>
      </c>
      <c r="C260" s="119">
        <v>0</v>
      </c>
      <c r="D260" s="120">
        <v>-1</v>
      </c>
      <c r="E260" s="119">
        <v>11</v>
      </c>
      <c r="F260" s="120" t="str">
        <f t="shared" si="59"/>
        <v>-</v>
      </c>
      <c r="G260" s="119">
        <v>46</v>
      </c>
      <c r="H260" s="120">
        <f t="shared" si="59"/>
        <v>3.1818181818181817</v>
      </c>
      <c r="I260" s="119">
        <v>42</v>
      </c>
      <c r="J260" s="120">
        <f t="shared" si="60"/>
        <v>-8.6956521739130488E-2</v>
      </c>
      <c r="K260" s="119">
        <v>24</v>
      </c>
      <c r="L260" s="120">
        <f t="shared" si="61"/>
        <v>-0.4285714285714286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24</v>
      </c>
      <c r="F261" s="120" t="str">
        <f t="shared" si="59"/>
        <v>-</v>
      </c>
      <c r="G261" s="119">
        <v>101</v>
      </c>
      <c r="H261" s="120">
        <f t="shared" si="59"/>
        <v>3.208333333333333</v>
      </c>
      <c r="I261" s="119">
        <v>112</v>
      </c>
      <c r="J261" s="120">
        <f t="shared" si="60"/>
        <v>0.10891089108910901</v>
      </c>
      <c r="K261" s="119">
        <v>146</v>
      </c>
      <c r="L261" s="120">
        <f t="shared" si="61"/>
        <v>0.3035714285714286</v>
      </c>
      <c r="M261" s="119"/>
      <c r="N261" s="120"/>
    </row>
    <row r="262" spans="2:14" x14ac:dyDescent="0.25">
      <c r="B262" s="118" t="s">
        <v>87</v>
      </c>
      <c r="C262" s="119">
        <v>17</v>
      </c>
      <c r="D262" s="120">
        <v>-0.90555555555555556</v>
      </c>
      <c r="E262" s="119">
        <v>0</v>
      </c>
      <c r="F262" s="120">
        <f t="shared" si="59"/>
        <v>-1</v>
      </c>
      <c r="G262" s="119">
        <v>101</v>
      </c>
      <c r="H262" s="120" t="str">
        <f t="shared" si="59"/>
        <v>-</v>
      </c>
      <c r="I262" s="119">
        <v>188</v>
      </c>
      <c r="J262" s="120">
        <f t="shared" si="60"/>
        <v>0.86138613861386149</v>
      </c>
      <c r="K262" s="119">
        <v>3</v>
      </c>
      <c r="L262" s="120">
        <f t="shared" si="61"/>
        <v>-0.98404255319148937</v>
      </c>
      <c r="M262" s="119"/>
      <c r="N262" s="120"/>
    </row>
    <row r="263" spans="2:14" x14ac:dyDescent="0.25">
      <c r="B263" s="118" t="s">
        <v>89</v>
      </c>
      <c r="C263" s="119">
        <v>0</v>
      </c>
      <c r="D263" s="120">
        <v>-1</v>
      </c>
      <c r="E263" s="119">
        <v>0</v>
      </c>
      <c r="F263" s="120" t="str">
        <f t="shared" si="59"/>
        <v>-</v>
      </c>
      <c r="G263" s="119">
        <v>15</v>
      </c>
      <c r="H263" s="120" t="str">
        <f t="shared" si="59"/>
        <v>-</v>
      </c>
      <c r="I263" s="119">
        <v>53</v>
      </c>
      <c r="J263" s="120">
        <f t="shared" si="60"/>
        <v>2.5333333333333332</v>
      </c>
      <c r="K263" s="119">
        <v>102</v>
      </c>
      <c r="L263" s="120">
        <f t="shared" si="61"/>
        <v>0.92452830188679247</v>
      </c>
      <c r="M263" s="119"/>
      <c r="N263" s="120"/>
    </row>
    <row r="264" spans="2:14" x14ac:dyDescent="0.25">
      <c r="B264" s="118" t="s">
        <v>91</v>
      </c>
      <c r="C264" s="119">
        <v>331</v>
      </c>
      <c r="D264" s="120">
        <v>-0.79780085522296884</v>
      </c>
      <c r="E264" s="119">
        <v>446</v>
      </c>
      <c r="F264" s="120">
        <f t="shared" si="59"/>
        <v>0.34743202416918439</v>
      </c>
      <c r="G264" s="119">
        <v>612</v>
      </c>
      <c r="H264" s="120">
        <f t="shared" si="59"/>
        <v>0.37219730941704032</v>
      </c>
      <c r="I264" s="119">
        <v>560</v>
      </c>
      <c r="J264" s="120">
        <f t="shared" si="60"/>
        <v>-8.496732026143794E-2</v>
      </c>
      <c r="K264" s="119">
        <v>1129</v>
      </c>
      <c r="L264" s="120">
        <f t="shared" si="61"/>
        <v>1.0160714285714287</v>
      </c>
      <c r="M264" s="119"/>
      <c r="N264" s="120"/>
    </row>
    <row r="265" spans="2:14" x14ac:dyDescent="0.25">
      <c r="B265" s="118" t="s">
        <v>93</v>
      </c>
      <c r="C265" s="119">
        <v>300</v>
      </c>
      <c r="D265" s="120">
        <v>-0.95227489659560927</v>
      </c>
      <c r="E265" s="119">
        <v>2974</v>
      </c>
      <c r="F265" s="120">
        <f t="shared" si="59"/>
        <v>8.913333333333334</v>
      </c>
      <c r="G265" s="119">
        <v>2952</v>
      </c>
      <c r="H265" s="120">
        <f t="shared" si="59"/>
        <v>-7.3974445191661298E-3</v>
      </c>
      <c r="I265" s="119">
        <v>3991</v>
      </c>
      <c r="J265" s="120">
        <f t="shared" si="60"/>
        <v>0.35196476964769641</v>
      </c>
      <c r="K265" s="119">
        <v>3568</v>
      </c>
      <c r="L265" s="120">
        <f t="shared" si="61"/>
        <v>-0.10598847406664991</v>
      </c>
      <c r="M265" s="119"/>
      <c r="N265" s="120"/>
    </row>
    <row r="266" spans="2:14" x14ac:dyDescent="0.25">
      <c r="B266" s="118" t="s">
        <v>95</v>
      </c>
      <c r="C266" s="119">
        <v>55</v>
      </c>
      <c r="D266" s="120">
        <v>-0.99095394736842102</v>
      </c>
      <c r="E266" s="119">
        <v>2732</v>
      </c>
      <c r="F266" s="120">
        <f t="shared" si="59"/>
        <v>48.672727272727272</v>
      </c>
      <c r="G266" s="119">
        <v>4086</v>
      </c>
      <c r="H266" s="120">
        <f t="shared" si="59"/>
        <v>0.49560761346998539</v>
      </c>
      <c r="I266" s="119">
        <v>3911</v>
      </c>
      <c r="J266" s="120">
        <f t="shared" si="60"/>
        <v>-4.2829172785119884E-2</v>
      </c>
      <c r="K266" s="119">
        <v>3681</v>
      </c>
      <c r="L266" s="120">
        <f t="shared" si="61"/>
        <v>-5.8808488877524878E-2</v>
      </c>
      <c r="M266" s="119"/>
      <c r="N266" s="120"/>
    </row>
    <row r="267" spans="2:14" ht="15.75" x14ac:dyDescent="0.25">
      <c r="B267" s="121" t="s">
        <v>32</v>
      </c>
      <c r="C267" s="122">
        <v>29519</v>
      </c>
      <c r="D267" s="123">
        <v>-0.38350528382273086</v>
      </c>
      <c r="E267" s="122">
        <v>6358</v>
      </c>
      <c r="F267" s="123">
        <f t="shared" si="59"/>
        <v>-0.78461329990853346</v>
      </c>
      <c r="G267" s="122">
        <v>14264</v>
      </c>
      <c r="H267" s="123">
        <f t="shared" si="59"/>
        <v>1.2434727901855931</v>
      </c>
      <c r="I267" s="122">
        <v>21375</v>
      </c>
      <c r="J267" s="123">
        <f t="shared" si="60"/>
        <v>0.49852776219854178</v>
      </c>
      <c r="K267" s="122">
        <v>19097</v>
      </c>
      <c r="L267" s="123">
        <f t="shared" si="61"/>
        <v>-0.10657309941520465</v>
      </c>
      <c r="M267" s="122">
        <v>8605</v>
      </c>
      <c r="N267" s="123">
        <v>-0.1760819609345079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D78D9-8B3F-43F0-B4BE-5F16F03B4BF9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157800</v>
      </c>
      <c r="D9" s="120">
        <v>9.3902719852620997E-3</v>
      </c>
      <c r="E9" s="119">
        <v>26469</v>
      </c>
      <c r="F9" s="120">
        <f t="shared" ref="F9:L21" si="0">IFERROR(E9/C9-1,"-")</f>
        <v>-0.83226235741444865</v>
      </c>
      <c r="G9" s="119">
        <v>114870</v>
      </c>
      <c r="H9" s="120">
        <f t="shared" si="0"/>
        <v>3.3397937209565907</v>
      </c>
      <c r="I9" s="119">
        <v>163920</v>
      </c>
      <c r="J9" s="120">
        <f t="shared" si="0"/>
        <v>0.4270044398015147</v>
      </c>
      <c r="K9" s="119">
        <v>173408</v>
      </c>
      <c r="L9" s="120">
        <f t="shared" si="0"/>
        <v>5.7881893606637425E-2</v>
      </c>
      <c r="M9" s="119">
        <v>169944</v>
      </c>
      <c r="N9" s="120">
        <f t="shared" ref="N9:N13" si="1">IFERROR(M9/K9-1,"-")</f>
        <v>-1.9976010334009975E-2</v>
      </c>
    </row>
    <row r="10" spans="1:15" x14ac:dyDescent="0.25">
      <c r="A10" s="1" t="s">
        <v>74</v>
      </c>
      <c r="B10" s="118" t="s">
        <v>75</v>
      </c>
      <c r="C10" s="119">
        <v>172884</v>
      </c>
      <c r="D10" s="120">
        <v>0.19373593139353429</v>
      </c>
      <c r="E10" s="119">
        <v>18511</v>
      </c>
      <c r="F10" s="120">
        <f t="shared" si="0"/>
        <v>-0.89292820619606206</v>
      </c>
      <c r="G10" s="119">
        <v>141290</v>
      </c>
      <c r="H10" s="120">
        <f t="shared" si="0"/>
        <v>6.6327589001134459</v>
      </c>
      <c r="I10" s="119">
        <v>156374</v>
      </c>
      <c r="J10" s="120">
        <f t="shared" si="0"/>
        <v>0.10675914785193563</v>
      </c>
      <c r="K10" s="119">
        <v>166759</v>
      </c>
      <c r="L10" s="120">
        <f t="shared" si="0"/>
        <v>6.6411295995497888E-2</v>
      </c>
      <c r="M10" s="119">
        <v>168166</v>
      </c>
      <c r="N10" s="120">
        <f t="shared" si="1"/>
        <v>8.437325721550204E-3</v>
      </c>
    </row>
    <row r="11" spans="1:15" x14ac:dyDescent="0.25">
      <c r="A11" s="1" t="s">
        <v>76</v>
      </c>
      <c r="B11" s="118" t="s">
        <v>77</v>
      </c>
      <c r="C11" s="119">
        <v>82007</v>
      </c>
      <c r="D11" s="120">
        <v>-0.47045111131200679</v>
      </c>
      <c r="E11" s="119">
        <v>22143</v>
      </c>
      <c r="F11" s="120">
        <f t="shared" si="0"/>
        <v>-0.72998646457009775</v>
      </c>
      <c r="G11" s="119">
        <v>148905</v>
      </c>
      <c r="H11" s="120">
        <f t="shared" si="0"/>
        <v>5.724698550331933</v>
      </c>
      <c r="I11" s="119">
        <v>146134</v>
      </c>
      <c r="J11" s="120">
        <f t="shared" si="0"/>
        <v>-1.8609180349887566E-2</v>
      </c>
      <c r="K11" s="119">
        <v>176870</v>
      </c>
      <c r="L11" s="120">
        <f t="shared" si="0"/>
        <v>0.21032750762998353</v>
      </c>
      <c r="M11" s="119">
        <v>166403</v>
      </c>
      <c r="N11" s="120">
        <f t="shared" si="1"/>
        <v>-5.9179058065245704E-2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22148</v>
      </c>
      <c r="F12" s="120" t="str">
        <f t="shared" si="0"/>
        <v>-</v>
      </c>
      <c r="G12" s="119">
        <v>152510</v>
      </c>
      <c r="H12" s="120">
        <f t="shared" si="0"/>
        <v>5.885949069893444</v>
      </c>
      <c r="I12" s="119">
        <v>144835</v>
      </c>
      <c r="J12" s="120">
        <f t="shared" si="0"/>
        <v>-5.0324568880729115E-2</v>
      </c>
      <c r="K12" s="119">
        <v>154662</v>
      </c>
      <c r="L12" s="120">
        <f t="shared" si="0"/>
        <v>6.7849621983636643E-2</v>
      </c>
      <c r="M12" s="119">
        <v>160144</v>
      </c>
      <c r="N12" s="120">
        <f t="shared" si="1"/>
        <v>3.5445034979503687E-2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24096</v>
      </c>
      <c r="F13" s="120" t="str">
        <f t="shared" si="0"/>
        <v>-</v>
      </c>
      <c r="G13" s="119">
        <v>125910</v>
      </c>
      <c r="H13" s="120">
        <f t="shared" si="0"/>
        <v>4.2253486055776897</v>
      </c>
      <c r="I13" s="119">
        <v>140451</v>
      </c>
      <c r="J13" s="120">
        <f t="shared" si="0"/>
        <v>0.11548725279961869</v>
      </c>
      <c r="K13" s="119">
        <v>159924</v>
      </c>
      <c r="L13" s="120">
        <f t="shared" si="0"/>
        <v>0.1386462182540531</v>
      </c>
      <c r="M13" s="119">
        <v>143215</v>
      </c>
      <c r="N13" s="120">
        <f t="shared" si="1"/>
        <v>-0.10448087841724818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18794</v>
      </c>
      <c r="F14" s="120" t="str">
        <f t="shared" si="0"/>
        <v>-</v>
      </c>
      <c r="G14" s="119">
        <v>132220</v>
      </c>
      <c r="H14" s="120">
        <f t="shared" si="0"/>
        <v>6.0352240076620198</v>
      </c>
      <c r="I14" s="119">
        <v>142289</v>
      </c>
      <c r="J14" s="120">
        <f t="shared" si="0"/>
        <v>7.6153380729087949E-2</v>
      </c>
      <c r="K14" s="119">
        <v>157113</v>
      </c>
      <c r="L14" s="120">
        <f t="shared" si="0"/>
        <v>0.10418233313889336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61086</v>
      </c>
      <c r="F15" s="120" t="str">
        <f t="shared" si="0"/>
        <v>-</v>
      </c>
      <c r="G15" s="119">
        <v>159520</v>
      </c>
      <c r="H15" s="120">
        <f t="shared" si="0"/>
        <v>1.6114003208591168</v>
      </c>
      <c r="I15" s="119">
        <v>166431</v>
      </c>
      <c r="J15" s="120">
        <f t="shared" si="0"/>
        <v>4.3323721163490481E-2</v>
      </c>
      <c r="K15" s="119">
        <v>173767</v>
      </c>
      <c r="L15" s="120">
        <f t="shared" si="0"/>
        <v>4.4078326754030117E-2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60513</v>
      </c>
      <c r="D16" s="120">
        <v>-0.66723673357162494</v>
      </c>
      <c r="E16" s="119">
        <v>94829</v>
      </c>
      <c r="F16" s="120">
        <f t="shared" si="0"/>
        <v>0.56708475864690233</v>
      </c>
      <c r="G16" s="119">
        <v>178525</v>
      </c>
      <c r="H16" s="120">
        <f t="shared" si="0"/>
        <v>0.88259920488458166</v>
      </c>
      <c r="I16" s="119">
        <v>181874</v>
      </c>
      <c r="J16" s="120">
        <f t="shared" si="0"/>
        <v>1.875927741212724E-2</v>
      </c>
      <c r="K16" s="119">
        <v>179514</v>
      </c>
      <c r="L16" s="120">
        <f t="shared" si="0"/>
        <v>-1.2976016362976517E-2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22909</v>
      </c>
      <c r="D17" s="120">
        <v>-0.86040885964110536</v>
      </c>
      <c r="E17" s="119">
        <v>89027</v>
      </c>
      <c r="F17" s="120">
        <f t="shared" si="0"/>
        <v>2.8861146274389977</v>
      </c>
      <c r="G17" s="119">
        <v>136089</v>
      </c>
      <c r="H17" s="120">
        <f t="shared" si="0"/>
        <v>0.52862614712390621</v>
      </c>
      <c r="I17" s="119">
        <v>150809</v>
      </c>
      <c r="J17" s="120">
        <f t="shared" si="0"/>
        <v>0.10816450998978611</v>
      </c>
      <c r="K17" s="119">
        <v>145872</v>
      </c>
      <c r="L17" s="120">
        <f t="shared" si="0"/>
        <v>-3.2736773004263697E-2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24343</v>
      </c>
      <c r="D18" s="120">
        <v>-0.84925814921232534</v>
      </c>
      <c r="E18" s="119">
        <v>137179</v>
      </c>
      <c r="F18" s="120">
        <f t="shared" si="0"/>
        <v>4.6352544879431461</v>
      </c>
      <c r="G18" s="119">
        <v>154114</v>
      </c>
      <c r="H18" s="120">
        <f t="shared" si="0"/>
        <v>0.12345184029625522</v>
      </c>
      <c r="I18" s="119">
        <v>170708</v>
      </c>
      <c r="J18" s="120">
        <f t="shared" si="0"/>
        <v>0.10767354036622234</v>
      </c>
      <c r="K18" s="119">
        <v>177711</v>
      </c>
      <c r="L18" s="120">
        <f t="shared" si="0"/>
        <v>4.1023267802329233E-2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30656</v>
      </c>
      <c r="D19" s="120">
        <v>-0.78903470439671608</v>
      </c>
      <c r="E19" s="119">
        <v>137494</v>
      </c>
      <c r="F19" s="120">
        <f t="shared" si="0"/>
        <v>3.4850600208768263</v>
      </c>
      <c r="G19" s="119">
        <v>153023</v>
      </c>
      <c r="H19" s="120">
        <f t="shared" si="0"/>
        <v>0.11294311024481063</v>
      </c>
      <c r="I19" s="119">
        <v>164389</v>
      </c>
      <c r="J19" s="120">
        <f t="shared" si="0"/>
        <v>7.427641596361334E-2</v>
      </c>
      <c r="K19" s="119">
        <v>162641</v>
      </c>
      <c r="L19" s="120">
        <f t="shared" si="0"/>
        <v>-1.0633314881166034E-2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33192</v>
      </c>
      <c r="D20" s="120">
        <v>-0.77792348556823809</v>
      </c>
      <c r="E20" s="119">
        <v>123213</v>
      </c>
      <c r="F20" s="120">
        <f t="shared" si="0"/>
        <v>2.7121294287780189</v>
      </c>
      <c r="G20" s="119">
        <v>156141</v>
      </c>
      <c r="H20" s="120">
        <f t="shared" si="0"/>
        <v>0.26724452776898544</v>
      </c>
      <c r="I20" s="119">
        <v>158524</v>
      </c>
      <c r="J20" s="120">
        <f t="shared" si="0"/>
        <v>1.5261846664232914E-2</v>
      </c>
      <c r="K20" s="119">
        <v>160539</v>
      </c>
      <c r="L20" s="120">
        <f t="shared" si="0"/>
        <v>1.271100905856537E-2</v>
      </c>
      <c r="M20" s="119"/>
      <c r="N20" s="120"/>
    </row>
    <row r="21" spans="1:15" ht="15.75" x14ac:dyDescent="0.25">
      <c r="A21" s="1"/>
      <c r="B21" s="121" t="s">
        <v>32</v>
      </c>
      <c r="C21" s="122">
        <v>610766</v>
      </c>
      <c r="D21" s="123">
        <v>-0.67105747874249499</v>
      </c>
      <c r="E21" s="122">
        <v>774989</v>
      </c>
      <c r="F21" s="123">
        <f t="shared" si="0"/>
        <v>0.26888038954362226</v>
      </c>
      <c r="G21" s="122">
        <v>1753117</v>
      </c>
      <c r="H21" s="123">
        <f t="shared" si="0"/>
        <v>1.2621185591021291</v>
      </c>
      <c r="I21" s="122">
        <v>1886738</v>
      </c>
      <c r="J21" s="123">
        <f t="shared" si="0"/>
        <v>7.6219100037247856E-2</v>
      </c>
      <c r="K21" s="122">
        <v>1988780</v>
      </c>
      <c r="L21" s="123">
        <f t="shared" si="0"/>
        <v>5.4083820859069931E-2</v>
      </c>
      <c r="M21" s="122">
        <v>807872</v>
      </c>
      <c r="N21" s="123">
        <v>-2.8559816166700558E-2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286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114606</v>
      </c>
      <c r="D31" s="120">
        <v>-7.2073320743603064E-3</v>
      </c>
      <c r="E31" s="119">
        <v>23694</v>
      </c>
      <c r="F31" s="120">
        <f t="shared" ref="F31:J43" si="2">IFERROR(E31/C31-1,"-")</f>
        <v>-0.79325689754463113</v>
      </c>
      <c r="G31" s="119">
        <v>90631</v>
      </c>
      <c r="H31" s="120">
        <f t="shared" si="2"/>
        <v>2.8250611969274924</v>
      </c>
      <c r="I31" s="119">
        <v>134558</v>
      </c>
      <c r="J31" s="120">
        <f t="shared" si="2"/>
        <v>0.48467963500347566</v>
      </c>
      <c r="K31" s="119">
        <v>142289</v>
      </c>
      <c r="L31" s="120">
        <f t="shared" ref="L31:L43" si="3">IFERROR(K31/I31-1,"-")</f>
        <v>5.7454777865307172E-2</v>
      </c>
      <c r="M31" s="119">
        <v>138341</v>
      </c>
      <c r="N31" s="120">
        <f t="shared" ref="N31:N35" si="4">IFERROR(M31/K31-1,"-")</f>
        <v>-2.7746347222905476E-2</v>
      </c>
    </row>
    <row r="32" spans="1:15" x14ac:dyDescent="0.25">
      <c r="B32" s="118" t="s">
        <v>75</v>
      </c>
      <c r="C32" s="119">
        <v>133643</v>
      </c>
      <c r="D32" s="120">
        <v>0.30898067524021267</v>
      </c>
      <c r="E32" s="119">
        <v>15152</v>
      </c>
      <c r="F32" s="120">
        <f t="shared" si="2"/>
        <v>-0.88662331734546518</v>
      </c>
      <c r="G32" s="119">
        <v>114673</v>
      </c>
      <c r="H32" s="120">
        <f t="shared" si="2"/>
        <v>6.5681758183738124</v>
      </c>
      <c r="I32" s="119">
        <v>128079</v>
      </c>
      <c r="J32" s="120">
        <f t="shared" si="2"/>
        <v>0.11690633366180347</v>
      </c>
      <c r="K32" s="119">
        <v>141936</v>
      </c>
      <c r="L32" s="120">
        <f t="shared" si="3"/>
        <v>0.10819103834352228</v>
      </c>
      <c r="M32" s="119">
        <v>137229</v>
      </c>
      <c r="N32" s="120">
        <f t="shared" si="4"/>
        <v>-3.3162833953331083E-2</v>
      </c>
    </row>
    <row r="33" spans="2:15" x14ac:dyDescent="0.25">
      <c r="B33" s="118" t="s">
        <v>77</v>
      </c>
      <c r="C33" s="119">
        <v>58888</v>
      </c>
      <c r="D33" s="120">
        <v>-0.47479107765578876</v>
      </c>
      <c r="E33" s="119">
        <v>17426</v>
      </c>
      <c r="F33" s="120">
        <f t="shared" si="2"/>
        <v>-0.70408232577095498</v>
      </c>
      <c r="G33" s="119">
        <v>121331</v>
      </c>
      <c r="H33" s="120">
        <f t="shared" si="2"/>
        <v>5.9626420291518425</v>
      </c>
      <c r="I33" s="119">
        <v>117104</v>
      </c>
      <c r="J33" s="120">
        <f t="shared" si="2"/>
        <v>-3.4838582060644052E-2</v>
      </c>
      <c r="K33" s="119">
        <v>145867</v>
      </c>
      <c r="L33" s="120">
        <f t="shared" si="3"/>
        <v>0.24561927858997135</v>
      </c>
      <c r="M33" s="119">
        <v>134131</v>
      </c>
      <c r="N33" s="120">
        <f t="shared" si="4"/>
        <v>-8.0456854531868016E-2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16297</v>
      </c>
      <c r="F34" s="120" t="str">
        <f t="shared" si="2"/>
        <v>-</v>
      </c>
      <c r="G34" s="119">
        <v>129658</v>
      </c>
      <c r="H34" s="120">
        <f t="shared" si="2"/>
        <v>6.9559428115604103</v>
      </c>
      <c r="I34" s="119">
        <v>120355</v>
      </c>
      <c r="J34" s="120">
        <f t="shared" si="2"/>
        <v>-7.1750296935013669E-2</v>
      </c>
      <c r="K34" s="119">
        <v>131033</v>
      </c>
      <c r="L34" s="120">
        <f t="shared" si="3"/>
        <v>8.8720867433841555E-2</v>
      </c>
      <c r="M34" s="119">
        <v>131324</v>
      </c>
      <c r="N34" s="120">
        <f t="shared" si="4"/>
        <v>2.2208146039546239E-3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18007</v>
      </c>
      <c r="F35" s="120" t="str">
        <f t="shared" si="2"/>
        <v>-</v>
      </c>
      <c r="G35" s="119">
        <v>112218</v>
      </c>
      <c r="H35" s="120">
        <f t="shared" si="2"/>
        <v>5.2319098128505583</v>
      </c>
      <c r="I35" s="119">
        <v>122105</v>
      </c>
      <c r="J35" s="120">
        <f t="shared" si="2"/>
        <v>8.8105295050704857E-2</v>
      </c>
      <c r="K35" s="119">
        <v>138860</v>
      </c>
      <c r="L35" s="120">
        <f t="shared" si="3"/>
        <v>0.1372179681421728</v>
      </c>
      <c r="M35" s="119">
        <v>120839</v>
      </c>
      <c r="N35" s="120">
        <f t="shared" si="4"/>
        <v>-0.12977819386432377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12366</v>
      </c>
      <c r="F36" s="120" t="str">
        <f t="shared" si="2"/>
        <v>-</v>
      </c>
      <c r="G36" s="119">
        <v>116273</v>
      </c>
      <c r="H36" s="120">
        <f t="shared" si="2"/>
        <v>8.4026362607148641</v>
      </c>
      <c r="I36" s="119">
        <v>123362</v>
      </c>
      <c r="J36" s="120">
        <f t="shared" si="2"/>
        <v>6.0968582560009699E-2</v>
      </c>
      <c r="K36" s="119">
        <v>137217</v>
      </c>
      <c r="L36" s="120">
        <f t="shared" si="3"/>
        <v>0.1123117329485579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49368</v>
      </c>
      <c r="F37" s="120" t="str">
        <f t="shared" si="2"/>
        <v>-</v>
      </c>
      <c r="G37" s="119">
        <v>136571</v>
      </c>
      <c r="H37" s="120">
        <f t="shared" si="2"/>
        <v>1.7663871333657428</v>
      </c>
      <c r="I37" s="119">
        <v>139919</v>
      </c>
      <c r="J37" s="120">
        <f t="shared" si="2"/>
        <v>2.4514721280506135E-2</v>
      </c>
      <c r="K37" s="119">
        <v>146858</v>
      </c>
      <c r="L37" s="120">
        <f t="shared" si="3"/>
        <v>4.9592978794874121E-2</v>
      </c>
      <c r="M37" s="119"/>
      <c r="N37" s="120"/>
    </row>
    <row r="38" spans="2:15" x14ac:dyDescent="0.25">
      <c r="B38" s="118" t="s">
        <v>87</v>
      </c>
      <c r="C38" s="119">
        <v>52066</v>
      </c>
      <c r="D38" s="120">
        <v>-0.61346983318609372</v>
      </c>
      <c r="E38" s="119">
        <v>79694</v>
      </c>
      <c r="F38" s="120">
        <f t="shared" si="2"/>
        <v>0.53063419506011611</v>
      </c>
      <c r="G38" s="119">
        <v>151061</v>
      </c>
      <c r="H38" s="120">
        <f t="shared" si="2"/>
        <v>0.89551283659999492</v>
      </c>
      <c r="I38" s="119">
        <v>150474</v>
      </c>
      <c r="J38" s="120">
        <f t="shared" si="2"/>
        <v>-3.8858474391140208E-3</v>
      </c>
      <c r="K38" s="119">
        <v>148337</v>
      </c>
      <c r="L38" s="120">
        <f t="shared" si="3"/>
        <v>-1.4201789013384425E-2</v>
      </c>
      <c r="M38" s="119"/>
      <c r="N38" s="120"/>
    </row>
    <row r="39" spans="2:15" x14ac:dyDescent="0.25">
      <c r="B39" s="118" t="s">
        <v>89</v>
      </c>
      <c r="C39" s="119">
        <v>18190</v>
      </c>
      <c r="D39" s="120">
        <v>-0.85606216468577401</v>
      </c>
      <c r="E39" s="119">
        <v>77109</v>
      </c>
      <c r="F39" s="120">
        <f t="shared" si="2"/>
        <v>3.239087410665201</v>
      </c>
      <c r="G39" s="119">
        <v>116897</v>
      </c>
      <c r="H39" s="120">
        <f t="shared" si="2"/>
        <v>0.51599683564823828</v>
      </c>
      <c r="I39" s="119">
        <v>126900</v>
      </c>
      <c r="J39" s="120">
        <f t="shared" si="2"/>
        <v>8.557105828207745E-2</v>
      </c>
      <c r="K39" s="119">
        <v>122477</v>
      </c>
      <c r="L39" s="120">
        <f t="shared" si="3"/>
        <v>-3.4854215918045717E-2</v>
      </c>
      <c r="M39" s="119"/>
      <c r="N39" s="120"/>
    </row>
    <row r="40" spans="2:15" x14ac:dyDescent="0.25">
      <c r="B40" s="118" t="s">
        <v>91</v>
      </c>
      <c r="C40" s="119">
        <v>20865</v>
      </c>
      <c r="D40" s="120">
        <v>-0.83336794019933558</v>
      </c>
      <c r="E40" s="119">
        <v>116948</v>
      </c>
      <c r="F40" s="120">
        <f t="shared" si="2"/>
        <v>4.6049844236760125</v>
      </c>
      <c r="G40" s="119">
        <v>130908</v>
      </c>
      <c r="H40" s="120">
        <f t="shared" si="2"/>
        <v>0.11936929233505489</v>
      </c>
      <c r="I40" s="119">
        <v>143241</v>
      </c>
      <c r="J40" s="120">
        <f t="shared" si="2"/>
        <v>9.421120176001474E-2</v>
      </c>
      <c r="K40" s="119">
        <v>149661</v>
      </c>
      <c r="L40" s="120">
        <f t="shared" si="3"/>
        <v>4.4819569815904625E-2</v>
      </c>
      <c r="M40" s="119"/>
      <c r="N40" s="120"/>
    </row>
    <row r="41" spans="2:15" x14ac:dyDescent="0.25">
      <c r="B41" s="118" t="s">
        <v>93</v>
      </c>
      <c r="C41" s="119">
        <v>26883</v>
      </c>
      <c r="D41" s="120">
        <v>-0.743213296398892</v>
      </c>
      <c r="E41" s="119">
        <v>114236</v>
      </c>
      <c r="F41" s="120">
        <f t="shared" si="2"/>
        <v>3.2493769296581485</v>
      </c>
      <c r="G41" s="119">
        <v>124620</v>
      </c>
      <c r="H41" s="120">
        <f t="shared" si="2"/>
        <v>9.0899541300465625E-2</v>
      </c>
      <c r="I41" s="119">
        <v>135531</v>
      </c>
      <c r="J41" s="120">
        <f t="shared" si="2"/>
        <v>8.7554164660568201E-2</v>
      </c>
      <c r="K41" s="119">
        <v>131764</v>
      </c>
      <c r="L41" s="120">
        <f t="shared" si="3"/>
        <v>-2.7794379145730463E-2</v>
      </c>
      <c r="M41" s="119"/>
      <c r="N41" s="120"/>
    </row>
    <row r="42" spans="2:15" x14ac:dyDescent="0.25">
      <c r="B42" s="118" t="s">
        <v>95</v>
      </c>
      <c r="C42" s="119">
        <v>28481</v>
      </c>
      <c r="D42" s="120">
        <v>-0.73962371096321222</v>
      </c>
      <c r="E42" s="119">
        <v>98119</v>
      </c>
      <c r="F42" s="120">
        <f t="shared" si="2"/>
        <v>2.4450686422527297</v>
      </c>
      <c r="G42" s="119">
        <v>127755</v>
      </c>
      <c r="H42" s="120">
        <f t="shared" si="2"/>
        <v>0.30204139870973012</v>
      </c>
      <c r="I42" s="119">
        <v>128235</v>
      </c>
      <c r="J42" s="120">
        <f t="shared" si="2"/>
        <v>3.7571914993541622E-3</v>
      </c>
      <c r="K42" s="119">
        <v>130081</v>
      </c>
      <c r="L42" s="120">
        <f t="shared" si="3"/>
        <v>1.4395445861114409E-2</v>
      </c>
      <c r="M42" s="119"/>
      <c r="N42" s="120"/>
    </row>
    <row r="43" spans="2:15" ht="15.75" x14ac:dyDescent="0.25">
      <c r="B43" s="121" t="s">
        <v>32</v>
      </c>
      <c r="C43" s="122">
        <v>473644</v>
      </c>
      <c r="D43" s="123">
        <v>-0.65632845446339694</v>
      </c>
      <c r="E43" s="122">
        <v>638416</v>
      </c>
      <c r="F43" s="123">
        <f t="shared" si="2"/>
        <v>0.347881531276655</v>
      </c>
      <c r="G43" s="122">
        <v>1472596</v>
      </c>
      <c r="H43" s="123">
        <f t="shared" si="2"/>
        <v>1.3066401844565299</v>
      </c>
      <c r="I43" s="122">
        <v>1569863</v>
      </c>
      <c r="J43" s="123">
        <f t="shared" si="2"/>
        <v>6.6051381370043183E-2</v>
      </c>
      <c r="K43" s="122">
        <v>1666380</v>
      </c>
      <c r="L43" s="123">
        <f t="shared" si="3"/>
        <v>6.1481161094949055E-2</v>
      </c>
      <c r="M43" s="122">
        <v>661864</v>
      </c>
      <c r="N43" s="123">
        <v>-5.4459738422966253E-2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88467</v>
      </c>
      <c r="D53" s="120">
        <v>-0.12364659382460452</v>
      </c>
      <c r="E53" s="119">
        <v>0</v>
      </c>
      <c r="F53" s="120">
        <f t="shared" ref="F53:J65" si="5">IFERROR(E53/C53-1,"-")</f>
        <v>-1</v>
      </c>
      <c r="G53" s="119">
        <v>73133</v>
      </c>
      <c r="H53" s="120" t="str">
        <f t="shared" si="5"/>
        <v>-</v>
      </c>
      <c r="I53" s="119">
        <v>113052</v>
      </c>
      <c r="J53" s="120">
        <f t="shared" si="5"/>
        <v>0.54584113874721396</v>
      </c>
      <c r="K53" s="119">
        <v>113741</v>
      </c>
      <c r="L53" s="120">
        <f t="shared" ref="L53:L65" si="6">IFERROR(K53/I53-1,"-")</f>
        <v>6.0945405654035945E-3</v>
      </c>
      <c r="M53" s="119">
        <v>109525</v>
      </c>
      <c r="N53" s="120">
        <f t="shared" ref="N53:N57" si="7">IFERROR(M53/K53-1,"-")</f>
        <v>-3.7066669011174502E-2</v>
      </c>
    </row>
    <row r="54" spans="1:15" x14ac:dyDescent="0.25">
      <c r="A54" s="1">
        <v>2</v>
      </c>
      <c r="B54" s="118" t="s">
        <v>75</v>
      </c>
      <c r="C54" s="119">
        <v>107490</v>
      </c>
      <c r="D54" s="120">
        <v>0.1829767564712097</v>
      </c>
      <c r="E54" s="119">
        <v>0</v>
      </c>
      <c r="F54" s="120">
        <f t="shared" si="5"/>
        <v>-1</v>
      </c>
      <c r="G54" s="119">
        <v>90824</v>
      </c>
      <c r="H54" s="120" t="str">
        <f t="shared" si="5"/>
        <v>-</v>
      </c>
      <c r="I54" s="119">
        <v>109569</v>
      </c>
      <c r="J54" s="120">
        <f t="shared" si="5"/>
        <v>0.2063881793358584</v>
      </c>
      <c r="K54" s="119">
        <v>113810</v>
      </c>
      <c r="L54" s="120">
        <f t="shared" si="6"/>
        <v>3.8706203396946304E-2</v>
      </c>
      <c r="M54" s="119">
        <v>111410</v>
      </c>
      <c r="N54" s="120">
        <f t="shared" si="7"/>
        <v>-2.1087777875406388E-2</v>
      </c>
    </row>
    <row r="55" spans="1:15" x14ac:dyDescent="0.25">
      <c r="A55" s="1">
        <v>3</v>
      </c>
      <c r="B55" s="118" t="s">
        <v>77</v>
      </c>
      <c r="C55" s="119">
        <v>46120</v>
      </c>
      <c r="D55" s="120">
        <v>-0.52628443476653175</v>
      </c>
      <c r="E55" s="119">
        <v>0</v>
      </c>
      <c r="F55" s="120">
        <f t="shared" si="5"/>
        <v>-1</v>
      </c>
      <c r="G55" s="119">
        <v>93707</v>
      </c>
      <c r="H55" s="120" t="str">
        <f t="shared" si="5"/>
        <v>-</v>
      </c>
      <c r="I55" s="119">
        <v>96770</v>
      </c>
      <c r="J55" s="120">
        <f t="shared" si="5"/>
        <v>3.2686992433863082E-2</v>
      </c>
      <c r="K55" s="119">
        <v>116605</v>
      </c>
      <c r="L55" s="120">
        <f t="shared" si="6"/>
        <v>0.20497054872377807</v>
      </c>
      <c r="M55" s="119">
        <v>110011</v>
      </c>
      <c r="N55" s="120">
        <f t="shared" si="7"/>
        <v>-5.6549890656489854E-2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5"/>
        <v>-</v>
      </c>
      <c r="G56" s="119">
        <v>104823</v>
      </c>
      <c r="H56" s="120" t="str">
        <f t="shared" si="5"/>
        <v>-</v>
      </c>
      <c r="I56" s="119">
        <v>98829</v>
      </c>
      <c r="J56" s="120">
        <f t="shared" si="5"/>
        <v>-5.7182106980338321E-2</v>
      </c>
      <c r="K56" s="119">
        <v>107032</v>
      </c>
      <c r="L56" s="120">
        <f t="shared" si="6"/>
        <v>8.3001952868085205E-2</v>
      </c>
      <c r="M56" s="119">
        <v>107149</v>
      </c>
      <c r="N56" s="120">
        <f t="shared" si="7"/>
        <v>1.0931310262352056E-3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5"/>
        <v>-</v>
      </c>
      <c r="G57" s="119">
        <v>85028</v>
      </c>
      <c r="H57" s="120" t="str">
        <f t="shared" si="5"/>
        <v>-</v>
      </c>
      <c r="I57" s="119">
        <v>95544</v>
      </c>
      <c r="J57" s="120">
        <f t="shared" si="5"/>
        <v>0.12367690643082274</v>
      </c>
      <c r="K57" s="119">
        <v>108036</v>
      </c>
      <c r="L57" s="120">
        <f t="shared" si="6"/>
        <v>0.13074604370761111</v>
      </c>
      <c r="M57" s="119">
        <v>94476</v>
      </c>
      <c r="N57" s="120">
        <f t="shared" si="7"/>
        <v>-0.12551371764967234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5"/>
        <v>-</v>
      </c>
      <c r="G58" s="119">
        <v>88450</v>
      </c>
      <c r="H58" s="120" t="str">
        <f t="shared" si="5"/>
        <v>-</v>
      </c>
      <c r="I58" s="119">
        <v>98589</v>
      </c>
      <c r="J58" s="120">
        <f t="shared" si="5"/>
        <v>0.11462973431317125</v>
      </c>
      <c r="K58" s="119">
        <v>106021</v>
      </c>
      <c r="L58" s="120">
        <f t="shared" si="6"/>
        <v>7.5383663491870312E-2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36141</v>
      </c>
      <c r="F59" s="120" t="str">
        <f t="shared" si="5"/>
        <v>-</v>
      </c>
      <c r="G59" s="119">
        <v>106881</v>
      </c>
      <c r="H59" s="120">
        <f t="shared" si="5"/>
        <v>1.9573337760438285</v>
      </c>
      <c r="I59" s="119">
        <v>111016</v>
      </c>
      <c r="J59" s="120">
        <f t="shared" si="5"/>
        <v>3.8687886528007809E-2</v>
      </c>
      <c r="K59" s="119">
        <v>115402</v>
      </c>
      <c r="L59" s="120">
        <f t="shared" si="6"/>
        <v>3.9507818692801067E-2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39936</v>
      </c>
      <c r="D60" s="120">
        <v>-0.62364649006248052</v>
      </c>
      <c r="E60" s="119">
        <v>54749</v>
      </c>
      <c r="F60" s="120">
        <f t="shared" si="5"/>
        <v>0.37091846955128216</v>
      </c>
      <c r="G60" s="119">
        <v>121705</v>
      </c>
      <c r="H60" s="120">
        <f t="shared" si="5"/>
        <v>1.2229629764927212</v>
      </c>
      <c r="I60" s="119">
        <v>120661</v>
      </c>
      <c r="J60" s="120">
        <f t="shared" si="5"/>
        <v>-8.5781192227106784E-3</v>
      </c>
      <c r="K60" s="119">
        <v>117130</v>
      </c>
      <c r="L60" s="120">
        <f t="shared" si="6"/>
        <v>-2.926380520632188E-2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58323</v>
      </c>
      <c r="F61" s="120" t="str">
        <f t="shared" si="5"/>
        <v>-</v>
      </c>
      <c r="G61" s="119">
        <v>91809</v>
      </c>
      <c r="H61" s="120">
        <f t="shared" si="5"/>
        <v>0.57414742040018507</v>
      </c>
      <c r="I61" s="119">
        <v>98874</v>
      </c>
      <c r="J61" s="120">
        <f t="shared" si="5"/>
        <v>7.695323987844338E-2</v>
      </c>
      <c r="K61" s="119">
        <v>96825</v>
      </c>
      <c r="L61" s="120">
        <f t="shared" si="6"/>
        <v>-2.0723344863159188E-2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93826</v>
      </c>
      <c r="F62" s="120" t="str">
        <f t="shared" si="5"/>
        <v>-</v>
      </c>
      <c r="G62" s="119">
        <v>104534</v>
      </c>
      <c r="H62" s="120">
        <f t="shared" si="5"/>
        <v>0.1141261484023619</v>
      </c>
      <c r="I62" s="119">
        <v>116543</v>
      </c>
      <c r="J62" s="120">
        <f t="shared" si="5"/>
        <v>0.11488128264488107</v>
      </c>
      <c r="K62" s="119">
        <v>123226</v>
      </c>
      <c r="L62" s="120">
        <f t="shared" si="6"/>
        <v>5.734364140274395E-2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86589</v>
      </c>
      <c r="F63" s="120" t="str">
        <f t="shared" si="5"/>
        <v>-</v>
      </c>
      <c r="G63" s="119">
        <v>99553</v>
      </c>
      <c r="H63" s="120">
        <f t="shared" si="5"/>
        <v>0.14971878645093484</v>
      </c>
      <c r="I63" s="119">
        <v>110808</v>
      </c>
      <c r="J63" s="120">
        <f t="shared" si="5"/>
        <v>0.11305535744779172</v>
      </c>
      <c r="K63" s="119">
        <v>105403</v>
      </c>
      <c r="L63" s="120">
        <f t="shared" si="6"/>
        <v>-4.8778066565590916E-2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76578</v>
      </c>
      <c r="F64" s="120" t="str">
        <f t="shared" si="5"/>
        <v>-</v>
      </c>
      <c r="G64" s="119">
        <v>101660</v>
      </c>
      <c r="H64" s="120">
        <f t="shared" si="5"/>
        <v>0.3275353234610463</v>
      </c>
      <c r="I64" s="119">
        <v>103266</v>
      </c>
      <c r="J64" s="120">
        <f t="shared" si="5"/>
        <v>1.5797757229982334E-2</v>
      </c>
      <c r="K64" s="119">
        <v>105060</v>
      </c>
      <c r="L64" s="120">
        <f t="shared" si="6"/>
        <v>1.7372610539771127E-2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497318</v>
      </c>
      <c r="F65" s="123" t="str">
        <f t="shared" si="5"/>
        <v>-</v>
      </c>
      <c r="G65" s="122">
        <v>1162107</v>
      </c>
      <c r="H65" s="123">
        <f t="shared" si="5"/>
        <v>1.3367483179776318</v>
      </c>
      <c r="I65" s="122">
        <v>1273521</v>
      </c>
      <c r="J65" s="123">
        <f t="shared" si="5"/>
        <v>9.5872411060255125E-2</v>
      </c>
      <c r="K65" s="122">
        <v>1328291</v>
      </c>
      <c r="L65" s="123">
        <f t="shared" si="6"/>
        <v>4.3006750575765862E-2</v>
      </c>
      <c r="M65" s="122">
        <v>532571</v>
      </c>
      <c r="N65" s="123">
        <v>-4.7660686951919051E-2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288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26139</v>
      </c>
      <c r="D75" s="120">
        <v>0.80405825108703155</v>
      </c>
      <c r="E75" s="119">
        <v>0</v>
      </c>
      <c r="F75" s="120">
        <f t="shared" ref="F75:J87" si="8">IFERROR(E75/C75-1,"-")</f>
        <v>-1</v>
      </c>
      <c r="G75" s="119">
        <v>17498</v>
      </c>
      <c r="H75" s="120" t="str">
        <f t="shared" si="8"/>
        <v>-</v>
      </c>
      <c r="I75" s="119">
        <v>21506</v>
      </c>
      <c r="J75" s="120">
        <f t="shared" si="8"/>
        <v>0.22905474911418455</v>
      </c>
      <c r="K75" s="119">
        <v>28548</v>
      </c>
      <c r="L75" s="120">
        <f t="shared" ref="L75:L87" si="9">IFERROR(K75/I75-1,"-")</f>
        <v>0.32744350413838008</v>
      </c>
      <c r="M75" s="119">
        <v>28816</v>
      </c>
      <c r="N75" s="120">
        <f t="shared" ref="N75:N79" si="10">IFERROR(M75/K75-1,"-")</f>
        <v>9.3876979122879955E-3</v>
      </c>
    </row>
    <row r="76" spans="1:15" x14ac:dyDescent="0.25">
      <c r="A76" s="1">
        <v>2</v>
      </c>
      <c r="B76" s="118" t="s">
        <v>75</v>
      </c>
      <c r="C76" s="119">
        <v>26153</v>
      </c>
      <c r="D76" s="120">
        <v>1.3282293243122942</v>
      </c>
      <c r="E76" s="119">
        <v>0</v>
      </c>
      <c r="F76" s="120">
        <f t="shared" si="8"/>
        <v>-1</v>
      </c>
      <c r="G76" s="119">
        <v>23849</v>
      </c>
      <c r="H76" s="120" t="str">
        <f t="shared" si="8"/>
        <v>-</v>
      </c>
      <c r="I76" s="119">
        <v>18510</v>
      </c>
      <c r="J76" s="120">
        <f t="shared" si="8"/>
        <v>-0.22386682879785313</v>
      </c>
      <c r="K76" s="119">
        <v>28126</v>
      </c>
      <c r="L76" s="120">
        <f t="shared" si="9"/>
        <v>0.51950297136682866</v>
      </c>
      <c r="M76" s="119">
        <v>25819</v>
      </c>
      <c r="N76" s="120">
        <f t="shared" si="10"/>
        <v>-8.2023750266657203E-2</v>
      </c>
    </row>
    <row r="77" spans="1:15" x14ac:dyDescent="0.25">
      <c r="A77" s="1">
        <v>3</v>
      </c>
      <c r="B77" s="118" t="s">
        <v>77</v>
      </c>
      <c r="C77" s="119">
        <v>12768</v>
      </c>
      <c r="D77" s="120">
        <v>-0.13525228581103965</v>
      </c>
      <c r="E77" s="119">
        <v>0</v>
      </c>
      <c r="F77" s="120">
        <f t="shared" si="8"/>
        <v>-1</v>
      </c>
      <c r="G77" s="119">
        <v>27624</v>
      </c>
      <c r="H77" s="120" t="str">
        <f t="shared" si="8"/>
        <v>-</v>
      </c>
      <c r="I77" s="119">
        <v>20334</v>
      </c>
      <c r="J77" s="120">
        <f t="shared" si="8"/>
        <v>-0.26390095569070371</v>
      </c>
      <c r="K77" s="119">
        <v>29262</v>
      </c>
      <c r="L77" s="120">
        <f t="shared" si="9"/>
        <v>0.43906757155503096</v>
      </c>
      <c r="M77" s="119">
        <v>24120</v>
      </c>
      <c r="N77" s="120">
        <f t="shared" si="10"/>
        <v>-0.17572278039778555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8"/>
        <v>-</v>
      </c>
      <c r="G78" s="119">
        <v>24835</v>
      </c>
      <c r="H78" s="120" t="str">
        <f t="shared" si="8"/>
        <v>-</v>
      </c>
      <c r="I78" s="119">
        <v>21526</v>
      </c>
      <c r="J78" s="120">
        <f t="shared" si="8"/>
        <v>-0.13323937990738877</v>
      </c>
      <c r="K78" s="119">
        <v>24001</v>
      </c>
      <c r="L78" s="120">
        <f t="shared" si="9"/>
        <v>0.11497723682988004</v>
      </c>
      <c r="M78" s="119">
        <v>24175</v>
      </c>
      <c r="N78" s="120">
        <f t="shared" si="10"/>
        <v>7.2496979292528962E-3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8"/>
        <v>-</v>
      </c>
      <c r="G79" s="119">
        <v>27190</v>
      </c>
      <c r="H79" s="120" t="str">
        <f t="shared" si="8"/>
        <v>-</v>
      </c>
      <c r="I79" s="119">
        <v>26561</v>
      </c>
      <c r="J79" s="120">
        <f t="shared" si="8"/>
        <v>-2.3133504965060725E-2</v>
      </c>
      <c r="K79" s="119">
        <v>30824</v>
      </c>
      <c r="L79" s="120">
        <f t="shared" si="9"/>
        <v>0.16049847520801164</v>
      </c>
      <c r="M79" s="119">
        <v>26363</v>
      </c>
      <c r="N79" s="120">
        <f t="shared" si="10"/>
        <v>-0.14472488969634056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8"/>
        <v>-</v>
      </c>
      <c r="G80" s="119">
        <v>27823</v>
      </c>
      <c r="H80" s="120" t="str">
        <f t="shared" si="8"/>
        <v>-</v>
      </c>
      <c r="I80" s="119">
        <v>24773</v>
      </c>
      <c r="J80" s="120">
        <f t="shared" si="8"/>
        <v>-0.10962153613916548</v>
      </c>
      <c r="K80" s="119">
        <v>31196</v>
      </c>
      <c r="L80" s="120">
        <f t="shared" si="9"/>
        <v>0.25927420982521299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13227</v>
      </c>
      <c r="F81" s="120" t="str">
        <f t="shared" si="8"/>
        <v>-</v>
      </c>
      <c r="G81" s="119">
        <v>29690</v>
      </c>
      <c r="H81" s="120">
        <f t="shared" si="8"/>
        <v>1.2446510924623877</v>
      </c>
      <c r="I81" s="119">
        <v>28903</v>
      </c>
      <c r="J81" s="120">
        <f t="shared" si="8"/>
        <v>-2.6507241495453027E-2</v>
      </c>
      <c r="K81" s="119">
        <v>31456</v>
      </c>
      <c r="L81" s="120">
        <f t="shared" si="9"/>
        <v>8.8329931149015772E-2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12130</v>
      </c>
      <c r="D82" s="120">
        <v>-0.57569609626416685</v>
      </c>
      <c r="E82" s="119">
        <v>24945</v>
      </c>
      <c r="F82" s="120">
        <f t="shared" si="8"/>
        <v>1.0564715581203625</v>
      </c>
      <c r="G82" s="119">
        <v>29356</v>
      </c>
      <c r="H82" s="120">
        <f t="shared" si="8"/>
        <v>0.17682902385247545</v>
      </c>
      <c r="I82" s="119">
        <v>29813</v>
      </c>
      <c r="J82" s="120">
        <f t="shared" si="8"/>
        <v>1.5567516010355664E-2</v>
      </c>
      <c r="K82" s="119">
        <v>31207</v>
      </c>
      <c r="L82" s="120">
        <f t="shared" si="9"/>
        <v>4.6758125649884352E-2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18786</v>
      </c>
      <c r="F83" s="120" t="str">
        <f t="shared" si="8"/>
        <v>-</v>
      </c>
      <c r="G83" s="119">
        <v>25088</v>
      </c>
      <c r="H83" s="120">
        <f t="shared" si="8"/>
        <v>0.33546257851591621</v>
      </c>
      <c r="I83" s="119">
        <v>28026</v>
      </c>
      <c r="J83" s="120">
        <f t="shared" si="8"/>
        <v>0.11710778061224492</v>
      </c>
      <c r="K83" s="119">
        <v>25652</v>
      </c>
      <c r="L83" s="120">
        <f t="shared" si="9"/>
        <v>-8.470705773210585E-2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23122</v>
      </c>
      <c r="F84" s="120" t="str">
        <f t="shared" si="8"/>
        <v>-</v>
      </c>
      <c r="G84" s="119">
        <v>26374</v>
      </c>
      <c r="H84" s="120">
        <f t="shared" si="8"/>
        <v>0.14064527290026807</v>
      </c>
      <c r="I84" s="119">
        <v>26698</v>
      </c>
      <c r="J84" s="120">
        <f t="shared" si="8"/>
        <v>1.2284825964965496E-2</v>
      </c>
      <c r="K84" s="119">
        <v>26435</v>
      </c>
      <c r="L84" s="120">
        <f t="shared" si="9"/>
        <v>-9.8509251629335104E-3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27647</v>
      </c>
      <c r="F85" s="120" t="str">
        <f t="shared" si="8"/>
        <v>-</v>
      </c>
      <c r="G85" s="119">
        <v>25067</v>
      </c>
      <c r="H85" s="120">
        <f t="shared" si="8"/>
        <v>-9.3319347487973325E-2</v>
      </c>
      <c r="I85" s="119">
        <v>24723</v>
      </c>
      <c r="J85" s="120">
        <f t="shared" si="8"/>
        <v>-1.3723221765667981E-2</v>
      </c>
      <c r="K85" s="119">
        <v>26361</v>
      </c>
      <c r="L85" s="120">
        <f t="shared" si="9"/>
        <v>6.6254095376774735E-2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21541</v>
      </c>
      <c r="F86" s="120" t="str">
        <f t="shared" si="8"/>
        <v>-</v>
      </c>
      <c r="G86" s="119">
        <v>26095</v>
      </c>
      <c r="H86" s="120">
        <f t="shared" si="8"/>
        <v>0.21141079801309126</v>
      </c>
      <c r="I86" s="119">
        <v>24969</v>
      </c>
      <c r="J86" s="120">
        <f t="shared" si="8"/>
        <v>-4.3150028741138158E-2</v>
      </c>
      <c r="K86" s="119">
        <v>25021</v>
      </c>
      <c r="L86" s="120">
        <f t="shared" si="9"/>
        <v>2.0825824021786232E-3</v>
      </c>
      <c r="M86" s="119"/>
      <c r="N86" s="120"/>
    </row>
    <row r="87" spans="1:15" ht="15.75" x14ac:dyDescent="0.25">
      <c r="B87" s="121" t="s">
        <v>32</v>
      </c>
      <c r="C87" s="122">
        <v>0</v>
      </c>
      <c r="D87" s="123">
        <v>-1</v>
      </c>
      <c r="E87" s="122">
        <v>141098</v>
      </c>
      <c r="F87" s="123" t="str">
        <f t="shared" si="8"/>
        <v>-</v>
      </c>
      <c r="G87" s="122">
        <v>310489</v>
      </c>
      <c r="H87" s="123">
        <f t="shared" si="8"/>
        <v>1.2005202058143984</v>
      </c>
      <c r="I87" s="122">
        <v>296342</v>
      </c>
      <c r="J87" s="123">
        <f t="shared" si="8"/>
        <v>-4.5563610949180156E-2</v>
      </c>
      <c r="K87" s="122">
        <v>338089</v>
      </c>
      <c r="L87" s="123">
        <f t="shared" si="9"/>
        <v>0.14087439512455213</v>
      </c>
      <c r="M87" s="122">
        <v>129293</v>
      </c>
      <c r="N87" s="123">
        <v>-8.1471430296744085E-2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289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5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19">
        <v>43194</v>
      </c>
      <c r="D97" s="120">
        <v>5.6242969628796491E-2</v>
      </c>
      <c r="E97" s="119">
        <v>2775</v>
      </c>
      <c r="F97" s="120">
        <f t="shared" ref="F97:J109" si="11">IFERROR(E97/C97-1,"-")</f>
        <v>-0.93575496596749552</v>
      </c>
      <c r="G97" s="119">
        <v>24239</v>
      </c>
      <c r="H97" s="120">
        <f t="shared" si="11"/>
        <v>7.7347747747747739</v>
      </c>
      <c r="I97" s="119">
        <v>29362</v>
      </c>
      <c r="J97" s="120">
        <f t="shared" si="11"/>
        <v>0.21135360369652223</v>
      </c>
      <c r="K97" s="119">
        <v>31119</v>
      </c>
      <c r="L97" s="120">
        <f t="shared" ref="L97:L109" si="12">IFERROR(K97/I97-1,"-")</f>
        <v>5.9839248007628854E-2</v>
      </c>
      <c r="M97" s="119">
        <v>31603</v>
      </c>
      <c r="N97" s="120">
        <f t="shared" ref="N97:N101" si="13">IFERROR(M97/K97-1,"-")</f>
        <v>1.5553199010250873E-2</v>
      </c>
    </row>
    <row r="98" spans="2:14" x14ac:dyDescent="0.25">
      <c r="B98" s="118" t="s">
        <v>75</v>
      </c>
      <c r="C98" s="119">
        <v>39241</v>
      </c>
      <c r="D98" s="120">
        <v>-8.1630742587001759E-2</v>
      </c>
      <c r="E98" s="119">
        <v>3359</v>
      </c>
      <c r="F98" s="120">
        <f t="shared" si="11"/>
        <v>-0.91440075431309087</v>
      </c>
      <c r="G98" s="119">
        <v>26617</v>
      </c>
      <c r="H98" s="120">
        <f t="shared" si="11"/>
        <v>6.9240845489729086</v>
      </c>
      <c r="I98" s="119">
        <v>28295</v>
      </c>
      <c r="J98" s="120">
        <f t="shared" si="11"/>
        <v>6.3042416500732612E-2</v>
      </c>
      <c r="K98" s="119">
        <v>24823</v>
      </c>
      <c r="L98" s="120">
        <f t="shared" si="12"/>
        <v>-0.12270719208340697</v>
      </c>
      <c r="M98" s="119">
        <v>30937</v>
      </c>
      <c r="N98" s="120">
        <f t="shared" si="13"/>
        <v>0.24630383112436038</v>
      </c>
    </row>
    <row r="99" spans="2:14" x14ac:dyDescent="0.25">
      <c r="B99" s="118" t="s">
        <v>77</v>
      </c>
      <c r="C99" s="119">
        <v>23119</v>
      </c>
      <c r="D99" s="120">
        <v>-0.45906549053557644</v>
      </c>
      <c r="E99" s="119">
        <v>4717</v>
      </c>
      <c r="F99" s="120">
        <f t="shared" si="11"/>
        <v>-0.79596868376659891</v>
      </c>
      <c r="G99" s="119">
        <v>27574</v>
      </c>
      <c r="H99" s="120">
        <f t="shared" si="11"/>
        <v>4.845664617341531</v>
      </c>
      <c r="I99" s="119">
        <v>29030</v>
      </c>
      <c r="J99" s="120">
        <f t="shared" si="11"/>
        <v>5.2803365489229037E-2</v>
      </c>
      <c r="K99" s="119">
        <v>31003</v>
      </c>
      <c r="L99" s="120">
        <f t="shared" si="12"/>
        <v>6.7964174991388182E-2</v>
      </c>
      <c r="M99" s="119">
        <v>32272</v>
      </c>
      <c r="N99" s="120">
        <f t="shared" si="13"/>
        <v>4.0931522755862426E-2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5851</v>
      </c>
      <c r="F100" s="120" t="str">
        <f t="shared" si="11"/>
        <v>-</v>
      </c>
      <c r="G100" s="119">
        <v>22852</v>
      </c>
      <c r="H100" s="120">
        <f t="shared" si="11"/>
        <v>2.9056571526234833</v>
      </c>
      <c r="I100" s="119">
        <v>24480</v>
      </c>
      <c r="J100" s="120">
        <f t="shared" si="11"/>
        <v>7.1241029231577047E-2</v>
      </c>
      <c r="K100" s="119">
        <v>23629</v>
      </c>
      <c r="L100" s="120">
        <f t="shared" si="12"/>
        <v>-3.4763071895424824E-2</v>
      </c>
      <c r="M100" s="119">
        <v>28820</v>
      </c>
      <c r="N100" s="120">
        <f t="shared" si="13"/>
        <v>0.21968767192856231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6089</v>
      </c>
      <c r="F101" s="120" t="str">
        <f t="shared" si="11"/>
        <v>-</v>
      </c>
      <c r="G101" s="119">
        <v>13692</v>
      </c>
      <c r="H101" s="120">
        <f t="shared" si="11"/>
        <v>1.248645097717195</v>
      </c>
      <c r="I101" s="119">
        <v>18346</v>
      </c>
      <c r="J101" s="120">
        <f t="shared" si="11"/>
        <v>0.3399065147531406</v>
      </c>
      <c r="K101" s="119">
        <v>21064</v>
      </c>
      <c r="L101" s="120">
        <f t="shared" si="12"/>
        <v>0.14815218576256406</v>
      </c>
      <c r="M101" s="119">
        <v>22376</v>
      </c>
      <c r="N101" s="120">
        <f t="shared" si="13"/>
        <v>6.2286365362704155E-2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6428</v>
      </c>
      <c r="F102" s="120" t="str">
        <f t="shared" si="11"/>
        <v>-</v>
      </c>
      <c r="G102" s="119">
        <v>15947</v>
      </c>
      <c r="H102" s="120">
        <f t="shared" si="11"/>
        <v>1.4808649657747357</v>
      </c>
      <c r="I102" s="119">
        <v>18927</v>
      </c>
      <c r="J102" s="120">
        <f t="shared" si="11"/>
        <v>0.18686900357434011</v>
      </c>
      <c r="K102" s="119">
        <v>19896</v>
      </c>
      <c r="L102" s="120">
        <f t="shared" si="12"/>
        <v>5.1196703122523335E-2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11718</v>
      </c>
      <c r="F103" s="120" t="str">
        <f t="shared" si="11"/>
        <v>-</v>
      </c>
      <c r="G103" s="119">
        <v>22949</v>
      </c>
      <c r="H103" s="120">
        <f t="shared" si="11"/>
        <v>0.95844000682710351</v>
      </c>
      <c r="I103" s="119">
        <v>26512</v>
      </c>
      <c r="J103" s="120">
        <f t="shared" si="11"/>
        <v>0.15525730968669649</v>
      </c>
      <c r="K103" s="119">
        <v>26909</v>
      </c>
      <c r="L103" s="120">
        <f t="shared" si="12"/>
        <v>1.4974351237175609E-2</v>
      </c>
      <c r="M103" s="119"/>
      <c r="N103" s="120"/>
    </row>
    <row r="104" spans="2:14" x14ac:dyDescent="0.25">
      <c r="B104" s="118" t="s">
        <v>87</v>
      </c>
      <c r="C104" s="119">
        <v>8447</v>
      </c>
      <c r="D104" s="120">
        <v>-0.82084455661837996</v>
      </c>
      <c r="E104" s="119">
        <v>15135</v>
      </c>
      <c r="F104" s="120">
        <f t="shared" si="11"/>
        <v>0.79176038830353979</v>
      </c>
      <c r="G104" s="119">
        <v>27464</v>
      </c>
      <c r="H104" s="120">
        <f t="shared" si="11"/>
        <v>0.81460191608853649</v>
      </c>
      <c r="I104" s="119">
        <v>31400</v>
      </c>
      <c r="J104" s="120">
        <f t="shared" si="11"/>
        <v>0.14331488494028544</v>
      </c>
      <c r="K104" s="119">
        <v>31177</v>
      </c>
      <c r="L104" s="120">
        <f t="shared" si="12"/>
        <v>-7.1019108280254706E-3</v>
      </c>
      <c r="M104" s="119"/>
      <c r="N104" s="120"/>
    </row>
    <row r="105" spans="2:14" x14ac:dyDescent="0.25">
      <c r="B105" s="118" t="s">
        <v>89</v>
      </c>
      <c r="C105" s="119">
        <v>4719</v>
      </c>
      <c r="D105" s="120">
        <v>-0.87496356747303994</v>
      </c>
      <c r="E105" s="119">
        <v>11918</v>
      </c>
      <c r="F105" s="120">
        <f t="shared" si="11"/>
        <v>1.5255350709896165</v>
      </c>
      <c r="G105" s="119">
        <v>19192</v>
      </c>
      <c r="H105" s="120">
        <f t="shared" si="11"/>
        <v>0.61033730491693228</v>
      </c>
      <c r="I105" s="119">
        <v>23909</v>
      </c>
      <c r="J105" s="120">
        <f t="shared" si="11"/>
        <v>0.24577949145477285</v>
      </c>
      <c r="K105" s="119">
        <v>23395</v>
      </c>
      <c r="L105" s="120">
        <f t="shared" si="12"/>
        <v>-2.1498180601447148E-2</v>
      </c>
      <c r="M105" s="119"/>
      <c r="N105" s="120"/>
    </row>
    <row r="106" spans="2:14" x14ac:dyDescent="0.25">
      <c r="B106" s="118" t="s">
        <v>91</v>
      </c>
      <c r="C106" s="119">
        <v>3478</v>
      </c>
      <c r="D106" s="120">
        <v>-0.90411336568151746</v>
      </c>
      <c r="E106" s="119">
        <v>20231</v>
      </c>
      <c r="F106" s="120">
        <f t="shared" si="11"/>
        <v>4.8168487636572745</v>
      </c>
      <c r="G106" s="119">
        <v>23206</v>
      </c>
      <c r="H106" s="120">
        <f t="shared" si="11"/>
        <v>0.14705155454500529</v>
      </c>
      <c r="I106" s="119">
        <v>27467</v>
      </c>
      <c r="J106" s="120">
        <f t="shared" si="11"/>
        <v>0.18361630612772561</v>
      </c>
      <c r="K106" s="119">
        <v>28050</v>
      </c>
      <c r="L106" s="120">
        <f t="shared" si="12"/>
        <v>2.1225470564677718E-2</v>
      </c>
      <c r="M106" s="119"/>
      <c r="N106" s="120"/>
    </row>
    <row r="107" spans="2:14" x14ac:dyDescent="0.25">
      <c r="B107" s="118" t="s">
        <v>93</v>
      </c>
      <c r="C107" s="119">
        <v>3773</v>
      </c>
      <c r="D107" s="120">
        <v>-0.90712158137015975</v>
      </c>
      <c r="E107" s="119">
        <v>23258</v>
      </c>
      <c r="F107" s="120">
        <f t="shared" si="11"/>
        <v>5.1643254704479196</v>
      </c>
      <c r="G107" s="119">
        <v>28403</v>
      </c>
      <c r="H107" s="120">
        <f t="shared" si="11"/>
        <v>0.22121420586464868</v>
      </c>
      <c r="I107" s="119">
        <v>28858</v>
      </c>
      <c r="J107" s="120">
        <f t="shared" si="11"/>
        <v>1.6019434566771018E-2</v>
      </c>
      <c r="K107" s="119">
        <v>30877</v>
      </c>
      <c r="L107" s="120">
        <f t="shared" si="12"/>
        <v>6.9963268417769786E-2</v>
      </c>
      <c r="M107" s="119"/>
      <c r="N107" s="120"/>
    </row>
    <row r="108" spans="2:14" x14ac:dyDescent="0.25">
      <c r="B108" s="118" t="s">
        <v>95</v>
      </c>
      <c r="C108" s="119">
        <v>4711</v>
      </c>
      <c r="D108" s="120">
        <v>-0.88245421428214976</v>
      </c>
      <c r="E108" s="119">
        <v>25094</v>
      </c>
      <c r="F108" s="120">
        <f t="shared" si="11"/>
        <v>4.3266822330715344</v>
      </c>
      <c r="G108" s="119">
        <v>28386</v>
      </c>
      <c r="H108" s="120">
        <f t="shared" si="11"/>
        <v>0.13118673786562529</v>
      </c>
      <c r="I108" s="119">
        <v>30289</v>
      </c>
      <c r="J108" s="120">
        <f t="shared" si="11"/>
        <v>6.7040090185302548E-2</v>
      </c>
      <c r="K108" s="119">
        <v>30458</v>
      </c>
      <c r="L108" s="120">
        <f t="shared" si="12"/>
        <v>5.5795833470897449E-3</v>
      </c>
      <c r="M108" s="119"/>
      <c r="N108" s="120"/>
    </row>
    <row r="109" spans="2:14" ht="15.75" x14ac:dyDescent="0.25">
      <c r="B109" s="121" t="s">
        <v>32</v>
      </c>
      <c r="C109" s="122">
        <v>137122</v>
      </c>
      <c r="D109" s="123">
        <v>-0.71347436518948193</v>
      </c>
      <c r="E109" s="122">
        <v>136573</v>
      </c>
      <c r="F109" s="123">
        <f t="shared" si="11"/>
        <v>-4.0037339011974593E-3</v>
      </c>
      <c r="G109" s="122">
        <v>280521</v>
      </c>
      <c r="H109" s="123">
        <f t="shared" si="11"/>
        <v>1.0540004246813059</v>
      </c>
      <c r="I109" s="122">
        <v>316875</v>
      </c>
      <c r="J109" s="123">
        <f t="shared" si="11"/>
        <v>0.12959457580715883</v>
      </c>
      <c r="K109" s="122">
        <v>322400</v>
      </c>
      <c r="L109" s="123">
        <f t="shared" si="12"/>
        <v>1.7435897435897463E-2</v>
      </c>
      <c r="M109" s="122">
        <v>146008</v>
      </c>
      <c r="N109" s="123">
        <v>0.10916300764217013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4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D7885-ECA5-4975-A362-0BFCB584B558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7" customFormat="1" ht="72" customHeight="1" x14ac:dyDescent="0.25">
      <c r="B6" s="148"/>
      <c r="C6" s="173" t="s">
        <v>261</v>
      </c>
      <c r="D6" s="173" t="s">
        <v>226</v>
      </c>
      <c r="E6" s="173" t="s">
        <v>227</v>
      </c>
      <c r="F6" s="173" t="s">
        <v>228</v>
      </c>
      <c r="G6" s="173" t="s">
        <v>229</v>
      </c>
      <c r="H6" s="173" t="s">
        <v>230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3399</v>
      </c>
      <c r="D8" s="177">
        <v>476054</v>
      </c>
      <c r="E8" s="177">
        <v>2369938</v>
      </c>
      <c r="F8" s="177">
        <v>2470513</v>
      </c>
      <c r="G8" s="177">
        <v>2761397</v>
      </c>
      <c r="H8" s="177">
        <v>2610424</v>
      </c>
      <c r="I8" s="178">
        <f>IFERROR(H8/G8-1,"-")</f>
        <v>-5.4672689222158177E-2</v>
      </c>
      <c r="J8" s="177">
        <f>H8-G8</f>
        <v>-150973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1298</v>
      </c>
      <c r="D9" s="161">
        <v>170404</v>
      </c>
      <c r="E9" s="161">
        <v>362315</v>
      </c>
      <c r="F9" s="161">
        <v>328000</v>
      </c>
      <c r="G9" s="161">
        <v>392023</v>
      </c>
      <c r="H9" s="161">
        <v>367661</v>
      </c>
      <c r="I9" s="162">
        <f>IFERROR(H9/G9-1,"-")</f>
        <v>-6.2144312961229353E-2</v>
      </c>
      <c r="J9" s="161">
        <f t="shared" ref="J9:J19" si="0">H9-G9</f>
        <v>-24362</v>
      </c>
      <c r="K9" s="162">
        <f>H9/H$8</f>
        <v>0.14084340321725514</v>
      </c>
      <c r="L9" s="81"/>
    </row>
    <row r="10" spans="1:12" x14ac:dyDescent="0.25">
      <c r="A10" s="163" t="s">
        <v>105</v>
      </c>
      <c r="B10" s="164" t="s">
        <v>105</v>
      </c>
      <c r="C10" s="165">
        <v>612</v>
      </c>
      <c r="D10" s="165">
        <v>102292</v>
      </c>
      <c r="E10" s="165">
        <v>103104</v>
      </c>
      <c r="F10" s="165">
        <v>96371</v>
      </c>
      <c r="G10" s="165">
        <v>136208</v>
      </c>
      <c r="H10" s="165">
        <v>99621</v>
      </c>
      <c r="I10" s="166">
        <f>IFERROR(H10/G10-1,"-")</f>
        <v>-0.26861124163044758</v>
      </c>
      <c r="J10" s="165">
        <f t="shared" si="0"/>
        <v>-36587</v>
      </c>
      <c r="K10" s="166">
        <f>H10/H$8</f>
        <v>3.8162765895502035E-2</v>
      </c>
      <c r="L10" s="81"/>
    </row>
    <row r="11" spans="1:12" x14ac:dyDescent="0.25">
      <c r="A11" s="163" t="s">
        <v>102</v>
      </c>
      <c r="B11" s="164" t="s">
        <v>102</v>
      </c>
      <c r="C11" s="165">
        <v>686</v>
      </c>
      <c r="D11" s="165">
        <v>68112</v>
      </c>
      <c r="E11" s="165">
        <v>259211</v>
      </c>
      <c r="F11" s="165">
        <v>231629</v>
      </c>
      <c r="G11" s="165">
        <v>255815</v>
      </c>
      <c r="H11" s="165">
        <v>268040</v>
      </c>
      <c r="I11" s="166">
        <f>IFERROR(H11/G11-1,"-")</f>
        <v>4.7788440865469184E-2</v>
      </c>
      <c r="J11" s="165">
        <f t="shared" si="0"/>
        <v>12225</v>
      </c>
      <c r="K11" s="166">
        <f>H11/H$8</f>
        <v>0.10268063732175309</v>
      </c>
      <c r="L11" s="81"/>
    </row>
    <row r="12" spans="1:12" x14ac:dyDescent="0.25">
      <c r="A12" s="1"/>
      <c r="B12" s="160" t="s">
        <v>109</v>
      </c>
      <c r="C12" s="161">
        <v>2101</v>
      </c>
      <c r="D12" s="161">
        <v>305650</v>
      </c>
      <c r="E12" s="161">
        <v>2007623</v>
      </c>
      <c r="F12" s="161">
        <v>2142513</v>
      </c>
      <c r="G12" s="161">
        <v>2369374</v>
      </c>
      <c r="H12" s="161">
        <v>2242763</v>
      </c>
      <c r="I12" s="162">
        <f>IFERROR(H12/G12-1,"-")</f>
        <v>-5.3436477314261044E-2</v>
      </c>
      <c r="J12" s="161">
        <f t="shared" si="0"/>
        <v>-126611</v>
      </c>
      <c r="K12" s="162">
        <f>H12/H$8</f>
        <v>0.85915659678274492</v>
      </c>
      <c r="L12" s="81"/>
    </row>
    <row r="13" spans="1:12" s="57" customFormat="1" x14ac:dyDescent="0.25">
      <c r="A13" s="163"/>
      <c r="B13" s="164" t="s">
        <v>112</v>
      </c>
      <c r="C13" s="165">
        <v>447</v>
      </c>
      <c r="D13" s="165">
        <v>14994</v>
      </c>
      <c r="E13" s="165">
        <v>1033439</v>
      </c>
      <c r="F13" s="165">
        <v>1119114</v>
      </c>
      <c r="G13" s="165">
        <v>1240622</v>
      </c>
      <c r="H13" s="165">
        <v>1200271</v>
      </c>
      <c r="I13" s="166">
        <f t="shared" ref="I13:I20" si="1">IFERROR(H13/G13-1,"-")</f>
        <v>-3.2524814165797444E-2</v>
      </c>
      <c r="J13" s="165">
        <f t="shared" si="0"/>
        <v>-40351</v>
      </c>
      <c r="K13" s="166">
        <f t="shared" ref="K13:K20" si="2">H13/H$8</f>
        <v>0.4597992510029022</v>
      </c>
      <c r="L13" s="167"/>
    </row>
    <row r="14" spans="1:12" s="57" customFormat="1" x14ac:dyDescent="0.25">
      <c r="A14" s="163"/>
      <c r="B14" s="164" t="s">
        <v>115</v>
      </c>
      <c r="C14" s="165">
        <v>593</v>
      </c>
      <c r="D14" s="165">
        <v>49950</v>
      </c>
      <c r="E14" s="165">
        <v>214787</v>
      </c>
      <c r="F14" s="165">
        <v>236645</v>
      </c>
      <c r="G14" s="165">
        <v>251456</v>
      </c>
      <c r="H14" s="165">
        <v>217730</v>
      </c>
      <c r="I14" s="166">
        <f t="shared" si="1"/>
        <v>-0.13412286841435483</v>
      </c>
      <c r="J14" s="165">
        <f t="shared" si="0"/>
        <v>-33726</v>
      </c>
      <c r="K14" s="166">
        <f t="shared" si="2"/>
        <v>8.3407906148579694E-2</v>
      </c>
      <c r="L14" s="167"/>
    </row>
    <row r="15" spans="1:12" x14ac:dyDescent="0.25">
      <c r="A15" s="163"/>
      <c r="B15" s="164" t="s">
        <v>118</v>
      </c>
      <c r="C15" s="165">
        <v>34</v>
      </c>
      <c r="D15" s="165">
        <v>52639</v>
      </c>
      <c r="E15" s="165">
        <v>108904</v>
      </c>
      <c r="F15" s="165">
        <v>106558</v>
      </c>
      <c r="G15" s="165">
        <v>124791</v>
      </c>
      <c r="H15" s="165">
        <v>125454</v>
      </c>
      <c r="I15" s="166">
        <f t="shared" si="1"/>
        <v>5.3128831406110688E-3</v>
      </c>
      <c r="J15" s="165">
        <f t="shared" si="0"/>
        <v>663</v>
      </c>
      <c r="K15" s="166">
        <f t="shared" si="2"/>
        <v>4.8058859403683082E-2</v>
      </c>
      <c r="L15" s="81"/>
    </row>
    <row r="16" spans="1:12" x14ac:dyDescent="0.25">
      <c r="A16" s="163"/>
      <c r="B16" s="164" t="s">
        <v>125</v>
      </c>
      <c r="C16" s="165">
        <v>88</v>
      </c>
      <c r="D16" s="165">
        <v>9469</v>
      </c>
      <c r="E16" s="165">
        <v>128308</v>
      </c>
      <c r="F16" s="165">
        <v>104374</v>
      </c>
      <c r="G16" s="165">
        <v>116511</v>
      </c>
      <c r="H16" s="165">
        <v>90709</v>
      </c>
      <c r="I16" s="166">
        <f t="shared" si="1"/>
        <v>-0.22145548488983868</v>
      </c>
      <c r="J16" s="165">
        <f t="shared" si="0"/>
        <v>-25802</v>
      </c>
      <c r="K16" s="166">
        <f t="shared" si="2"/>
        <v>3.474876112079877E-2</v>
      </c>
      <c r="L16" s="81"/>
    </row>
    <row r="17" spans="1:12" x14ac:dyDescent="0.25">
      <c r="A17" s="163"/>
      <c r="B17" s="164" t="s">
        <v>121</v>
      </c>
      <c r="C17" s="165">
        <v>221</v>
      </c>
      <c r="D17" s="165">
        <v>24046</v>
      </c>
      <c r="E17" s="165">
        <v>72154</v>
      </c>
      <c r="F17" s="165">
        <v>86039</v>
      </c>
      <c r="G17" s="165">
        <v>83225</v>
      </c>
      <c r="H17" s="165">
        <v>78088</v>
      </c>
      <c r="I17" s="166">
        <f t="shared" si="1"/>
        <v>-6.1724241513968159E-2</v>
      </c>
      <c r="J17" s="165">
        <f t="shared" si="0"/>
        <v>-5137</v>
      </c>
      <c r="K17" s="166">
        <f t="shared" si="2"/>
        <v>2.99139143679341E-2</v>
      </c>
      <c r="L17" s="81"/>
    </row>
    <row r="18" spans="1:12" x14ac:dyDescent="0.25">
      <c r="A18" s="163"/>
      <c r="B18" s="164" t="s">
        <v>130</v>
      </c>
      <c r="C18" s="165">
        <v>10</v>
      </c>
      <c r="D18" s="165">
        <v>545</v>
      </c>
      <c r="E18" s="165">
        <v>8100</v>
      </c>
      <c r="F18" s="165">
        <v>8522</v>
      </c>
      <c r="G18" s="165">
        <v>11723</v>
      </c>
      <c r="H18" s="165">
        <v>11372</v>
      </c>
      <c r="I18" s="166">
        <f t="shared" si="1"/>
        <v>-2.9941141346071842E-2</v>
      </c>
      <c r="J18" s="165">
        <f t="shared" si="0"/>
        <v>-351</v>
      </c>
      <c r="K18" s="166">
        <f t="shared" si="2"/>
        <v>4.3563804194261162E-3</v>
      </c>
      <c r="L18" s="81"/>
    </row>
    <row r="19" spans="1:12" x14ac:dyDescent="0.25">
      <c r="A19" s="163" t="s">
        <v>146</v>
      </c>
      <c r="B19" s="164" t="s">
        <v>133</v>
      </c>
      <c r="C19" s="165">
        <v>21</v>
      </c>
      <c r="D19" s="165">
        <v>1556</v>
      </c>
      <c r="E19" s="165">
        <v>3340</v>
      </c>
      <c r="F19" s="165">
        <v>5483</v>
      </c>
      <c r="G19" s="165">
        <v>3337</v>
      </c>
      <c r="H19" s="165">
        <v>2951</v>
      </c>
      <c r="I19" s="166">
        <f t="shared" si="1"/>
        <v>-0.11567275996403958</v>
      </c>
      <c r="J19" s="165">
        <f t="shared" si="0"/>
        <v>-386</v>
      </c>
      <c r="K19" s="166">
        <f t="shared" si="2"/>
        <v>1.1304676941370443E-3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687</v>
      </c>
      <c r="D20" s="170">
        <f t="shared" ref="D20:H20" si="4">D12-SUM(D13:D19)</f>
        <v>152451</v>
      </c>
      <c r="E20" s="170">
        <f t="shared" si="4"/>
        <v>438591</v>
      </c>
      <c r="F20" s="170">
        <f t="shared" si="4"/>
        <v>475778</v>
      </c>
      <c r="G20" s="170">
        <f t="shared" si="4"/>
        <v>537709</v>
      </c>
      <c r="H20" s="170">
        <f t="shared" si="4"/>
        <v>516188</v>
      </c>
      <c r="I20" s="171">
        <f t="shared" si="1"/>
        <v>-4.0023507138619574E-2</v>
      </c>
      <c r="J20" s="170">
        <f>H20-G20</f>
        <v>-21521</v>
      </c>
      <c r="K20" s="171">
        <f t="shared" si="2"/>
        <v>0.19774105662528385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187306</v>
      </c>
      <c r="E22" s="177">
        <v>995707</v>
      </c>
      <c r="F22" s="177">
        <v>1038688</v>
      </c>
      <c r="G22" s="177">
        <v>1088673</v>
      </c>
      <c r="H22" s="177">
        <v>990589</v>
      </c>
      <c r="I22" s="178">
        <f>IFERROR(H22/G22-1,"-")</f>
        <v>-9.0095005571002473E-2</v>
      </c>
      <c r="J22" s="177">
        <f>H22-G22</f>
        <v>-98084</v>
      </c>
      <c r="K22" s="178">
        <f>H22/H$8</f>
        <v>0.37947436891478165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59583</v>
      </c>
      <c r="E23" s="161">
        <v>79634</v>
      </c>
      <c r="F23" s="161">
        <v>56792</v>
      </c>
      <c r="G23" s="161">
        <v>58856</v>
      </c>
      <c r="H23" s="161">
        <v>53957</v>
      </c>
      <c r="I23" s="162">
        <f>IFERROR(H23/G23-1,"-")</f>
        <v>-8.3237053146663076E-2</v>
      </c>
      <c r="J23" s="161">
        <f t="shared" ref="J23:J33" si="5">H23-G23</f>
        <v>-4899</v>
      </c>
      <c r="K23" s="162">
        <f>H23/H$8</f>
        <v>2.0669822220451543E-2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30664</v>
      </c>
      <c r="E24" s="165">
        <v>25866</v>
      </c>
      <c r="F24" s="165">
        <v>18964</v>
      </c>
      <c r="G24" s="165">
        <v>18452</v>
      </c>
      <c r="H24" s="165">
        <v>19229</v>
      </c>
      <c r="I24" s="166">
        <f>IFERROR(H24/G24-1,"-")</f>
        <v>4.2109256449165411E-2</v>
      </c>
      <c r="J24" s="165">
        <f t="shared" si="5"/>
        <v>777</v>
      </c>
      <c r="K24" s="166">
        <f>H24/H$8</f>
        <v>7.3662362895836079E-3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28919</v>
      </c>
      <c r="E25" s="165">
        <v>53768</v>
      </c>
      <c r="F25" s="165">
        <v>37828</v>
      </c>
      <c r="G25" s="165">
        <v>40404</v>
      </c>
      <c r="H25" s="165">
        <v>34728</v>
      </c>
      <c r="I25" s="166">
        <f>IFERROR(H25/G25-1,"-")</f>
        <v>-0.14048114048114047</v>
      </c>
      <c r="J25" s="165">
        <f t="shared" si="5"/>
        <v>-5676</v>
      </c>
      <c r="K25" s="166">
        <f>H25/H$8</f>
        <v>1.3303585930867936E-2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127723</v>
      </c>
      <c r="E26" s="161">
        <v>916073</v>
      </c>
      <c r="F26" s="161">
        <v>981896</v>
      </c>
      <c r="G26" s="161">
        <v>1029817</v>
      </c>
      <c r="H26" s="161">
        <v>936632</v>
      </c>
      <c r="I26" s="162">
        <f>IFERROR(H26/G26-1,"-")</f>
        <v>-9.0486950594134696E-2</v>
      </c>
      <c r="J26" s="161">
        <f t="shared" si="5"/>
        <v>-93185</v>
      </c>
      <c r="K26" s="162">
        <f>H26/H$8</f>
        <v>0.3588045466943301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4045</v>
      </c>
      <c r="E27" s="165">
        <v>490237</v>
      </c>
      <c r="F27" s="165">
        <v>543521</v>
      </c>
      <c r="G27" s="165">
        <v>584395</v>
      </c>
      <c r="H27" s="165">
        <v>537555</v>
      </c>
      <c r="I27" s="166">
        <f t="shared" ref="I27:I34" si="6">IFERROR(H27/G27-1,"-")</f>
        <v>-8.0151267550201521E-2</v>
      </c>
      <c r="J27" s="165">
        <f t="shared" si="5"/>
        <v>-46840</v>
      </c>
      <c r="K27" s="166">
        <f t="shared" ref="K27:K34" si="7">H27/H$8</f>
        <v>0.20592631695080951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20853</v>
      </c>
      <c r="E28" s="165">
        <v>110814</v>
      </c>
      <c r="F28" s="165">
        <v>116526</v>
      </c>
      <c r="G28" s="165">
        <v>113394</v>
      </c>
      <c r="H28" s="165">
        <v>93440</v>
      </c>
      <c r="I28" s="166">
        <f t="shared" si="6"/>
        <v>-0.17597050990352225</v>
      </c>
      <c r="J28" s="165">
        <f t="shared" si="5"/>
        <v>-19954</v>
      </c>
      <c r="K28" s="166">
        <f t="shared" si="7"/>
        <v>3.5794951318253283E-2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19712</v>
      </c>
      <c r="E29" s="165">
        <v>38263</v>
      </c>
      <c r="F29" s="165">
        <v>35510</v>
      </c>
      <c r="G29" s="165">
        <v>32893</v>
      </c>
      <c r="H29" s="165">
        <v>27747</v>
      </c>
      <c r="I29" s="166">
        <f t="shared" si="6"/>
        <v>-0.15644666038366828</v>
      </c>
      <c r="J29" s="165">
        <f t="shared" si="5"/>
        <v>-5146</v>
      </c>
      <c r="K29" s="166">
        <f t="shared" si="7"/>
        <v>1.0629307729319068E-2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4434</v>
      </c>
      <c r="E30" s="165">
        <v>62535</v>
      </c>
      <c r="F30" s="165">
        <v>48535</v>
      </c>
      <c r="G30" s="165">
        <v>50974</v>
      </c>
      <c r="H30" s="165">
        <v>43042</v>
      </c>
      <c r="I30" s="166">
        <f t="shared" si="6"/>
        <v>-0.15560874171146077</v>
      </c>
      <c r="J30" s="165">
        <f t="shared" si="5"/>
        <v>-7932</v>
      </c>
      <c r="K30" s="166">
        <f t="shared" si="7"/>
        <v>1.6488509146406868E-2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14117</v>
      </c>
      <c r="E31" s="165">
        <v>41515</v>
      </c>
      <c r="F31" s="165">
        <v>46632</v>
      </c>
      <c r="G31" s="165">
        <v>42714</v>
      </c>
      <c r="H31" s="165">
        <v>41345</v>
      </c>
      <c r="I31" s="166">
        <f t="shared" si="6"/>
        <v>-3.2050381607903744E-2</v>
      </c>
      <c r="J31" s="165">
        <f t="shared" si="5"/>
        <v>-1369</v>
      </c>
      <c r="K31" s="166">
        <f t="shared" si="7"/>
        <v>1.5838423183360251E-2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188</v>
      </c>
      <c r="E32" s="165">
        <v>3925</v>
      </c>
      <c r="F32" s="165">
        <v>3025</v>
      </c>
      <c r="G32" s="165">
        <v>5239</v>
      </c>
      <c r="H32" s="165">
        <v>5856</v>
      </c>
      <c r="I32" s="166">
        <f t="shared" si="6"/>
        <v>0.11777056690208054</v>
      </c>
      <c r="J32" s="165">
        <f t="shared" si="5"/>
        <v>617</v>
      </c>
      <c r="K32" s="166">
        <f t="shared" si="7"/>
        <v>2.2433137298768324E-3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150</v>
      </c>
      <c r="E33" s="165">
        <v>1729</v>
      </c>
      <c r="F33" s="165">
        <v>2049</v>
      </c>
      <c r="G33" s="165">
        <v>1366</v>
      </c>
      <c r="H33" s="165">
        <v>894</v>
      </c>
      <c r="I33" s="166">
        <f t="shared" si="6"/>
        <v>-0.34553440702781846</v>
      </c>
      <c r="J33" s="165">
        <f t="shared" si="5"/>
        <v>-472</v>
      </c>
      <c r="K33" s="166">
        <f t="shared" si="7"/>
        <v>3.4247310015537703E-4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64224</v>
      </c>
      <c r="E34" s="170">
        <f t="shared" si="9"/>
        <v>167055</v>
      </c>
      <c r="F34" s="170">
        <f t="shared" si="9"/>
        <v>186098</v>
      </c>
      <c r="G34" s="170">
        <f t="shared" si="9"/>
        <v>198842</v>
      </c>
      <c r="H34" s="170">
        <f t="shared" si="9"/>
        <v>186753</v>
      </c>
      <c r="I34" s="171">
        <f t="shared" si="6"/>
        <v>-6.0797014715201048E-2</v>
      </c>
      <c r="J34" s="170">
        <f>H34-G34</f>
        <v>-12089</v>
      </c>
      <c r="K34" s="171">
        <f t="shared" si="7"/>
        <v>7.1541251536148917E-2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71284</v>
      </c>
      <c r="E36" s="177">
        <v>653261</v>
      </c>
      <c r="F36" s="177">
        <v>671021</v>
      </c>
      <c r="G36" s="177">
        <v>746827</v>
      </c>
      <c r="H36" s="177">
        <v>741128</v>
      </c>
      <c r="I36" s="178">
        <f>IFERROR(H36/G36-1,"-")</f>
        <v>-7.6309506753237111E-3</v>
      </c>
      <c r="J36" s="177">
        <f>H36-G36</f>
        <v>-5699</v>
      </c>
      <c r="K36" s="178">
        <f>H36/H$8</f>
        <v>0.28391096618786832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16133</v>
      </c>
      <c r="E37" s="161">
        <v>35593</v>
      </c>
      <c r="F37" s="161">
        <v>29396</v>
      </c>
      <c r="G37" s="161">
        <v>41371</v>
      </c>
      <c r="H37" s="161">
        <v>35251</v>
      </c>
      <c r="I37" s="162">
        <f>IFERROR(H37/G37-1,"-")</f>
        <v>-0.14792970921660098</v>
      </c>
      <c r="J37" s="161">
        <f t="shared" ref="J37:J47" si="10">H37-G37</f>
        <v>-6120</v>
      </c>
      <c r="K37" s="162">
        <f>H37/H$8</f>
        <v>1.3503936525254135E-2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10864</v>
      </c>
      <c r="E38" s="165">
        <v>13633</v>
      </c>
      <c r="F38" s="165">
        <v>10402</v>
      </c>
      <c r="G38" s="165">
        <v>18925</v>
      </c>
      <c r="H38" s="165">
        <v>8526</v>
      </c>
      <c r="I38" s="166">
        <f>IFERROR(H38/G38-1,"-")</f>
        <v>-0.54948480845442538</v>
      </c>
      <c r="J38" s="165">
        <f t="shared" si="10"/>
        <v>-10399</v>
      </c>
      <c r="K38" s="166">
        <f>H38/H$8</f>
        <v>3.2661360759784616E-3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5269</v>
      </c>
      <c r="E39" s="165">
        <v>21960</v>
      </c>
      <c r="F39" s="165">
        <v>18994</v>
      </c>
      <c r="G39" s="165">
        <v>22446</v>
      </c>
      <c r="H39" s="165">
        <v>26725</v>
      </c>
      <c r="I39" s="166">
        <f>IFERROR(H39/G39-1,"-")</f>
        <v>0.1906353025037868</v>
      </c>
      <c r="J39" s="165">
        <f t="shared" si="10"/>
        <v>4279</v>
      </c>
      <c r="K39" s="166">
        <f>H39/H$8</f>
        <v>1.0237800449275674E-2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55151</v>
      </c>
      <c r="E40" s="161">
        <v>617668</v>
      </c>
      <c r="F40" s="161">
        <v>641625</v>
      </c>
      <c r="G40" s="161">
        <v>705456</v>
      </c>
      <c r="H40" s="161">
        <v>705877</v>
      </c>
      <c r="I40" s="162">
        <f>IFERROR(H40/G40-1,"-")</f>
        <v>5.967771200472427E-4</v>
      </c>
      <c r="J40" s="161">
        <f t="shared" si="10"/>
        <v>421</v>
      </c>
      <c r="K40" s="162">
        <f>H40/H$8</f>
        <v>0.27040702966261421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1610</v>
      </c>
      <c r="E41" s="165">
        <v>366440</v>
      </c>
      <c r="F41" s="165">
        <v>380507</v>
      </c>
      <c r="G41" s="165">
        <v>422996</v>
      </c>
      <c r="H41" s="165">
        <v>432268</v>
      </c>
      <c r="I41" s="166">
        <f t="shared" ref="I41:I48" si="11">IFERROR(H41/G41-1,"-")</f>
        <v>2.1919829029116045E-2</v>
      </c>
      <c r="J41" s="165">
        <f t="shared" si="10"/>
        <v>9272</v>
      </c>
      <c r="K41" s="166">
        <f t="shared" ref="K41:K48" si="12">H41/H$8</f>
        <v>0.16559302243620194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4989</v>
      </c>
      <c r="E42" s="165">
        <v>16808</v>
      </c>
      <c r="F42" s="165">
        <v>17791</v>
      </c>
      <c r="G42" s="165">
        <v>18366</v>
      </c>
      <c r="H42" s="165">
        <v>19038</v>
      </c>
      <c r="I42" s="166">
        <f t="shared" si="11"/>
        <v>3.6589349885658207E-2</v>
      </c>
      <c r="J42" s="165">
        <f t="shared" si="10"/>
        <v>672</v>
      </c>
      <c r="K42" s="166">
        <f t="shared" si="12"/>
        <v>7.2930680992819557E-3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8877</v>
      </c>
      <c r="E43" s="165">
        <v>14464</v>
      </c>
      <c r="F43" s="165">
        <v>19331</v>
      </c>
      <c r="G43" s="165">
        <v>18795</v>
      </c>
      <c r="H43" s="165">
        <v>17212</v>
      </c>
      <c r="I43" s="166">
        <f t="shared" si="11"/>
        <v>-8.4224527799946824E-2</v>
      </c>
      <c r="J43" s="165">
        <f t="shared" si="10"/>
        <v>-1583</v>
      </c>
      <c r="K43" s="166">
        <f t="shared" si="12"/>
        <v>6.593564876816946E-3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2269</v>
      </c>
      <c r="E44" s="165">
        <v>47122</v>
      </c>
      <c r="F44" s="165">
        <v>38759</v>
      </c>
      <c r="G44" s="165">
        <v>41406</v>
      </c>
      <c r="H44" s="165">
        <v>32381</v>
      </c>
      <c r="I44" s="166">
        <f t="shared" si="11"/>
        <v>-0.21796358015746509</v>
      </c>
      <c r="J44" s="165">
        <f t="shared" si="10"/>
        <v>-9025</v>
      </c>
      <c r="K44" s="166">
        <f t="shared" si="12"/>
        <v>1.2404498273077477E-2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3125</v>
      </c>
      <c r="E45" s="165">
        <v>22076</v>
      </c>
      <c r="F45" s="165">
        <v>28163</v>
      </c>
      <c r="G45" s="165">
        <v>25349</v>
      </c>
      <c r="H45" s="165">
        <v>25287</v>
      </c>
      <c r="I45" s="166">
        <f t="shared" si="11"/>
        <v>-2.445855852301837E-3</v>
      </c>
      <c r="J45" s="165">
        <f t="shared" si="10"/>
        <v>-62</v>
      </c>
      <c r="K45" s="166">
        <f t="shared" si="12"/>
        <v>9.6869320845962194E-3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33</v>
      </c>
      <c r="E46" s="165">
        <v>3257</v>
      </c>
      <c r="F46" s="165">
        <v>3226</v>
      </c>
      <c r="G46" s="165">
        <v>4569</v>
      </c>
      <c r="H46" s="165">
        <v>4021</v>
      </c>
      <c r="I46" s="166">
        <f t="shared" si="11"/>
        <v>-0.11993871744364193</v>
      </c>
      <c r="J46" s="165">
        <f t="shared" si="10"/>
        <v>-548</v>
      </c>
      <c r="K46" s="166">
        <f t="shared" si="12"/>
        <v>1.5403627916384464E-3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194</v>
      </c>
      <c r="E47" s="165">
        <v>724</v>
      </c>
      <c r="F47" s="165">
        <v>2087</v>
      </c>
      <c r="G47" s="165">
        <v>973</v>
      </c>
      <c r="H47" s="165">
        <v>912</v>
      </c>
      <c r="I47" s="166">
        <f t="shared" si="11"/>
        <v>-6.2692702980472803E-2</v>
      </c>
      <c r="J47" s="165">
        <f t="shared" si="10"/>
        <v>-61</v>
      </c>
      <c r="K47" s="166">
        <f t="shared" si="12"/>
        <v>3.4936853170212961E-4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34054</v>
      </c>
      <c r="E48" s="170">
        <f t="shared" si="14"/>
        <v>146777</v>
      </c>
      <c r="F48" s="170">
        <f t="shared" si="14"/>
        <v>151761</v>
      </c>
      <c r="G48" s="170">
        <f t="shared" si="14"/>
        <v>173002</v>
      </c>
      <c r="H48" s="170">
        <f t="shared" si="14"/>
        <v>174758</v>
      </c>
      <c r="I48" s="171">
        <f t="shared" si="11"/>
        <v>1.0150171674315978E-2</v>
      </c>
      <c r="J48" s="170">
        <f>H48-G48</f>
        <v>1756</v>
      </c>
      <c r="K48" s="171">
        <f t="shared" si="12"/>
        <v>6.6946212569299085E-2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3321</v>
      </c>
      <c r="E50" s="177">
        <v>11098</v>
      </c>
      <c r="F50" s="177">
        <v>10740</v>
      </c>
      <c r="G50" s="177">
        <v>7817</v>
      </c>
      <c r="H50" s="177">
        <v>10049</v>
      </c>
      <c r="I50" s="178">
        <f>IFERROR(H50/G50-1,"-")</f>
        <v>0.28553153383651009</v>
      </c>
      <c r="J50" s="177">
        <f>H50-G50</f>
        <v>2232</v>
      </c>
      <c r="K50" s="178">
        <f>H50/H$8</f>
        <v>3.8495662007398033E-3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793</v>
      </c>
      <c r="E51" s="161">
        <v>1407</v>
      </c>
      <c r="F51" s="161">
        <v>3612</v>
      </c>
      <c r="G51" s="161">
        <v>1512</v>
      </c>
      <c r="H51" s="161">
        <v>1280</v>
      </c>
      <c r="I51" s="162">
        <f>IFERROR(H51/G51-1,"-")</f>
        <v>-0.15343915343915349</v>
      </c>
      <c r="J51" s="161">
        <f t="shared" ref="J51:J61" si="15">H51-G51</f>
        <v>-232</v>
      </c>
      <c r="K51" s="162">
        <f>H51/H$8</f>
        <v>4.9034179888018188E-4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326</v>
      </c>
      <c r="E52" s="165">
        <v>463</v>
      </c>
      <c r="F52" s="165">
        <v>2771</v>
      </c>
      <c r="G52" s="165">
        <v>1111</v>
      </c>
      <c r="H52" s="165">
        <v>586</v>
      </c>
      <c r="I52" s="166">
        <f>IFERROR(H52/G52-1,"-")</f>
        <v>-0.47254725472547254</v>
      </c>
      <c r="J52" s="165">
        <f t="shared" si="15"/>
        <v>-525</v>
      </c>
      <c r="K52" s="166">
        <f>H52/H$8</f>
        <v>2.2448460479983329E-4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467</v>
      </c>
      <c r="E53" s="165">
        <v>944</v>
      </c>
      <c r="F53" s="165">
        <v>841</v>
      </c>
      <c r="G53" s="165">
        <v>401</v>
      </c>
      <c r="H53" s="165">
        <v>694</v>
      </c>
      <c r="I53" s="166">
        <f>IFERROR(H53/G53-1,"-")</f>
        <v>0.73067331670822933</v>
      </c>
      <c r="J53" s="165">
        <f t="shared" si="15"/>
        <v>293</v>
      </c>
      <c r="K53" s="166">
        <f>H53/H$8</f>
        <v>2.6585719408034862E-4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2528</v>
      </c>
      <c r="E54" s="161">
        <v>9691</v>
      </c>
      <c r="F54" s="161">
        <v>7128</v>
      </c>
      <c r="G54" s="161">
        <v>6305</v>
      </c>
      <c r="H54" s="161">
        <v>8769</v>
      </c>
      <c r="I54" s="162">
        <f>IFERROR(H54/G54-1,"-")</f>
        <v>0.39080095162569384</v>
      </c>
      <c r="J54" s="161">
        <f t="shared" si="15"/>
        <v>2464</v>
      </c>
      <c r="K54" s="162">
        <f>H54/H$8</f>
        <v>3.3592244018596212E-3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103</v>
      </c>
      <c r="E55" s="165">
        <v>5387</v>
      </c>
      <c r="F55" s="165">
        <v>4056</v>
      </c>
      <c r="G55" s="165">
        <v>4481</v>
      </c>
      <c r="H55" s="165">
        <v>4822</v>
      </c>
      <c r="I55" s="166">
        <f t="shared" ref="I55:I62" si="16">IFERROR(H55/G55-1,"-")</f>
        <v>7.6099085025663982E-2</v>
      </c>
      <c r="J55" s="165">
        <f t="shared" si="15"/>
        <v>341</v>
      </c>
      <c r="K55" s="166">
        <f t="shared" ref="K55:K62" si="17">H55/H$8</f>
        <v>1.8472094954689352E-3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782</v>
      </c>
      <c r="E56" s="165">
        <v>1509</v>
      </c>
      <c r="F56" s="165">
        <v>635</v>
      </c>
      <c r="G56" s="165">
        <v>365</v>
      </c>
      <c r="H56" s="165">
        <v>1121</v>
      </c>
      <c r="I56" s="166">
        <f t="shared" si="16"/>
        <v>2.0712328767123287</v>
      </c>
      <c r="J56" s="165">
        <f t="shared" si="15"/>
        <v>756</v>
      </c>
      <c r="K56" s="166">
        <f t="shared" si="17"/>
        <v>4.2943215355053431E-4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384</v>
      </c>
      <c r="E57" s="165">
        <v>386</v>
      </c>
      <c r="F57" s="165">
        <v>298</v>
      </c>
      <c r="G57" s="165">
        <v>131</v>
      </c>
      <c r="H57" s="165">
        <v>370</v>
      </c>
      <c r="I57" s="166">
        <f t="shared" si="16"/>
        <v>1.8244274809160306</v>
      </c>
      <c r="J57" s="165">
        <f t="shared" si="15"/>
        <v>239</v>
      </c>
      <c r="K57" s="166">
        <f t="shared" si="17"/>
        <v>1.4173942623880257E-4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131</v>
      </c>
      <c r="E58" s="165">
        <v>131</v>
      </c>
      <c r="F58" s="165">
        <v>93</v>
      </c>
      <c r="G58" s="165">
        <v>61</v>
      </c>
      <c r="H58" s="165">
        <v>112</v>
      </c>
      <c r="I58" s="166">
        <f t="shared" si="16"/>
        <v>0.83606557377049184</v>
      </c>
      <c r="J58" s="165">
        <f t="shared" si="15"/>
        <v>51</v>
      </c>
      <c r="K58" s="166">
        <f t="shared" si="17"/>
        <v>4.290490740201592E-5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69</v>
      </c>
      <c r="E59" s="165">
        <v>106</v>
      </c>
      <c r="F59" s="165">
        <v>109</v>
      </c>
      <c r="G59" s="165">
        <v>12</v>
      </c>
      <c r="H59" s="165">
        <v>113</v>
      </c>
      <c r="I59" s="166">
        <f t="shared" si="16"/>
        <v>8.4166666666666661</v>
      </c>
      <c r="J59" s="165">
        <f t="shared" si="15"/>
        <v>101</v>
      </c>
      <c r="K59" s="166">
        <f t="shared" si="17"/>
        <v>4.3287986932391057E-5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64</v>
      </c>
      <c r="E60" s="165">
        <v>4</v>
      </c>
      <c r="F60" s="165">
        <v>12</v>
      </c>
      <c r="G60" s="165">
        <v>0</v>
      </c>
      <c r="H60" s="165">
        <v>12</v>
      </c>
      <c r="I60" s="166" t="str">
        <f t="shared" si="16"/>
        <v>-</v>
      </c>
      <c r="J60" s="165">
        <f t="shared" si="15"/>
        <v>12</v>
      </c>
      <c r="K60" s="166">
        <f t="shared" si="17"/>
        <v>4.5969543645017055E-6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9</v>
      </c>
      <c r="E61" s="165">
        <v>10</v>
      </c>
      <c r="F61" s="165">
        <v>2</v>
      </c>
      <c r="G61" s="165">
        <v>0</v>
      </c>
      <c r="H61" s="165">
        <v>218</v>
      </c>
      <c r="I61" s="166" t="str">
        <f t="shared" si="16"/>
        <v>-</v>
      </c>
      <c r="J61" s="165">
        <f t="shared" si="15"/>
        <v>218</v>
      </c>
      <c r="K61" s="166">
        <f t="shared" si="17"/>
        <v>8.3511337621780977E-5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986</v>
      </c>
      <c r="E62" s="170">
        <f t="shared" si="19"/>
        <v>2158</v>
      </c>
      <c r="F62" s="170">
        <f t="shared" si="19"/>
        <v>1923</v>
      </c>
      <c r="G62" s="170">
        <f t="shared" si="19"/>
        <v>1255</v>
      </c>
      <c r="H62" s="170">
        <f t="shared" si="19"/>
        <v>2001</v>
      </c>
      <c r="I62" s="171">
        <f t="shared" si="16"/>
        <v>0.59442231075697216</v>
      </c>
      <c r="J62" s="170">
        <f>H62-G62</f>
        <v>746</v>
      </c>
      <c r="K62" s="171">
        <f t="shared" si="17"/>
        <v>7.6654214028065942E-4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35027</v>
      </c>
      <c r="E64" s="177">
        <v>68461</v>
      </c>
      <c r="F64" s="177">
        <v>41121</v>
      </c>
      <c r="G64" s="177">
        <v>124784</v>
      </c>
      <c r="H64" s="177">
        <v>84984</v>
      </c>
      <c r="I64" s="178">
        <f>IFERROR(H64/G64-1,"-")</f>
        <v>-0.31895114758302345</v>
      </c>
      <c r="J64" s="177">
        <f>H64-G64</f>
        <v>-39800</v>
      </c>
      <c r="K64" s="178">
        <f>H64/H$8</f>
        <v>3.2555630809401076E-2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7784</v>
      </c>
      <c r="E65" s="161">
        <v>11499</v>
      </c>
      <c r="F65" s="161">
        <v>3865</v>
      </c>
      <c r="G65" s="161">
        <v>39819</v>
      </c>
      <c r="H65" s="161">
        <v>18059</v>
      </c>
      <c r="I65" s="162">
        <f>IFERROR(H65/G65-1,"-")</f>
        <v>-0.54647278937190791</v>
      </c>
      <c r="J65" s="161">
        <f t="shared" ref="J65:J75" si="20">H65-G65</f>
        <v>-21760</v>
      </c>
      <c r="K65" s="162">
        <f>H65/H$8</f>
        <v>6.9180332390446917E-3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7592</v>
      </c>
      <c r="E66" s="165">
        <v>8585</v>
      </c>
      <c r="F66" s="165">
        <v>311</v>
      </c>
      <c r="G66" s="165">
        <v>27115</v>
      </c>
      <c r="H66" s="165">
        <v>6289</v>
      </c>
      <c r="I66" s="166">
        <f>IFERROR(H66/G66-1,"-")</f>
        <v>-0.76806195832565005</v>
      </c>
      <c r="J66" s="165">
        <f t="shared" si="20"/>
        <v>-20826</v>
      </c>
      <c r="K66" s="166">
        <f>H66/H$8</f>
        <v>2.4091871665292688E-3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192</v>
      </c>
      <c r="E67" s="165">
        <v>2914</v>
      </c>
      <c r="F67" s="165">
        <v>3554</v>
      </c>
      <c r="G67" s="165">
        <v>12704</v>
      </c>
      <c r="H67" s="165">
        <v>11770</v>
      </c>
      <c r="I67" s="166">
        <f>IFERROR(H67/G67-1,"-")</f>
        <v>-7.3520151133501299E-2</v>
      </c>
      <c r="J67" s="165">
        <f t="shared" si="20"/>
        <v>-934</v>
      </c>
      <c r="K67" s="166">
        <f>H67/H$8</f>
        <v>4.5088460725154229E-3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27243</v>
      </c>
      <c r="E68" s="161">
        <v>56962</v>
      </c>
      <c r="F68" s="161">
        <v>37256</v>
      </c>
      <c r="G68" s="161">
        <v>84965</v>
      </c>
      <c r="H68" s="161">
        <v>66925</v>
      </c>
      <c r="I68" s="162">
        <f>IFERROR(H68/G68-1,"-")</f>
        <v>-0.21232272112046136</v>
      </c>
      <c r="J68" s="161">
        <f t="shared" si="20"/>
        <v>-18040</v>
      </c>
      <c r="K68" s="162">
        <f>H68/H$8</f>
        <v>2.5637597570356385E-2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4781</v>
      </c>
      <c r="E69" s="165">
        <v>17702</v>
      </c>
      <c r="F69" s="165">
        <v>14386</v>
      </c>
      <c r="G69" s="165">
        <v>34295</v>
      </c>
      <c r="H69" s="165">
        <v>39006</v>
      </c>
      <c r="I69" s="166">
        <f t="shared" ref="I69:I76" si="21">IFERROR(H69/G69-1,"-")</f>
        <v>0.13736696311415653</v>
      </c>
      <c r="J69" s="165">
        <f t="shared" si="20"/>
        <v>4711</v>
      </c>
      <c r="K69" s="166">
        <f t="shared" ref="K69:K76" si="22">H69/H$8</f>
        <v>1.4942400161812794E-2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3985</v>
      </c>
      <c r="E70" s="165">
        <v>3126</v>
      </c>
      <c r="F70" s="165">
        <v>2920</v>
      </c>
      <c r="G70" s="165">
        <v>3337</v>
      </c>
      <c r="H70" s="165">
        <v>4118</v>
      </c>
      <c r="I70" s="166">
        <f t="shared" si="21"/>
        <v>0.23404255319148937</v>
      </c>
      <c r="J70" s="165">
        <f t="shared" si="20"/>
        <v>781</v>
      </c>
      <c r="K70" s="166">
        <f t="shared" si="22"/>
        <v>1.5775215060848352E-3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1499</v>
      </c>
      <c r="E71" s="165">
        <v>17440</v>
      </c>
      <c r="F71" s="165">
        <v>4173</v>
      </c>
      <c r="G71" s="165">
        <v>12337</v>
      </c>
      <c r="H71" s="165">
        <v>6011</v>
      </c>
      <c r="I71" s="166">
        <f t="shared" si="21"/>
        <v>-0.51276647483180682</v>
      </c>
      <c r="J71" s="165">
        <f t="shared" si="20"/>
        <v>-6326</v>
      </c>
      <c r="K71" s="166">
        <f t="shared" si="22"/>
        <v>2.3026910570849795E-3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721</v>
      </c>
      <c r="E72" s="165">
        <v>1318</v>
      </c>
      <c r="F72" s="165">
        <v>1731</v>
      </c>
      <c r="G72" s="165">
        <v>4521</v>
      </c>
      <c r="H72" s="165">
        <v>1648</v>
      </c>
      <c r="I72" s="166">
        <f t="shared" si="21"/>
        <v>-0.63547887635478872</v>
      </c>
      <c r="J72" s="165">
        <f t="shared" si="20"/>
        <v>-2873</v>
      </c>
      <c r="K72" s="166">
        <f t="shared" si="22"/>
        <v>6.3131506605823421E-4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1742</v>
      </c>
      <c r="E73" s="165">
        <v>316</v>
      </c>
      <c r="F73" s="165">
        <v>1535</v>
      </c>
      <c r="G73" s="165">
        <v>3433</v>
      </c>
      <c r="H73" s="165">
        <v>1337</v>
      </c>
      <c r="I73" s="166">
        <f t="shared" si="21"/>
        <v>-0.61054471307893965</v>
      </c>
      <c r="J73" s="165">
        <f t="shared" si="20"/>
        <v>-2096</v>
      </c>
      <c r="K73" s="166">
        <f t="shared" si="22"/>
        <v>5.1217733211156497E-4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14</v>
      </c>
      <c r="F74" s="165">
        <v>3</v>
      </c>
      <c r="G74" s="165">
        <v>0</v>
      </c>
      <c r="H74" s="165">
        <v>0</v>
      </c>
      <c r="I74" s="166" t="str">
        <f t="shared" si="21"/>
        <v>-</v>
      </c>
      <c r="J74" s="165">
        <f t="shared" si="20"/>
        <v>0</v>
      </c>
      <c r="K74" s="166">
        <f t="shared" si="22"/>
        <v>0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44</v>
      </c>
      <c r="F75" s="165">
        <v>59</v>
      </c>
      <c r="G75" s="165">
        <v>157</v>
      </c>
      <c r="H75" s="165">
        <v>34</v>
      </c>
      <c r="I75" s="166">
        <f t="shared" si="21"/>
        <v>-0.78343949044585992</v>
      </c>
      <c r="J75" s="165">
        <f t="shared" si="20"/>
        <v>-123</v>
      </c>
      <c r="K75" s="166">
        <f t="shared" si="22"/>
        <v>1.3024704032754832E-5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14514</v>
      </c>
      <c r="E76" s="170">
        <f t="shared" si="24"/>
        <v>17002</v>
      </c>
      <c r="F76" s="170">
        <f t="shared" si="24"/>
        <v>12449</v>
      </c>
      <c r="G76" s="170">
        <f t="shared" si="24"/>
        <v>26885</v>
      </c>
      <c r="H76" s="170">
        <f t="shared" si="24"/>
        <v>14771</v>
      </c>
      <c r="I76" s="171">
        <f t="shared" si="21"/>
        <v>-0.45058582852891949</v>
      </c>
      <c r="J76" s="170">
        <f>H76-G76</f>
        <v>-12114</v>
      </c>
      <c r="K76" s="171">
        <f t="shared" si="22"/>
        <v>5.6584677431712246E-3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65490</v>
      </c>
      <c r="E78" s="177">
        <v>310799</v>
      </c>
      <c r="F78" s="177">
        <v>340598</v>
      </c>
      <c r="G78" s="177">
        <v>405702</v>
      </c>
      <c r="H78" s="177">
        <v>405133</v>
      </c>
      <c r="I78" s="178">
        <f>IFERROR(H78/G78-1,"-")</f>
        <v>-1.4025072590225784E-3</v>
      </c>
      <c r="J78" s="177">
        <f>H78-G78</f>
        <v>-569</v>
      </c>
      <c r="K78" s="178">
        <f>H78/H$8</f>
        <v>0.15519815937947246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30219</v>
      </c>
      <c r="E79" s="161">
        <v>157891</v>
      </c>
      <c r="F79" s="161">
        <v>148058</v>
      </c>
      <c r="G79" s="161">
        <v>161111</v>
      </c>
      <c r="H79" s="161">
        <v>169329</v>
      </c>
      <c r="I79" s="162">
        <f>IFERROR(H79/G79-1,"-")</f>
        <v>5.1008311040214416E-2</v>
      </c>
      <c r="J79" s="161">
        <f t="shared" ref="J79:J89" si="25">H79-G79</f>
        <v>8218</v>
      </c>
      <c r="K79" s="162">
        <f>H79/H$8</f>
        <v>6.4866473798892446E-2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11793</v>
      </c>
      <c r="E80" s="165">
        <v>19464</v>
      </c>
      <c r="F80" s="165">
        <v>25323</v>
      </c>
      <c r="G80" s="165">
        <v>33545</v>
      </c>
      <c r="H80" s="165">
        <v>23099</v>
      </c>
      <c r="I80" s="166">
        <f>IFERROR(H80/G80-1,"-")</f>
        <v>-0.31140259353107769</v>
      </c>
      <c r="J80" s="165">
        <f t="shared" si="25"/>
        <v>-10446</v>
      </c>
      <c r="K80" s="166">
        <f>H80/H$8</f>
        <v>8.8487540721354074E-3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18426</v>
      </c>
      <c r="E81" s="165">
        <v>138427</v>
      </c>
      <c r="F81" s="165">
        <v>122735</v>
      </c>
      <c r="G81" s="165">
        <v>127566</v>
      </c>
      <c r="H81" s="165">
        <v>146230</v>
      </c>
      <c r="I81" s="166">
        <f>IFERROR(H81/G81-1,"-")</f>
        <v>0.14630857752065607</v>
      </c>
      <c r="J81" s="165">
        <f t="shared" si="25"/>
        <v>18664</v>
      </c>
      <c r="K81" s="166">
        <f>H81/H$8</f>
        <v>5.601771972675703E-2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35271</v>
      </c>
      <c r="E82" s="161">
        <v>152908</v>
      </c>
      <c r="F82" s="161">
        <v>192540</v>
      </c>
      <c r="G82" s="161">
        <v>244591</v>
      </c>
      <c r="H82" s="161">
        <v>235804</v>
      </c>
      <c r="I82" s="162">
        <f>IFERROR(H82/G82-1,"-")</f>
        <v>-3.5925279343884231E-2</v>
      </c>
      <c r="J82" s="161">
        <f t="shared" si="25"/>
        <v>-8787</v>
      </c>
      <c r="K82" s="162">
        <f>H82/H$8</f>
        <v>9.033168558058001E-2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1510</v>
      </c>
      <c r="E83" s="165">
        <v>28356</v>
      </c>
      <c r="F83" s="165">
        <v>37494</v>
      </c>
      <c r="G83" s="165">
        <v>47307</v>
      </c>
      <c r="H83" s="165">
        <v>42208</v>
      </c>
      <c r="I83" s="166">
        <f t="shared" ref="I83:I90" si="26">IFERROR(H83/G83-1,"-")</f>
        <v>-0.10778531718350348</v>
      </c>
      <c r="J83" s="165">
        <f t="shared" si="25"/>
        <v>-5099</v>
      </c>
      <c r="K83" s="166">
        <f t="shared" ref="K83:K90" si="27">H83/H$8</f>
        <v>1.6169020818074E-2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9110</v>
      </c>
      <c r="E84" s="165">
        <v>63199</v>
      </c>
      <c r="F84" s="165">
        <v>71295</v>
      </c>
      <c r="G84" s="165">
        <v>87638</v>
      </c>
      <c r="H84" s="165">
        <v>77498</v>
      </c>
      <c r="I84" s="166">
        <f t="shared" si="26"/>
        <v>-0.11570323375704605</v>
      </c>
      <c r="J84" s="165">
        <f t="shared" si="25"/>
        <v>-10140</v>
      </c>
      <c r="K84" s="166">
        <f t="shared" si="27"/>
        <v>2.9687897445012764E-2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6118</v>
      </c>
      <c r="E85" s="165">
        <v>12742</v>
      </c>
      <c r="F85" s="165">
        <v>16668</v>
      </c>
      <c r="G85" s="165">
        <v>30513</v>
      </c>
      <c r="H85" s="165">
        <v>34104</v>
      </c>
      <c r="I85" s="166">
        <f t="shared" si="26"/>
        <v>0.11768754301445283</v>
      </c>
      <c r="J85" s="165">
        <f t="shared" si="25"/>
        <v>3591</v>
      </c>
      <c r="K85" s="166">
        <f t="shared" si="27"/>
        <v>1.3064544303913846E-2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482</v>
      </c>
      <c r="E86" s="165">
        <v>4009</v>
      </c>
      <c r="F86" s="165">
        <v>4570</v>
      </c>
      <c r="G86" s="165">
        <v>7162</v>
      </c>
      <c r="H86" s="165">
        <v>5929</v>
      </c>
      <c r="I86" s="166">
        <f t="shared" si="26"/>
        <v>-0.17215861491203577</v>
      </c>
      <c r="J86" s="165">
        <f t="shared" si="25"/>
        <v>-1233</v>
      </c>
      <c r="K86" s="166">
        <f t="shared" si="27"/>
        <v>2.2712785355942177E-3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963</v>
      </c>
      <c r="E87" s="165">
        <v>1713</v>
      </c>
      <c r="F87" s="165">
        <v>2232</v>
      </c>
      <c r="G87" s="165">
        <v>3663</v>
      </c>
      <c r="H87" s="165">
        <v>3029</v>
      </c>
      <c r="I87" s="166">
        <f t="shared" si="26"/>
        <v>-0.17308217308217311</v>
      </c>
      <c r="J87" s="165">
        <f t="shared" si="25"/>
        <v>-634</v>
      </c>
      <c r="K87" s="166">
        <f t="shared" si="27"/>
        <v>1.1603478975063055E-3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174</v>
      </c>
      <c r="E88" s="165">
        <v>576</v>
      </c>
      <c r="F88" s="165">
        <v>1554</v>
      </c>
      <c r="G88" s="165">
        <v>1368</v>
      </c>
      <c r="H88" s="165">
        <v>1119</v>
      </c>
      <c r="I88" s="166">
        <f t="shared" si="26"/>
        <v>-0.18201754385964908</v>
      </c>
      <c r="J88" s="165">
        <f t="shared" si="25"/>
        <v>-249</v>
      </c>
      <c r="K88" s="166">
        <f t="shared" si="27"/>
        <v>4.2866599448978404E-4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984</v>
      </c>
      <c r="E89" s="165">
        <v>423</v>
      </c>
      <c r="F89" s="165">
        <v>976</v>
      </c>
      <c r="G89" s="165">
        <v>564</v>
      </c>
      <c r="H89" s="165">
        <v>443</v>
      </c>
      <c r="I89" s="166">
        <f t="shared" si="26"/>
        <v>-0.21453900709219853</v>
      </c>
      <c r="J89" s="165">
        <f t="shared" si="25"/>
        <v>-121</v>
      </c>
      <c r="K89" s="166">
        <f t="shared" si="27"/>
        <v>1.6970423195618797E-4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15930</v>
      </c>
      <c r="E90" s="170">
        <f t="shared" si="29"/>
        <v>41890</v>
      </c>
      <c r="F90" s="170">
        <f t="shared" si="29"/>
        <v>57751</v>
      </c>
      <c r="G90" s="170">
        <f t="shared" si="29"/>
        <v>66376</v>
      </c>
      <c r="H90" s="170">
        <f t="shared" si="29"/>
        <v>71474</v>
      </c>
      <c r="I90" s="171">
        <f t="shared" si="26"/>
        <v>7.6804869229842199E-2</v>
      </c>
      <c r="J90" s="170">
        <f>H90-G90</f>
        <v>5098</v>
      </c>
      <c r="K90" s="171">
        <f t="shared" si="27"/>
        <v>2.7380226354032908E-2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5644</v>
      </c>
      <c r="E92" s="177">
        <v>10085</v>
      </c>
      <c r="F92" s="177">
        <v>12793</v>
      </c>
      <c r="G92" s="177">
        <v>12513</v>
      </c>
      <c r="H92" s="177">
        <v>13411</v>
      </c>
      <c r="I92" s="178">
        <f>IFERROR(H92/G92-1,"-")</f>
        <v>7.1765364021417755E-2</v>
      </c>
      <c r="J92" s="177">
        <f>H92-G92</f>
        <v>898</v>
      </c>
      <c r="K92" s="178">
        <f>H92/H$8</f>
        <v>5.1374795818610311E-3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3198</v>
      </c>
      <c r="E93" s="161">
        <v>5218</v>
      </c>
      <c r="F93" s="161">
        <v>7187</v>
      </c>
      <c r="G93" s="161">
        <v>6735</v>
      </c>
      <c r="H93" s="161">
        <v>7528</v>
      </c>
      <c r="I93" s="162">
        <f>IFERROR(H93/G93-1,"-")</f>
        <v>0.11774313288789906</v>
      </c>
      <c r="J93" s="161">
        <f t="shared" ref="J93:J103" si="30">H93-G93</f>
        <v>793</v>
      </c>
      <c r="K93" s="162">
        <f>H93/H$8</f>
        <v>2.88382270466407E-3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1900</v>
      </c>
      <c r="E94" s="165">
        <v>1685</v>
      </c>
      <c r="F94" s="165">
        <v>2115</v>
      </c>
      <c r="G94" s="165">
        <v>2258</v>
      </c>
      <c r="H94" s="165">
        <v>3166</v>
      </c>
      <c r="I94" s="166">
        <f>IFERROR(H94/G94-1,"-")</f>
        <v>0.40212577502214342</v>
      </c>
      <c r="J94" s="165">
        <f t="shared" si="30"/>
        <v>908</v>
      </c>
      <c r="K94" s="166">
        <f>H94/H$8</f>
        <v>1.2128297931677E-3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1298</v>
      </c>
      <c r="E95" s="165">
        <v>3533</v>
      </c>
      <c r="F95" s="165">
        <v>5072</v>
      </c>
      <c r="G95" s="165">
        <v>4477</v>
      </c>
      <c r="H95" s="165">
        <v>4362</v>
      </c>
      <c r="I95" s="166">
        <f>IFERROR(H95/G95-1,"-")</f>
        <v>-2.5686843868662046E-2</v>
      </c>
      <c r="J95" s="165">
        <f t="shared" si="30"/>
        <v>-115</v>
      </c>
      <c r="K95" s="166">
        <f>H95/H$8</f>
        <v>1.67099291149637E-3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2446</v>
      </c>
      <c r="E96" s="161">
        <v>4867</v>
      </c>
      <c r="F96" s="161">
        <v>5606</v>
      </c>
      <c r="G96" s="161">
        <v>5778</v>
      </c>
      <c r="H96" s="161">
        <v>5883</v>
      </c>
      <c r="I96" s="162">
        <f>IFERROR(H96/G96-1,"-")</f>
        <v>1.8172377985462118E-2</v>
      </c>
      <c r="J96" s="161">
        <f t="shared" si="30"/>
        <v>105</v>
      </c>
      <c r="K96" s="162">
        <f>H96/H$8</f>
        <v>2.2536568771969611E-3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44</v>
      </c>
      <c r="E97" s="165">
        <v>524</v>
      </c>
      <c r="F97" s="165">
        <v>550</v>
      </c>
      <c r="G97" s="165">
        <v>732</v>
      </c>
      <c r="H97" s="165">
        <v>482</v>
      </c>
      <c r="I97" s="166">
        <f t="shared" ref="I97:I104" si="31">IFERROR(H97/G97-1,"-")</f>
        <v>-0.34153005464480879</v>
      </c>
      <c r="J97" s="165">
        <f t="shared" si="30"/>
        <v>-250</v>
      </c>
      <c r="K97" s="166">
        <f t="shared" ref="K97:K104" si="32">H97/H$8</f>
        <v>1.8464433364081851E-4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579</v>
      </c>
      <c r="E98" s="165">
        <v>1417</v>
      </c>
      <c r="F98" s="165">
        <v>1273</v>
      </c>
      <c r="G98" s="165">
        <v>1592</v>
      </c>
      <c r="H98" s="165">
        <v>1415</v>
      </c>
      <c r="I98" s="166">
        <f t="shared" si="31"/>
        <v>-0.11118090452261309</v>
      </c>
      <c r="J98" s="165">
        <f t="shared" si="30"/>
        <v>-177</v>
      </c>
      <c r="K98" s="166">
        <f t="shared" si="32"/>
        <v>5.4205753548082611E-4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723</v>
      </c>
      <c r="E99" s="165">
        <v>572</v>
      </c>
      <c r="F99" s="165">
        <v>732</v>
      </c>
      <c r="G99" s="165">
        <v>862</v>
      </c>
      <c r="H99" s="165">
        <v>787</v>
      </c>
      <c r="I99" s="166">
        <f t="shared" si="31"/>
        <v>-8.7006960556844537E-2</v>
      </c>
      <c r="J99" s="165">
        <f t="shared" si="30"/>
        <v>-75</v>
      </c>
      <c r="K99" s="166">
        <f t="shared" si="32"/>
        <v>3.0148359040523687E-4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57</v>
      </c>
      <c r="E100" s="165">
        <v>372</v>
      </c>
      <c r="F100" s="165">
        <v>200</v>
      </c>
      <c r="G100" s="165">
        <v>229</v>
      </c>
      <c r="H100" s="165">
        <v>274</v>
      </c>
      <c r="I100" s="166">
        <f t="shared" si="31"/>
        <v>0.19650655021834051</v>
      </c>
      <c r="J100" s="165">
        <f t="shared" si="30"/>
        <v>45</v>
      </c>
      <c r="K100" s="166">
        <f t="shared" si="32"/>
        <v>1.0496379132278894E-4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68</v>
      </c>
      <c r="E101" s="165">
        <v>104</v>
      </c>
      <c r="F101" s="165">
        <v>83</v>
      </c>
      <c r="G101" s="165">
        <v>66</v>
      </c>
      <c r="H101" s="165">
        <v>152</v>
      </c>
      <c r="I101" s="166">
        <f t="shared" si="31"/>
        <v>1.3030303030303032</v>
      </c>
      <c r="J101" s="165">
        <f t="shared" si="30"/>
        <v>86</v>
      </c>
      <c r="K101" s="166">
        <f t="shared" si="32"/>
        <v>5.8228088617021604E-5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12</v>
      </c>
      <c r="E102" s="165">
        <v>21</v>
      </c>
      <c r="F102" s="165">
        <v>10</v>
      </c>
      <c r="G102" s="165">
        <v>0</v>
      </c>
      <c r="H102" s="165">
        <v>24</v>
      </c>
      <c r="I102" s="166" t="str">
        <f t="shared" si="31"/>
        <v>-</v>
      </c>
      <c r="J102" s="165">
        <f t="shared" si="30"/>
        <v>24</v>
      </c>
      <c r="K102" s="166">
        <f t="shared" si="32"/>
        <v>9.193908729003411E-6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15</v>
      </c>
      <c r="E103" s="165">
        <v>10</v>
      </c>
      <c r="F103" s="165">
        <v>63</v>
      </c>
      <c r="G103" s="165">
        <v>6</v>
      </c>
      <c r="H103" s="165">
        <v>52</v>
      </c>
      <c r="I103" s="166">
        <f t="shared" si="31"/>
        <v>7.6666666666666661</v>
      </c>
      <c r="J103" s="165">
        <f t="shared" si="30"/>
        <v>46</v>
      </c>
      <c r="K103" s="166">
        <f t="shared" si="32"/>
        <v>1.9920135579507391E-5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948</v>
      </c>
      <c r="E104" s="170">
        <f t="shared" si="34"/>
        <v>1847</v>
      </c>
      <c r="F104" s="170">
        <f t="shared" si="34"/>
        <v>2695</v>
      </c>
      <c r="G104" s="170">
        <f t="shared" si="34"/>
        <v>2291</v>
      </c>
      <c r="H104" s="170">
        <f t="shared" si="34"/>
        <v>2697</v>
      </c>
      <c r="I104" s="171">
        <f t="shared" si="31"/>
        <v>0.17721518987341778</v>
      </c>
      <c r="J104" s="170">
        <f>H104-G104</f>
        <v>406</v>
      </c>
      <c r="K104" s="171">
        <f t="shared" si="32"/>
        <v>1.0331654934217583E-3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42859</v>
      </c>
      <c r="E106" s="177">
        <v>104052</v>
      </c>
      <c r="F106" s="177">
        <v>111302</v>
      </c>
      <c r="G106" s="177">
        <v>117998</v>
      </c>
      <c r="H106" s="177">
        <v>115884</v>
      </c>
      <c r="I106" s="178">
        <f>IFERROR(H106/G106-1,"-")</f>
        <v>-1.7915557890811673E-2</v>
      </c>
      <c r="J106" s="177">
        <f>H106-G106</f>
        <v>-2114</v>
      </c>
      <c r="K106" s="178">
        <f>H106/H$8</f>
        <v>4.4392788297992973E-2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18255</v>
      </c>
      <c r="E107" s="161">
        <v>14287</v>
      </c>
      <c r="F107" s="161">
        <v>13349</v>
      </c>
      <c r="G107" s="161">
        <v>21013</v>
      </c>
      <c r="H107" s="161">
        <v>18035</v>
      </c>
      <c r="I107" s="162">
        <f>IFERROR(H107/G107-1,"-")</f>
        <v>-0.14172179127206963</v>
      </c>
      <c r="J107" s="161">
        <f t="shared" ref="J107:J117" si="35">H107-G107</f>
        <v>-2978</v>
      </c>
      <c r="K107" s="162">
        <f>H107/H$8</f>
        <v>6.9088393303156879E-3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15887</v>
      </c>
      <c r="E108" s="165">
        <v>6057</v>
      </c>
      <c r="F108" s="165">
        <v>2644</v>
      </c>
      <c r="G108" s="165">
        <v>4016</v>
      </c>
      <c r="H108" s="165">
        <v>6881</v>
      </c>
      <c r="I108" s="166">
        <f>IFERROR(H108/G108-1,"-")</f>
        <v>0.71339641434262946</v>
      </c>
      <c r="J108" s="165">
        <f t="shared" si="35"/>
        <v>2865</v>
      </c>
      <c r="K108" s="166">
        <f>H108/H$8</f>
        <v>2.6359702485113531E-3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2368</v>
      </c>
      <c r="E109" s="165">
        <v>8230</v>
      </c>
      <c r="F109" s="165">
        <v>10705</v>
      </c>
      <c r="G109" s="165">
        <v>16997</v>
      </c>
      <c r="H109" s="165">
        <v>11154</v>
      </c>
      <c r="I109" s="166">
        <f>IFERROR(H109/G109-1,"-")</f>
        <v>-0.34376654703771259</v>
      </c>
      <c r="J109" s="165">
        <f t="shared" si="35"/>
        <v>-5843</v>
      </c>
      <c r="K109" s="166">
        <f>H109/H$8</f>
        <v>4.2728690818043353E-3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24604</v>
      </c>
      <c r="E110" s="161">
        <v>89765</v>
      </c>
      <c r="F110" s="161">
        <v>97953</v>
      </c>
      <c r="G110" s="161">
        <v>96985</v>
      </c>
      <c r="H110" s="161">
        <v>97849</v>
      </c>
      <c r="I110" s="162">
        <f>IFERROR(H110/G110-1,"-")</f>
        <v>8.9085941124915635E-3</v>
      </c>
      <c r="J110" s="161">
        <f t="shared" si="35"/>
        <v>864</v>
      </c>
      <c r="K110" s="162">
        <f>H110/H$8</f>
        <v>3.7483948967677282E-2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2132</v>
      </c>
      <c r="E111" s="165">
        <v>55252</v>
      </c>
      <c r="F111" s="165">
        <v>63430</v>
      </c>
      <c r="G111" s="165">
        <v>57570</v>
      </c>
      <c r="H111" s="165">
        <v>57301</v>
      </c>
      <c r="I111" s="166">
        <f t="shared" ref="I111:I118" si="36">IFERROR(H111/G111-1,"-")</f>
        <v>-4.6725725204099788E-3</v>
      </c>
      <c r="J111" s="165">
        <f t="shared" si="35"/>
        <v>-269</v>
      </c>
      <c r="K111" s="166">
        <f t="shared" ref="K111:K118" si="37">H111/H$8</f>
        <v>2.195084017002602E-2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5807</v>
      </c>
      <c r="E112" s="165">
        <v>2829</v>
      </c>
      <c r="F112" s="165">
        <v>6831</v>
      </c>
      <c r="G112" s="165">
        <v>4423</v>
      </c>
      <c r="H112" s="165">
        <v>4711</v>
      </c>
      <c r="I112" s="166">
        <f t="shared" si="36"/>
        <v>6.5114175898711268E-2</v>
      </c>
      <c r="J112" s="165">
        <f t="shared" si="35"/>
        <v>288</v>
      </c>
      <c r="K112" s="166">
        <f t="shared" si="37"/>
        <v>1.8046876675972946E-3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6409</v>
      </c>
      <c r="E113" s="165">
        <v>5583</v>
      </c>
      <c r="F113" s="165">
        <v>6665</v>
      </c>
      <c r="G113" s="165">
        <v>6516</v>
      </c>
      <c r="H113" s="165">
        <v>12848</v>
      </c>
      <c r="I113" s="166">
        <f t="shared" si="36"/>
        <v>0.97176181706568454</v>
      </c>
      <c r="J113" s="165">
        <f t="shared" si="35"/>
        <v>6332</v>
      </c>
      <c r="K113" s="166">
        <f t="shared" si="37"/>
        <v>4.9218058062598258E-3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660</v>
      </c>
      <c r="E114" s="165">
        <v>6241</v>
      </c>
      <c r="F114" s="165">
        <v>3512</v>
      </c>
      <c r="G114" s="165">
        <v>5058</v>
      </c>
      <c r="H114" s="165">
        <v>3016</v>
      </c>
      <c r="I114" s="166">
        <f t="shared" si="36"/>
        <v>-0.40371688414393037</v>
      </c>
      <c r="J114" s="165">
        <f t="shared" si="35"/>
        <v>-2042</v>
      </c>
      <c r="K114" s="166">
        <f t="shared" si="37"/>
        <v>1.1553678636114287E-3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2887</v>
      </c>
      <c r="E115" s="165">
        <v>3171</v>
      </c>
      <c r="F115" s="165">
        <v>2062</v>
      </c>
      <c r="G115" s="165">
        <v>1796</v>
      </c>
      <c r="H115" s="165">
        <v>2585</v>
      </c>
      <c r="I115" s="166">
        <f t="shared" si="36"/>
        <v>0.43930957683741645</v>
      </c>
      <c r="J115" s="165">
        <f t="shared" si="35"/>
        <v>789</v>
      </c>
      <c r="K115" s="166">
        <f t="shared" si="37"/>
        <v>9.9026058601974247E-4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0</v>
      </c>
      <c r="E116" s="165">
        <v>64</v>
      </c>
      <c r="F116" s="165">
        <v>112</v>
      </c>
      <c r="G116" s="165">
        <v>309</v>
      </c>
      <c r="H116" s="165">
        <v>182</v>
      </c>
      <c r="I116" s="166">
        <f t="shared" si="36"/>
        <v>-0.4110032362459547</v>
      </c>
      <c r="J116" s="165">
        <f t="shared" si="35"/>
        <v>-127</v>
      </c>
      <c r="K116" s="166">
        <f t="shared" si="37"/>
        <v>6.9720474528275862E-5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41</v>
      </c>
      <c r="E117" s="165">
        <v>175</v>
      </c>
      <c r="F117" s="165">
        <v>5</v>
      </c>
      <c r="G117" s="165">
        <v>117</v>
      </c>
      <c r="H117" s="165">
        <v>143</v>
      </c>
      <c r="I117" s="166">
        <f t="shared" si="36"/>
        <v>0.22222222222222232</v>
      </c>
      <c r="J117" s="165">
        <f t="shared" si="35"/>
        <v>26</v>
      </c>
      <c r="K117" s="166">
        <f t="shared" si="37"/>
        <v>5.4780372843645322E-5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6668</v>
      </c>
      <c r="E118" s="170">
        <f t="shared" si="39"/>
        <v>16450</v>
      </c>
      <c r="F118" s="170">
        <f t="shared" si="39"/>
        <v>15336</v>
      </c>
      <c r="G118" s="170">
        <f t="shared" si="39"/>
        <v>21196</v>
      </c>
      <c r="H118" s="170">
        <f t="shared" si="39"/>
        <v>17063</v>
      </c>
      <c r="I118" s="171">
        <f t="shared" si="36"/>
        <v>-0.19498962068314774</v>
      </c>
      <c r="J118" s="170">
        <f>H118-G118</f>
        <v>-4133</v>
      </c>
      <c r="K118" s="171">
        <f t="shared" si="37"/>
        <v>6.5364860267910496E-3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24025</v>
      </c>
      <c r="E120" s="177">
        <v>44866</v>
      </c>
      <c r="F120" s="177">
        <v>42611</v>
      </c>
      <c r="G120" s="177">
        <v>38316</v>
      </c>
      <c r="H120" s="177">
        <v>45582</v>
      </c>
      <c r="I120" s="178">
        <f>IFERROR(H120/G120-1,"-")</f>
        <v>0.18963357344190412</v>
      </c>
      <c r="J120" s="177">
        <f>H120-G120</f>
        <v>7266</v>
      </c>
      <c r="K120" s="178">
        <f>H120/H$8</f>
        <v>1.746153115355973E-2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15346</v>
      </c>
      <c r="E121" s="161">
        <v>26282</v>
      </c>
      <c r="F121" s="161">
        <v>28209</v>
      </c>
      <c r="G121" s="161">
        <v>24741</v>
      </c>
      <c r="H121" s="161">
        <v>30811</v>
      </c>
      <c r="I121" s="162">
        <f>IFERROR(H121/G121-1,"-")</f>
        <v>0.24534174043086376</v>
      </c>
      <c r="J121" s="161">
        <f t="shared" ref="J121:J131" si="40">H121-G121</f>
        <v>6070</v>
      </c>
      <c r="K121" s="162">
        <f>H121/H$8</f>
        <v>1.1803063410388503E-2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7729</v>
      </c>
      <c r="E122" s="165">
        <v>11828</v>
      </c>
      <c r="F122" s="165">
        <v>11521</v>
      </c>
      <c r="G122" s="165">
        <v>9774</v>
      </c>
      <c r="H122" s="165">
        <v>15075</v>
      </c>
      <c r="I122" s="166">
        <f>IFERROR(H122/G122-1,"-")</f>
        <v>0.5423572744014733</v>
      </c>
      <c r="J122" s="165">
        <f t="shared" si="40"/>
        <v>5301</v>
      </c>
      <c r="K122" s="166">
        <f>H122/H$8</f>
        <v>5.7749239204052671E-3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7617</v>
      </c>
      <c r="E123" s="165">
        <v>14454</v>
      </c>
      <c r="F123" s="165">
        <v>16688</v>
      </c>
      <c r="G123" s="165">
        <v>14967</v>
      </c>
      <c r="H123" s="165">
        <v>15736</v>
      </c>
      <c r="I123" s="166">
        <f>IFERROR(H123/G123-1,"-")</f>
        <v>5.13797020110911E-2</v>
      </c>
      <c r="J123" s="165">
        <f t="shared" si="40"/>
        <v>769</v>
      </c>
      <c r="K123" s="166">
        <f>H123/H$8</f>
        <v>6.0281394899832363E-3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8679</v>
      </c>
      <c r="E124" s="161">
        <v>18584</v>
      </c>
      <c r="F124" s="161">
        <v>14402</v>
      </c>
      <c r="G124" s="161">
        <v>13575</v>
      </c>
      <c r="H124" s="161">
        <v>14771</v>
      </c>
      <c r="I124" s="162">
        <f>IFERROR(H124/G124-1,"-")</f>
        <v>8.8103130755064374E-2</v>
      </c>
      <c r="J124" s="161">
        <f t="shared" si="40"/>
        <v>1196</v>
      </c>
      <c r="K124" s="162">
        <f>H124/H$8</f>
        <v>5.6584677431712246E-3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352</v>
      </c>
      <c r="E125" s="165">
        <v>1644</v>
      </c>
      <c r="F125" s="165">
        <v>1553</v>
      </c>
      <c r="G125" s="165">
        <v>1323</v>
      </c>
      <c r="H125" s="165">
        <v>1409</v>
      </c>
      <c r="I125" s="166">
        <f t="shared" ref="I125:I132" si="41">IFERROR(H125/G125-1,"-")</f>
        <v>6.5003779289493524E-2</v>
      </c>
      <c r="J125" s="165">
        <f t="shared" si="40"/>
        <v>86</v>
      </c>
      <c r="K125" s="166">
        <f t="shared" ref="K125:K132" si="42">H125/H$8</f>
        <v>5.3975905829857528E-4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704</v>
      </c>
      <c r="E126" s="165">
        <v>1982</v>
      </c>
      <c r="F126" s="165">
        <v>1617</v>
      </c>
      <c r="G126" s="165">
        <v>1644</v>
      </c>
      <c r="H126" s="165">
        <v>1465</v>
      </c>
      <c r="I126" s="166">
        <f t="shared" si="41"/>
        <v>-0.10888077858880774</v>
      </c>
      <c r="J126" s="165">
        <f t="shared" si="40"/>
        <v>-179</v>
      </c>
      <c r="K126" s="166">
        <f t="shared" si="42"/>
        <v>5.6121151199958318E-4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2061</v>
      </c>
      <c r="E127" s="165">
        <v>1622</v>
      </c>
      <c r="F127" s="165">
        <v>2014</v>
      </c>
      <c r="G127" s="165">
        <v>1952</v>
      </c>
      <c r="H127" s="165">
        <v>1563</v>
      </c>
      <c r="I127" s="166">
        <f t="shared" si="41"/>
        <v>-0.19928278688524592</v>
      </c>
      <c r="J127" s="165">
        <f t="shared" si="40"/>
        <v>-389</v>
      </c>
      <c r="K127" s="166">
        <f t="shared" si="42"/>
        <v>5.9875330597634717E-4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94</v>
      </c>
      <c r="E128" s="165">
        <v>435</v>
      </c>
      <c r="F128" s="165">
        <v>431</v>
      </c>
      <c r="G128" s="165">
        <v>534</v>
      </c>
      <c r="H128" s="165">
        <v>431</v>
      </c>
      <c r="I128" s="166">
        <f t="shared" si="41"/>
        <v>-0.19288389513108617</v>
      </c>
      <c r="J128" s="165">
        <f t="shared" si="40"/>
        <v>-103</v>
      </c>
      <c r="K128" s="166">
        <f t="shared" si="42"/>
        <v>1.6510727759168627E-4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221</v>
      </c>
      <c r="E129" s="165">
        <v>325</v>
      </c>
      <c r="F129" s="165">
        <v>258</v>
      </c>
      <c r="G129" s="165">
        <v>367</v>
      </c>
      <c r="H129" s="165">
        <v>397</v>
      </c>
      <c r="I129" s="166">
        <f t="shared" si="41"/>
        <v>8.1743869209809361E-2</v>
      </c>
      <c r="J129" s="165">
        <f t="shared" si="40"/>
        <v>30</v>
      </c>
      <c r="K129" s="166">
        <f t="shared" si="42"/>
        <v>1.5208257355893141E-4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88</v>
      </c>
      <c r="F130" s="165">
        <v>51</v>
      </c>
      <c r="G130" s="165">
        <v>37</v>
      </c>
      <c r="H130" s="165">
        <v>24</v>
      </c>
      <c r="I130" s="166">
        <f t="shared" si="41"/>
        <v>-0.35135135135135132</v>
      </c>
      <c r="J130" s="165">
        <f t="shared" si="40"/>
        <v>-13</v>
      </c>
      <c r="K130" s="166">
        <f t="shared" si="42"/>
        <v>9.193908729003411E-6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56</v>
      </c>
      <c r="E131" s="165">
        <v>196</v>
      </c>
      <c r="F131" s="165">
        <v>95</v>
      </c>
      <c r="G131" s="165">
        <v>78</v>
      </c>
      <c r="H131" s="165">
        <v>122</v>
      </c>
      <c r="I131" s="166">
        <f t="shared" si="41"/>
        <v>0.5641025641025641</v>
      </c>
      <c r="J131" s="165">
        <f t="shared" si="40"/>
        <v>44</v>
      </c>
      <c r="K131" s="166">
        <f t="shared" si="42"/>
        <v>4.6735702705767339E-5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5172</v>
      </c>
      <c r="E132" s="170">
        <f t="shared" si="44"/>
        <v>12292</v>
      </c>
      <c r="F132" s="170">
        <f t="shared" si="44"/>
        <v>8383</v>
      </c>
      <c r="G132" s="170">
        <f t="shared" si="44"/>
        <v>7640</v>
      </c>
      <c r="H132" s="170">
        <f t="shared" si="44"/>
        <v>9360</v>
      </c>
      <c r="I132" s="171">
        <f t="shared" si="41"/>
        <v>0.22513089005235609</v>
      </c>
      <c r="J132" s="170">
        <f>H132-G132</f>
        <v>1720</v>
      </c>
      <c r="K132" s="171">
        <f t="shared" si="42"/>
        <v>3.5856244043113304E-3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24096</v>
      </c>
      <c r="E134" s="177">
        <v>125910</v>
      </c>
      <c r="F134" s="177">
        <v>140451</v>
      </c>
      <c r="G134" s="177">
        <v>159924</v>
      </c>
      <c r="H134" s="177">
        <v>143215</v>
      </c>
      <c r="I134" s="178">
        <f>IFERROR(H134/G134-1,"-")</f>
        <v>-0.10448087841724818</v>
      </c>
      <c r="J134" s="177">
        <f>H134-G134</f>
        <v>-16709</v>
      </c>
      <c r="K134" s="178">
        <f>H134/H$8</f>
        <v>5.4862734942675982E-2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10388</v>
      </c>
      <c r="E135" s="161">
        <v>7510</v>
      </c>
      <c r="F135" s="161">
        <v>8116</v>
      </c>
      <c r="G135" s="161">
        <v>6651</v>
      </c>
      <c r="H135" s="161">
        <v>7050</v>
      </c>
      <c r="I135" s="162">
        <f>IFERROR(H135/G135-1,"-")</f>
        <v>5.999097880018045E-2</v>
      </c>
      <c r="J135" s="161">
        <f t="shared" ref="J135:J145" si="45">H135-G135</f>
        <v>399</v>
      </c>
      <c r="K135" s="162">
        <f>H135/H$8</f>
        <v>2.7007106891447519E-3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7870</v>
      </c>
      <c r="E136" s="165">
        <v>5049</v>
      </c>
      <c r="F136" s="165">
        <v>4755</v>
      </c>
      <c r="G136" s="165">
        <v>2991</v>
      </c>
      <c r="H136" s="165">
        <v>2488</v>
      </c>
      <c r="I136" s="166">
        <f>IFERROR(H136/G136-1,"-")</f>
        <v>-0.1681711802072885</v>
      </c>
      <c r="J136" s="165">
        <f t="shared" si="45"/>
        <v>-503</v>
      </c>
      <c r="K136" s="166">
        <f>H136/H$8</f>
        <v>9.5310187157335356E-4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2518</v>
      </c>
      <c r="E137" s="165">
        <v>2461</v>
      </c>
      <c r="F137" s="165">
        <v>3361</v>
      </c>
      <c r="G137" s="165">
        <v>3660</v>
      </c>
      <c r="H137" s="165">
        <v>4562</v>
      </c>
      <c r="I137" s="166">
        <f>IFERROR(H137/G137-1,"-")</f>
        <v>0.24644808743169389</v>
      </c>
      <c r="J137" s="165">
        <f t="shared" si="45"/>
        <v>902</v>
      </c>
      <c r="K137" s="166">
        <f>H137/H$8</f>
        <v>1.7476088175713983E-3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13708</v>
      </c>
      <c r="E138" s="161">
        <v>118400</v>
      </c>
      <c r="F138" s="161">
        <v>132335</v>
      </c>
      <c r="G138" s="161">
        <v>153273</v>
      </c>
      <c r="H138" s="161">
        <v>136165</v>
      </c>
      <c r="I138" s="162">
        <f>IFERROR(H138/G138-1,"-")</f>
        <v>-0.11161783223398769</v>
      </c>
      <c r="J138" s="161">
        <f t="shared" si="45"/>
        <v>-17108</v>
      </c>
      <c r="K138" s="162">
        <f>H138/H$8</f>
        <v>5.2162024253531225E-2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167</v>
      </c>
      <c r="E139" s="165">
        <v>59127</v>
      </c>
      <c r="F139" s="165">
        <v>59272</v>
      </c>
      <c r="G139" s="165">
        <v>74566</v>
      </c>
      <c r="H139" s="165">
        <v>74655</v>
      </c>
      <c r="I139" s="166">
        <f t="shared" ref="I139:I146" si="46">IFERROR(H139/G139-1,"-")</f>
        <v>1.1935734785291086E-3</v>
      </c>
      <c r="J139" s="165">
        <f t="shared" si="45"/>
        <v>89</v>
      </c>
      <c r="K139" s="166">
        <f t="shared" ref="K139:K146" si="47">H139/H$8</f>
        <v>2.8598802340156236E-2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1716</v>
      </c>
      <c r="E140" s="165">
        <v>6863</v>
      </c>
      <c r="F140" s="165">
        <v>12664</v>
      </c>
      <c r="G140" s="165">
        <v>15299</v>
      </c>
      <c r="H140" s="165">
        <v>10398</v>
      </c>
      <c r="I140" s="166">
        <f t="shared" si="46"/>
        <v>-0.32034773514608794</v>
      </c>
      <c r="J140" s="165">
        <f t="shared" si="45"/>
        <v>-4901</v>
      </c>
      <c r="K140" s="166">
        <f t="shared" si="47"/>
        <v>3.9832609568407279E-3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3880</v>
      </c>
      <c r="E141" s="165">
        <v>15637</v>
      </c>
      <c r="F141" s="165">
        <v>15901</v>
      </c>
      <c r="G141" s="165">
        <v>17473</v>
      </c>
      <c r="H141" s="165">
        <v>12618</v>
      </c>
      <c r="I141" s="166">
        <f t="shared" si="46"/>
        <v>-0.27785726549533563</v>
      </c>
      <c r="J141" s="165">
        <f t="shared" si="45"/>
        <v>-4855</v>
      </c>
      <c r="K141" s="166">
        <f t="shared" si="47"/>
        <v>4.8336975142735435E-3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171</v>
      </c>
      <c r="E142" s="165">
        <v>5879</v>
      </c>
      <c r="F142" s="165">
        <v>5786</v>
      </c>
      <c r="G142" s="165">
        <v>5717</v>
      </c>
      <c r="H142" s="165">
        <v>3153</v>
      </c>
      <c r="I142" s="166">
        <f t="shared" si="46"/>
        <v>-0.44848696868987226</v>
      </c>
      <c r="J142" s="165">
        <f t="shared" si="45"/>
        <v>-2564</v>
      </c>
      <c r="K142" s="166">
        <f t="shared" si="47"/>
        <v>1.2078497592728232E-3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579</v>
      </c>
      <c r="E143" s="165">
        <v>1313</v>
      </c>
      <c r="F143" s="165">
        <v>3918</v>
      </c>
      <c r="G143" s="165">
        <v>4860</v>
      </c>
      <c r="H143" s="165">
        <v>2524</v>
      </c>
      <c r="I143" s="166">
        <f t="shared" si="46"/>
        <v>-0.48065843621399174</v>
      </c>
      <c r="J143" s="165">
        <f t="shared" si="45"/>
        <v>-2336</v>
      </c>
      <c r="K143" s="166">
        <f t="shared" si="47"/>
        <v>9.6689273466685872E-4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46</v>
      </c>
      <c r="E144" s="165">
        <v>98</v>
      </c>
      <c r="F144" s="165">
        <v>46</v>
      </c>
      <c r="G144" s="165">
        <v>193</v>
      </c>
      <c r="H144" s="165">
        <v>122</v>
      </c>
      <c r="I144" s="166">
        <f t="shared" si="46"/>
        <v>-0.36787564766839376</v>
      </c>
      <c r="J144" s="165">
        <f t="shared" si="45"/>
        <v>-71</v>
      </c>
      <c r="K144" s="166">
        <f t="shared" si="47"/>
        <v>4.6735702705767339E-5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11</v>
      </c>
      <c r="E145" s="165">
        <v>12</v>
      </c>
      <c r="F145" s="165">
        <v>133</v>
      </c>
      <c r="G145" s="165">
        <v>71</v>
      </c>
      <c r="H145" s="165">
        <v>79</v>
      </c>
      <c r="I145" s="166">
        <f t="shared" si="46"/>
        <v>0.11267605633802824</v>
      </c>
      <c r="J145" s="165">
        <f t="shared" si="45"/>
        <v>8</v>
      </c>
      <c r="K145" s="166">
        <f t="shared" si="47"/>
        <v>3.0263282899636227E-5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7138</v>
      </c>
      <c r="E146" s="170">
        <f t="shared" si="49"/>
        <v>29471</v>
      </c>
      <c r="F146" s="170">
        <f t="shared" si="49"/>
        <v>34615</v>
      </c>
      <c r="G146" s="170">
        <f t="shared" si="49"/>
        <v>35094</v>
      </c>
      <c r="H146" s="170">
        <f t="shared" si="49"/>
        <v>32616</v>
      </c>
      <c r="I146" s="171">
        <f t="shared" si="46"/>
        <v>-7.0610360745426592E-2</v>
      </c>
      <c r="J146" s="170">
        <f>H146-G146</f>
        <v>-2478</v>
      </c>
      <c r="K146" s="171">
        <f t="shared" si="47"/>
        <v>1.2494521962715636E-2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17002</v>
      </c>
      <c r="E148" s="177">
        <v>45699</v>
      </c>
      <c r="F148" s="177">
        <v>61188</v>
      </c>
      <c r="G148" s="177">
        <v>58843</v>
      </c>
      <c r="H148" s="177">
        <v>60449</v>
      </c>
      <c r="I148" s="178">
        <f>IFERROR(H148/G148-1,"-")</f>
        <v>2.7292966028244603E-2</v>
      </c>
      <c r="J148" s="177">
        <f>H148-G148</f>
        <v>1606</v>
      </c>
      <c r="K148" s="178">
        <f>H148/H$8</f>
        <v>2.3156774531646968E-2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8705</v>
      </c>
      <c r="E149" s="161">
        <v>22994</v>
      </c>
      <c r="F149" s="161">
        <v>29416</v>
      </c>
      <c r="G149" s="161">
        <v>30214</v>
      </c>
      <c r="H149" s="161">
        <v>26361</v>
      </c>
      <c r="I149" s="162">
        <f>IFERROR(H149/G149-1,"-")</f>
        <v>-0.12752366452637853</v>
      </c>
      <c r="J149" s="161">
        <f t="shared" ref="J149:J159" si="50">H149-G149</f>
        <v>-3853</v>
      </c>
      <c r="K149" s="162">
        <f>H149/H$8</f>
        <v>1.0098359500219121E-2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7667</v>
      </c>
      <c r="E150" s="165">
        <v>10474</v>
      </c>
      <c r="F150" s="165">
        <v>17565</v>
      </c>
      <c r="G150" s="165">
        <v>18021</v>
      </c>
      <c r="H150" s="165">
        <v>14282</v>
      </c>
      <c r="I150" s="166">
        <f>IFERROR(H150/G150-1,"-")</f>
        <v>-0.20748016203318354</v>
      </c>
      <c r="J150" s="165">
        <f t="shared" si="50"/>
        <v>-3739</v>
      </c>
      <c r="K150" s="166">
        <f>H150/H$8</f>
        <v>5.4711418528177796E-3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1038</v>
      </c>
      <c r="E151" s="165">
        <v>12520</v>
      </c>
      <c r="F151" s="165">
        <v>11851</v>
      </c>
      <c r="G151" s="165">
        <v>12193</v>
      </c>
      <c r="H151" s="165">
        <v>12079</v>
      </c>
      <c r="I151" s="166">
        <f>IFERROR(H151/G151-1,"-")</f>
        <v>-9.3496268350693468E-3</v>
      </c>
      <c r="J151" s="165">
        <f t="shared" si="50"/>
        <v>-114</v>
      </c>
      <c r="K151" s="166">
        <f>H151/H$8</f>
        <v>4.627217647401342E-3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8297</v>
      </c>
      <c r="E152" s="161">
        <v>22705</v>
      </c>
      <c r="F152" s="161">
        <v>31772</v>
      </c>
      <c r="G152" s="161">
        <v>28629</v>
      </c>
      <c r="H152" s="161">
        <v>34088</v>
      </c>
      <c r="I152" s="162">
        <f>IFERROR(H152/G152-1,"-")</f>
        <v>0.19068077823186269</v>
      </c>
      <c r="J152" s="161">
        <f t="shared" si="50"/>
        <v>5459</v>
      </c>
      <c r="K152" s="162">
        <f>H152/H$8</f>
        <v>1.3058415031427845E-2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250</v>
      </c>
      <c r="E153" s="165">
        <v>8770</v>
      </c>
      <c r="F153" s="165">
        <v>14345</v>
      </c>
      <c r="G153" s="165">
        <v>12957</v>
      </c>
      <c r="H153" s="165">
        <v>10565</v>
      </c>
      <c r="I153" s="166">
        <f t="shared" ref="I153:I160" si="51">IFERROR(H153/G153-1,"-")</f>
        <v>-0.18461063517789611</v>
      </c>
      <c r="J153" s="165">
        <f t="shared" si="50"/>
        <v>-2392</v>
      </c>
      <c r="K153" s="166">
        <f t="shared" ref="K153:K160" si="52">H153/H$8</f>
        <v>4.0472352384133764E-3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1425</v>
      </c>
      <c r="E154" s="165">
        <v>6240</v>
      </c>
      <c r="F154" s="165">
        <v>5093</v>
      </c>
      <c r="G154" s="165">
        <v>5398</v>
      </c>
      <c r="H154" s="165">
        <v>4526</v>
      </c>
      <c r="I154" s="166">
        <f t="shared" si="51"/>
        <v>-0.16154131159688778</v>
      </c>
      <c r="J154" s="165">
        <f t="shared" si="50"/>
        <v>-872</v>
      </c>
      <c r="K154" s="166">
        <f t="shared" si="52"/>
        <v>1.7338179544778933E-3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2976</v>
      </c>
      <c r="E155" s="165">
        <v>2195</v>
      </c>
      <c r="F155" s="165">
        <v>5266</v>
      </c>
      <c r="G155" s="165">
        <v>3319</v>
      </c>
      <c r="H155" s="165">
        <v>12194</v>
      </c>
      <c r="I155" s="166">
        <f t="shared" si="51"/>
        <v>2.6739981922265743</v>
      </c>
      <c r="J155" s="165">
        <f t="shared" si="50"/>
        <v>8875</v>
      </c>
      <c r="K155" s="166">
        <f t="shared" si="52"/>
        <v>4.6712717933944832E-3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450</v>
      </c>
      <c r="E156" s="165">
        <v>266</v>
      </c>
      <c r="F156" s="165">
        <v>757</v>
      </c>
      <c r="G156" s="165">
        <v>849</v>
      </c>
      <c r="H156" s="165">
        <v>723</v>
      </c>
      <c r="I156" s="166">
        <f t="shared" si="51"/>
        <v>-0.14840989399293292</v>
      </c>
      <c r="J156" s="165">
        <f t="shared" si="50"/>
        <v>-126</v>
      </c>
      <c r="K156" s="166">
        <f t="shared" si="52"/>
        <v>2.7696650046122776E-4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275</v>
      </c>
      <c r="E157" s="165">
        <v>1515</v>
      </c>
      <c r="F157" s="165">
        <v>1047</v>
      </c>
      <c r="G157" s="165">
        <v>965</v>
      </c>
      <c r="H157" s="165">
        <v>1319</v>
      </c>
      <c r="I157" s="166">
        <f t="shared" si="51"/>
        <v>0.3668393782383419</v>
      </c>
      <c r="J157" s="165">
        <f t="shared" si="50"/>
        <v>354</v>
      </c>
      <c r="K157" s="166">
        <f t="shared" si="52"/>
        <v>5.052819005648125E-4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8</v>
      </c>
      <c r="E158" s="165">
        <v>53</v>
      </c>
      <c r="F158" s="165">
        <v>483</v>
      </c>
      <c r="G158" s="165">
        <v>8</v>
      </c>
      <c r="H158" s="165">
        <v>12</v>
      </c>
      <c r="I158" s="166">
        <f t="shared" si="51"/>
        <v>0.5</v>
      </c>
      <c r="J158" s="165">
        <f t="shared" si="50"/>
        <v>4</v>
      </c>
      <c r="K158" s="166">
        <f t="shared" si="52"/>
        <v>4.5969543645017055E-6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96</v>
      </c>
      <c r="E159" s="165">
        <v>17</v>
      </c>
      <c r="F159" s="165">
        <v>14</v>
      </c>
      <c r="G159" s="165">
        <v>5</v>
      </c>
      <c r="H159" s="165">
        <v>54</v>
      </c>
      <c r="I159" s="166">
        <f t="shared" si="51"/>
        <v>9.8000000000000007</v>
      </c>
      <c r="J159" s="165">
        <f t="shared" si="50"/>
        <v>49</v>
      </c>
      <c r="K159" s="166">
        <f t="shared" si="52"/>
        <v>2.0686294640257676E-5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2817</v>
      </c>
      <c r="E160" s="170">
        <f t="shared" si="54"/>
        <v>3649</v>
      </c>
      <c r="F160" s="170">
        <f t="shared" si="54"/>
        <v>4767</v>
      </c>
      <c r="G160" s="170">
        <f t="shared" si="54"/>
        <v>5128</v>
      </c>
      <c r="H160" s="170">
        <f t="shared" si="54"/>
        <v>4695</v>
      </c>
      <c r="I160" s="171">
        <f t="shared" si="51"/>
        <v>-8.4438377535101417E-2</v>
      </c>
      <c r="J160" s="170">
        <f>H160-G160</f>
        <v>-433</v>
      </c>
      <c r="K160" s="171">
        <f t="shared" si="52"/>
        <v>1.7985583951112922E-3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E581-C574-4158-BC9C-4F8742BD694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6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7" customFormat="1" ht="72" customHeight="1" x14ac:dyDescent="0.25">
      <c r="B6" s="148"/>
      <c r="C6" s="173" t="s">
        <v>263</v>
      </c>
      <c r="D6" s="173" t="s">
        <v>264</v>
      </c>
      <c r="E6" s="173" t="s">
        <v>265</v>
      </c>
      <c r="F6" s="173" t="s">
        <v>266</v>
      </c>
      <c r="G6" s="173" t="s">
        <v>267</v>
      </c>
      <c r="H6" s="173" t="s">
        <v>268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7202043</v>
      </c>
      <c r="D8" s="177">
        <v>1715527</v>
      </c>
      <c r="E8" s="177">
        <v>11903772</v>
      </c>
      <c r="F8" s="177">
        <v>13789247</v>
      </c>
      <c r="G8" s="177">
        <v>14767499</v>
      </c>
      <c r="H8" s="177">
        <v>14247242</v>
      </c>
      <c r="I8" s="178">
        <f>IFERROR(H8/G8-1,"-")</f>
        <v>-3.5229865260190674E-2</v>
      </c>
      <c r="J8" s="177">
        <f>H8-G8</f>
        <v>-520257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627268</v>
      </c>
      <c r="D9" s="161">
        <v>516183</v>
      </c>
      <c r="E9" s="161">
        <v>1344300</v>
      </c>
      <c r="F9" s="161">
        <v>1467257</v>
      </c>
      <c r="G9" s="161">
        <v>1448118</v>
      </c>
      <c r="H9" s="161">
        <v>1400626</v>
      </c>
      <c r="I9" s="162">
        <f>IFERROR(H9/G9-1,"-")</f>
        <v>-3.2795669966121599E-2</v>
      </c>
      <c r="J9" s="161">
        <f t="shared" ref="J9:J19" si="0">H9-G9</f>
        <v>-47492</v>
      </c>
      <c r="K9" s="162">
        <f>H9/H$8</f>
        <v>9.8308570879893808E-2</v>
      </c>
      <c r="L9" s="81"/>
    </row>
    <row r="10" spans="1:12" x14ac:dyDescent="0.25">
      <c r="A10" s="163" t="s">
        <v>105</v>
      </c>
      <c r="B10" s="164" t="s">
        <v>105</v>
      </c>
      <c r="C10" s="165">
        <v>156765</v>
      </c>
      <c r="D10" s="165">
        <v>321942</v>
      </c>
      <c r="E10" s="165">
        <v>394865</v>
      </c>
      <c r="F10" s="165">
        <v>439574</v>
      </c>
      <c r="G10" s="165">
        <v>448752</v>
      </c>
      <c r="H10" s="165">
        <v>387973</v>
      </c>
      <c r="I10" s="166">
        <f>IFERROR(H10/G10-1,"-")</f>
        <v>-0.13544006489107574</v>
      </c>
      <c r="J10" s="165">
        <f t="shared" si="0"/>
        <v>-60779</v>
      </c>
      <c r="K10" s="166">
        <f>H10/H$8</f>
        <v>2.7231445917743239E-2</v>
      </c>
      <c r="L10" s="81"/>
    </row>
    <row r="11" spans="1:12" x14ac:dyDescent="0.25">
      <c r="A11" s="163" t="s">
        <v>102</v>
      </c>
      <c r="B11" s="164" t="s">
        <v>102</v>
      </c>
      <c r="C11" s="165">
        <v>470503</v>
      </c>
      <c r="D11" s="165">
        <v>194241</v>
      </c>
      <c r="E11" s="165">
        <v>949435</v>
      </c>
      <c r="F11" s="165">
        <v>1027683</v>
      </c>
      <c r="G11" s="165">
        <v>999366</v>
      </c>
      <c r="H11" s="165">
        <v>1012653</v>
      </c>
      <c r="I11" s="166">
        <f>IFERROR(H11/G11-1,"-")</f>
        <v>1.3295429302177642E-2</v>
      </c>
      <c r="J11" s="165">
        <f t="shared" si="0"/>
        <v>13287</v>
      </c>
      <c r="K11" s="166">
        <f>H11/H$8</f>
        <v>7.1077124962150573E-2</v>
      </c>
      <c r="L11" s="81"/>
    </row>
    <row r="12" spans="1:12" x14ac:dyDescent="0.25">
      <c r="A12" s="1"/>
      <c r="B12" s="160" t="s">
        <v>109</v>
      </c>
      <c r="C12" s="161">
        <v>6574775</v>
      </c>
      <c r="D12" s="161">
        <v>1199344</v>
      </c>
      <c r="E12" s="161">
        <v>10559472</v>
      </c>
      <c r="F12" s="161">
        <v>12321990</v>
      </c>
      <c r="G12" s="161">
        <v>13319381</v>
      </c>
      <c r="H12" s="161">
        <v>12846616</v>
      </c>
      <c r="I12" s="162">
        <f>IFERROR(H12/G12-1,"-")</f>
        <v>-3.5494517350318278E-2</v>
      </c>
      <c r="J12" s="161">
        <f t="shared" si="0"/>
        <v>-472765</v>
      </c>
      <c r="K12" s="162">
        <f>H12/H$8</f>
        <v>0.90169142912010625</v>
      </c>
      <c r="L12" s="81"/>
    </row>
    <row r="13" spans="1:12" s="57" customFormat="1" x14ac:dyDescent="0.25">
      <c r="A13" s="163"/>
      <c r="B13" s="164" t="s">
        <v>112</v>
      </c>
      <c r="C13" s="165">
        <v>2636911</v>
      </c>
      <c r="D13" s="165">
        <v>86152</v>
      </c>
      <c r="E13" s="165">
        <v>4536259</v>
      </c>
      <c r="F13" s="165">
        <v>5228570</v>
      </c>
      <c r="G13" s="165">
        <v>5692715</v>
      </c>
      <c r="H13" s="165">
        <v>5566154</v>
      </c>
      <c r="I13" s="166">
        <f t="shared" ref="I13:I20" si="1">IFERROR(H13/G13-1,"-")</f>
        <v>-2.2232098392419131E-2</v>
      </c>
      <c r="J13" s="165">
        <f t="shared" si="0"/>
        <v>-126561</v>
      </c>
      <c r="K13" s="166">
        <f t="shared" ref="K13:K20" si="2">H13/H$8</f>
        <v>0.39068291252440296</v>
      </c>
      <c r="L13" s="167"/>
    </row>
    <row r="14" spans="1:12" s="57" customFormat="1" x14ac:dyDescent="0.25">
      <c r="A14" s="163"/>
      <c r="B14" s="164" t="s">
        <v>115</v>
      </c>
      <c r="C14" s="165">
        <v>983472</v>
      </c>
      <c r="D14" s="165">
        <v>202491</v>
      </c>
      <c r="E14" s="165">
        <v>1276733</v>
      </c>
      <c r="F14" s="165">
        <v>1551064</v>
      </c>
      <c r="G14" s="165">
        <v>1697913</v>
      </c>
      <c r="H14" s="165">
        <v>1583520</v>
      </c>
      <c r="I14" s="166">
        <f t="shared" si="1"/>
        <v>-6.7372709909164996E-2</v>
      </c>
      <c r="J14" s="165">
        <f t="shared" si="0"/>
        <v>-114393</v>
      </c>
      <c r="K14" s="166">
        <f t="shared" si="2"/>
        <v>0.11114572209835419</v>
      </c>
      <c r="L14" s="167"/>
    </row>
    <row r="15" spans="1:12" x14ac:dyDescent="0.25">
      <c r="A15" s="163"/>
      <c r="B15" s="164" t="s">
        <v>118</v>
      </c>
      <c r="C15" s="165">
        <v>257435</v>
      </c>
      <c r="D15" s="165">
        <v>201682</v>
      </c>
      <c r="E15" s="165">
        <v>524499</v>
      </c>
      <c r="F15" s="165">
        <v>647197</v>
      </c>
      <c r="G15" s="165">
        <v>705195</v>
      </c>
      <c r="H15" s="165">
        <v>650452</v>
      </c>
      <c r="I15" s="166">
        <f t="shared" si="1"/>
        <v>-7.7628173767539499E-2</v>
      </c>
      <c r="J15" s="165">
        <f t="shared" si="0"/>
        <v>-54743</v>
      </c>
      <c r="K15" s="166">
        <f t="shared" si="2"/>
        <v>4.5654590551630972E-2</v>
      </c>
      <c r="L15" s="81"/>
    </row>
    <row r="16" spans="1:12" x14ac:dyDescent="0.25">
      <c r="A16" s="163"/>
      <c r="B16" s="164" t="s">
        <v>125</v>
      </c>
      <c r="C16" s="165">
        <v>215600</v>
      </c>
      <c r="D16" s="165">
        <v>23025</v>
      </c>
      <c r="E16" s="165">
        <v>538588</v>
      </c>
      <c r="F16" s="165">
        <v>497956</v>
      </c>
      <c r="G16" s="165">
        <v>547074</v>
      </c>
      <c r="H16" s="165">
        <v>508597</v>
      </c>
      <c r="I16" s="166">
        <f t="shared" si="1"/>
        <v>-7.03323499197549E-2</v>
      </c>
      <c r="J16" s="165">
        <f t="shared" si="0"/>
        <v>-38477</v>
      </c>
      <c r="K16" s="166">
        <f t="shared" si="2"/>
        <v>3.5697926658366581E-2</v>
      </c>
      <c r="L16" s="81"/>
    </row>
    <row r="17" spans="1:12" x14ac:dyDescent="0.25">
      <c r="A17" s="163"/>
      <c r="B17" s="164" t="s">
        <v>121</v>
      </c>
      <c r="C17" s="165">
        <v>250812</v>
      </c>
      <c r="D17" s="165">
        <v>61964</v>
      </c>
      <c r="E17" s="165">
        <v>475192</v>
      </c>
      <c r="F17" s="165">
        <v>466874</v>
      </c>
      <c r="G17" s="165">
        <v>500514</v>
      </c>
      <c r="H17" s="165">
        <v>456482</v>
      </c>
      <c r="I17" s="166">
        <f t="shared" si="1"/>
        <v>-8.7973563177053959E-2</v>
      </c>
      <c r="J17" s="165">
        <f t="shared" si="0"/>
        <v>-44032</v>
      </c>
      <c r="K17" s="166">
        <f t="shared" si="2"/>
        <v>3.2040025711642994E-2</v>
      </c>
      <c r="L17" s="81"/>
    </row>
    <row r="18" spans="1:12" x14ac:dyDescent="0.25">
      <c r="A18" s="163"/>
      <c r="B18" s="164" t="s">
        <v>130</v>
      </c>
      <c r="C18" s="165">
        <v>238991</v>
      </c>
      <c r="D18" s="165">
        <v>3093</v>
      </c>
      <c r="E18" s="165">
        <v>257029</v>
      </c>
      <c r="F18" s="165">
        <v>324909</v>
      </c>
      <c r="G18" s="165">
        <v>303441</v>
      </c>
      <c r="H18" s="165">
        <v>294934</v>
      </c>
      <c r="I18" s="166">
        <f t="shared" si="1"/>
        <v>-2.8035104023516944E-2</v>
      </c>
      <c r="J18" s="165">
        <f t="shared" si="0"/>
        <v>-8507</v>
      </c>
      <c r="K18" s="166">
        <f t="shared" si="2"/>
        <v>2.0701129383497521E-2</v>
      </c>
      <c r="L18" s="81"/>
    </row>
    <row r="19" spans="1:12" x14ac:dyDescent="0.25">
      <c r="A19" s="163" t="s">
        <v>146</v>
      </c>
      <c r="B19" s="164" t="s">
        <v>133</v>
      </c>
      <c r="C19" s="165">
        <v>338208</v>
      </c>
      <c r="D19" s="165">
        <v>19836</v>
      </c>
      <c r="E19" s="165">
        <v>202244</v>
      </c>
      <c r="F19" s="165">
        <v>297195</v>
      </c>
      <c r="G19" s="165">
        <v>320825</v>
      </c>
      <c r="H19" s="165">
        <v>272435</v>
      </c>
      <c r="I19" s="166">
        <f t="shared" si="1"/>
        <v>-0.15082989168549832</v>
      </c>
      <c r="J19" s="165">
        <f t="shared" si="0"/>
        <v>-48390</v>
      </c>
      <c r="K19" s="166">
        <f t="shared" si="2"/>
        <v>1.9121946549374259E-2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1653346</v>
      </c>
      <c r="D20" s="170">
        <f t="shared" ref="D20:H20" si="4">D12-SUM(D13:D19)</f>
        <v>601101</v>
      </c>
      <c r="E20" s="170">
        <f t="shared" si="4"/>
        <v>2748928</v>
      </c>
      <c r="F20" s="170">
        <f t="shared" si="4"/>
        <v>3308225</v>
      </c>
      <c r="G20" s="170">
        <f t="shared" si="4"/>
        <v>3551704</v>
      </c>
      <c r="H20" s="170">
        <f t="shared" si="4"/>
        <v>3514042</v>
      </c>
      <c r="I20" s="171">
        <f t="shared" si="1"/>
        <v>-1.0603924200890624E-2</v>
      </c>
      <c r="J20" s="170">
        <f>H20-G20</f>
        <v>-37662</v>
      </c>
      <c r="K20" s="171">
        <f t="shared" si="2"/>
        <v>0.2466471756428367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667222</v>
      </c>
      <c r="E22" s="177">
        <v>4868672</v>
      </c>
      <c r="F22" s="177">
        <v>5427808</v>
      </c>
      <c r="G22" s="177">
        <v>5660857</v>
      </c>
      <c r="H22" s="177">
        <v>5369729</v>
      </c>
      <c r="I22" s="178">
        <f>IFERROR(H22/G22-1,"-")</f>
        <v>-5.1428255474392004E-2</v>
      </c>
      <c r="J22" s="177">
        <f>H22-G22</f>
        <v>-291128</v>
      </c>
      <c r="K22" s="178">
        <f>H22/H$8</f>
        <v>0.37689603363233387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184622</v>
      </c>
      <c r="E23" s="161">
        <v>272109</v>
      </c>
      <c r="F23" s="161">
        <v>252019</v>
      </c>
      <c r="G23" s="161">
        <v>229018</v>
      </c>
      <c r="H23" s="161">
        <v>197743</v>
      </c>
      <c r="I23" s="162">
        <f>IFERROR(H23/G23-1,"-")</f>
        <v>-0.13656131832432383</v>
      </c>
      <c r="J23" s="161">
        <f t="shared" ref="J23:J33" si="5">H23-G23</f>
        <v>-31275</v>
      </c>
      <c r="K23" s="162">
        <f>H23/H$8</f>
        <v>1.3879388024713836E-2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99524</v>
      </c>
      <c r="E24" s="165">
        <v>88440</v>
      </c>
      <c r="F24" s="165">
        <v>85746</v>
      </c>
      <c r="G24" s="165">
        <v>73798</v>
      </c>
      <c r="H24" s="165">
        <v>61518</v>
      </c>
      <c r="I24" s="166">
        <f>IFERROR(H24/G24-1,"-")</f>
        <v>-0.16640017344643487</v>
      </c>
      <c r="J24" s="165">
        <f t="shared" si="5"/>
        <v>-12280</v>
      </c>
      <c r="K24" s="166">
        <f>H24/H$8</f>
        <v>4.3178883323523251E-3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85098</v>
      </c>
      <c r="E25" s="165">
        <v>183669</v>
      </c>
      <c r="F25" s="165">
        <v>166273</v>
      </c>
      <c r="G25" s="165">
        <v>155220</v>
      </c>
      <c r="H25" s="165">
        <v>136225</v>
      </c>
      <c r="I25" s="166">
        <f>IFERROR(H25/G25-1,"-")</f>
        <v>-0.12237469398273415</v>
      </c>
      <c r="J25" s="165">
        <f t="shared" si="5"/>
        <v>-18995</v>
      </c>
      <c r="K25" s="166">
        <f>H25/H$8</f>
        <v>9.5614996923615112E-3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482600</v>
      </c>
      <c r="E26" s="161">
        <v>4596563</v>
      </c>
      <c r="F26" s="161">
        <v>5175789</v>
      </c>
      <c r="G26" s="161">
        <v>5431839</v>
      </c>
      <c r="H26" s="161">
        <v>5171986</v>
      </c>
      <c r="I26" s="162">
        <f>IFERROR(H26/G26-1,"-")</f>
        <v>-4.7838862676158111E-2</v>
      </c>
      <c r="J26" s="161">
        <f t="shared" si="5"/>
        <v>-259853</v>
      </c>
      <c r="K26" s="162">
        <f>H26/H$8</f>
        <v>0.36301664560762004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24257</v>
      </c>
      <c r="E27" s="165">
        <v>2136550</v>
      </c>
      <c r="F27" s="165">
        <v>2475763</v>
      </c>
      <c r="G27" s="165">
        <v>2621459</v>
      </c>
      <c r="H27" s="165">
        <v>2546762</v>
      </c>
      <c r="I27" s="166">
        <f t="shared" ref="I27:I34" si="6">IFERROR(H27/G27-1,"-")</f>
        <v>-2.8494437639497661E-2</v>
      </c>
      <c r="J27" s="165">
        <f t="shared" si="5"/>
        <v>-74697</v>
      </c>
      <c r="K27" s="166">
        <f t="shared" ref="K27:K34" si="7">H27/H$8</f>
        <v>0.17875473723265176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76663</v>
      </c>
      <c r="E28" s="165">
        <v>550158</v>
      </c>
      <c r="F28" s="165">
        <v>613528</v>
      </c>
      <c r="G28" s="165">
        <v>624862</v>
      </c>
      <c r="H28" s="165">
        <v>568315</v>
      </c>
      <c r="I28" s="166">
        <f t="shared" si="6"/>
        <v>-9.0495181336038955E-2</v>
      </c>
      <c r="J28" s="165">
        <f t="shared" si="5"/>
        <v>-56547</v>
      </c>
      <c r="K28" s="166">
        <f t="shared" si="7"/>
        <v>3.9889474748867185E-2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88039</v>
      </c>
      <c r="E29" s="165">
        <v>202685</v>
      </c>
      <c r="F29" s="165">
        <v>226566</v>
      </c>
      <c r="G29" s="165">
        <v>239585</v>
      </c>
      <c r="H29" s="165">
        <v>175682</v>
      </c>
      <c r="I29" s="166">
        <f t="shared" si="6"/>
        <v>-0.26672370974810611</v>
      </c>
      <c r="J29" s="165">
        <f t="shared" si="5"/>
        <v>-63903</v>
      </c>
      <c r="K29" s="166">
        <f t="shared" si="7"/>
        <v>1.233094798277449E-2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10166</v>
      </c>
      <c r="E30" s="165">
        <v>256961</v>
      </c>
      <c r="F30" s="165">
        <v>217666</v>
      </c>
      <c r="G30" s="165">
        <v>227896</v>
      </c>
      <c r="H30" s="165">
        <v>217547</v>
      </c>
      <c r="I30" s="166">
        <f t="shared" si="6"/>
        <v>-4.5411064696177172E-2</v>
      </c>
      <c r="J30" s="165">
        <f t="shared" si="5"/>
        <v>-10349</v>
      </c>
      <c r="K30" s="166">
        <f t="shared" si="7"/>
        <v>1.5269411441175773E-2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35310</v>
      </c>
      <c r="E31" s="165">
        <v>284548</v>
      </c>
      <c r="F31" s="165">
        <v>252681</v>
      </c>
      <c r="G31" s="165">
        <v>263789</v>
      </c>
      <c r="H31" s="165">
        <v>253921</v>
      </c>
      <c r="I31" s="166">
        <f t="shared" si="6"/>
        <v>-3.740868648806428E-2</v>
      </c>
      <c r="J31" s="165">
        <f t="shared" si="5"/>
        <v>-9868</v>
      </c>
      <c r="K31" s="166">
        <f t="shared" si="7"/>
        <v>1.7822466972906053E-2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762</v>
      </c>
      <c r="E32" s="165">
        <v>98979</v>
      </c>
      <c r="F32" s="165">
        <v>112165</v>
      </c>
      <c r="G32" s="165">
        <v>104947</v>
      </c>
      <c r="H32" s="165">
        <v>98039</v>
      </c>
      <c r="I32" s="166">
        <f t="shared" si="6"/>
        <v>-6.5823701487417452E-2</v>
      </c>
      <c r="J32" s="165">
        <f t="shared" si="5"/>
        <v>-6908</v>
      </c>
      <c r="K32" s="166">
        <f t="shared" si="7"/>
        <v>6.8812616505004968E-3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2423</v>
      </c>
      <c r="E33" s="165">
        <v>60418</v>
      </c>
      <c r="F33" s="165">
        <v>99402</v>
      </c>
      <c r="G33" s="165">
        <v>96944</v>
      </c>
      <c r="H33" s="165">
        <v>83324</v>
      </c>
      <c r="I33" s="166">
        <f t="shared" si="6"/>
        <v>-0.14049348077240464</v>
      </c>
      <c r="J33" s="165">
        <f t="shared" si="5"/>
        <v>-13620</v>
      </c>
      <c r="K33" s="166">
        <f t="shared" si="7"/>
        <v>5.8484301733626757E-3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244980</v>
      </c>
      <c r="E34" s="170">
        <f t="shared" si="9"/>
        <v>1006264</v>
      </c>
      <c r="F34" s="170">
        <f t="shared" si="9"/>
        <v>1178018</v>
      </c>
      <c r="G34" s="170">
        <f t="shared" si="9"/>
        <v>1252357</v>
      </c>
      <c r="H34" s="170">
        <f t="shared" si="9"/>
        <v>1228396</v>
      </c>
      <c r="I34" s="171">
        <f t="shared" si="6"/>
        <v>-1.913272333687599E-2</v>
      </c>
      <c r="J34" s="170">
        <f>H34-G34</f>
        <v>-23961</v>
      </c>
      <c r="K34" s="171">
        <f t="shared" si="7"/>
        <v>8.6219915405381611E-2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321425</v>
      </c>
      <c r="E36" s="177">
        <v>3311807</v>
      </c>
      <c r="F36" s="177">
        <v>3819949</v>
      </c>
      <c r="G36" s="177">
        <v>4065011</v>
      </c>
      <c r="H36" s="177">
        <v>4012752</v>
      </c>
      <c r="I36" s="178">
        <f>IFERROR(H36/G36-1,"-")</f>
        <v>-1.2855807770261851E-2</v>
      </c>
      <c r="J36" s="177">
        <f>H36-G36</f>
        <v>-52259</v>
      </c>
      <c r="K36" s="178">
        <f>H36/H$8</f>
        <v>0.28165114342832109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56953</v>
      </c>
      <c r="E37" s="161">
        <v>157978</v>
      </c>
      <c r="F37" s="161">
        <v>152827</v>
      </c>
      <c r="G37" s="161">
        <v>177573</v>
      </c>
      <c r="H37" s="161">
        <v>183221</v>
      </c>
      <c r="I37" s="162">
        <f>IFERROR(H37/G37-1,"-")</f>
        <v>3.1806637270305638E-2</v>
      </c>
      <c r="J37" s="161">
        <f t="shared" ref="J37:J47" si="10">H37-G37</f>
        <v>5648</v>
      </c>
      <c r="K37" s="162">
        <f>H37/H$8</f>
        <v>1.2860103029063449E-2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38823</v>
      </c>
      <c r="E38" s="165">
        <v>51406</v>
      </c>
      <c r="F38" s="165">
        <v>43444</v>
      </c>
      <c r="G38" s="165">
        <v>80409</v>
      </c>
      <c r="H38" s="165">
        <v>67635</v>
      </c>
      <c r="I38" s="166">
        <f>IFERROR(H38/G38-1,"-")</f>
        <v>-0.15886281386411971</v>
      </c>
      <c r="J38" s="165">
        <f t="shared" si="10"/>
        <v>-12774</v>
      </c>
      <c r="K38" s="166">
        <f>H38/H$8</f>
        <v>4.7472345875784238E-3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18130</v>
      </c>
      <c r="E39" s="165">
        <v>106572</v>
      </c>
      <c r="F39" s="165">
        <v>109383</v>
      </c>
      <c r="G39" s="165">
        <v>97164</v>
      </c>
      <c r="H39" s="165">
        <v>115586</v>
      </c>
      <c r="I39" s="166">
        <f>IFERROR(H39/G39-1,"-")</f>
        <v>0.18959697007121989</v>
      </c>
      <c r="J39" s="165">
        <f t="shared" si="10"/>
        <v>18422</v>
      </c>
      <c r="K39" s="166">
        <f>H39/H$8</f>
        <v>8.1128684414850261E-3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264472</v>
      </c>
      <c r="E40" s="161">
        <v>3153829</v>
      </c>
      <c r="F40" s="161">
        <v>3667122</v>
      </c>
      <c r="G40" s="161">
        <v>3887438</v>
      </c>
      <c r="H40" s="161">
        <v>3829531</v>
      </c>
      <c r="I40" s="162">
        <f>IFERROR(H40/G40-1,"-")</f>
        <v>-1.4895928886840104E-2</v>
      </c>
      <c r="J40" s="161">
        <f t="shared" si="10"/>
        <v>-57907</v>
      </c>
      <c r="K40" s="162">
        <f>H40/H$8</f>
        <v>0.26879104039925761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14341</v>
      </c>
      <c r="E41" s="165">
        <v>1455449</v>
      </c>
      <c r="F41" s="165">
        <v>1674789</v>
      </c>
      <c r="G41" s="165">
        <v>1832086</v>
      </c>
      <c r="H41" s="165">
        <v>1818139</v>
      </c>
      <c r="I41" s="166">
        <f t="shared" ref="I41:I48" si="11">IFERROR(H41/G41-1,"-")</f>
        <v>-7.612633904740318E-3</v>
      </c>
      <c r="J41" s="165">
        <f t="shared" si="10"/>
        <v>-13947</v>
      </c>
      <c r="K41" s="166">
        <f t="shared" ref="K41:K48" si="12">H41/H$8</f>
        <v>0.12761340054447029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23576</v>
      </c>
      <c r="E42" s="165">
        <v>125696</v>
      </c>
      <c r="F42" s="165">
        <v>157084</v>
      </c>
      <c r="G42" s="165">
        <v>156354</v>
      </c>
      <c r="H42" s="165">
        <v>151841</v>
      </c>
      <c r="I42" s="166">
        <f t="shared" si="11"/>
        <v>-2.8863988129500973E-2</v>
      </c>
      <c r="J42" s="165">
        <f t="shared" si="10"/>
        <v>-4513</v>
      </c>
      <c r="K42" s="166">
        <f t="shared" si="12"/>
        <v>1.0657571479448444E-2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31302</v>
      </c>
      <c r="E43" s="165">
        <v>77108</v>
      </c>
      <c r="F43" s="165">
        <v>103262</v>
      </c>
      <c r="G43" s="165">
        <v>99506</v>
      </c>
      <c r="H43" s="165">
        <v>100848</v>
      </c>
      <c r="I43" s="166">
        <f t="shared" si="11"/>
        <v>1.3486623922175589E-2</v>
      </c>
      <c r="J43" s="165">
        <f t="shared" si="10"/>
        <v>1342</v>
      </c>
      <c r="K43" s="166">
        <f t="shared" si="12"/>
        <v>7.0784226168124327E-3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5244</v>
      </c>
      <c r="E44" s="165">
        <v>188142</v>
      </c>
      <c r="F44" s="165">
        <v>187792</v>
      </c>
      <c r="G44" s="165">
        <v>196939</v>
      </c>
      <c r="H44" s="165">
        <v>177814</v>
      </c>
      <c r="I44" s="166">
        <f t="shared" si="11"/>
        <v>-9.7111288266925277E-2</v>
      </c>
      <c r="J44" s="165">
        <f t="shared" si="10"/>
        <v>-19125</v>
      </c>
      <c r="K44" s="166">
        <f t="shared" si="12"/>
        <v>1.248059098034553E-2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7762</v>
      </c>
      <c r="E45" s="165">
        <v>122122</v>
      </c>
      <c r="F45" s="165">
        <v>144557</v>
      </c>
      <c r="G45" s="165">
        <v>157718</v>
      </c>
      <c r="H45" s="165">
        <v>130799</v>
      </c>
      <c r="I45" s="166">
        <f t="shared" si="11"/>
        <v>-0.17067804562573707</v>
      </c>
      <c r="J45" s="165">
        <f t="shared" si="10"/>
        <v>-26919</v>
      </c>
      <c r="K45" s="166">
        <f t="shared" si="12"/>
        <v>9.1806540522018226E-3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950</v>
      </c>
      <c r="E46" s="165">
        <v>101728</v>
      </c>
      <c r="F46" s="165">
        <v>114789</v>
      </c>
      <c r="G46" s="165">
        <v>109100</v>
      </c>
      <c r="H46" s="165">
        <v>116737</v>
      </c>
      <c r="I46" s="166">
        <f t="shared" si="11"/>
        <v>7.0000000000000062E-2</v>
      </c>
      <c r="J46" s="165">
        <f t="shared" si="10"/>
        <v>7637</v>
      </c>
      <c r="K46" s="166">
        <f t="shared" si="12"/>
        <v>8.1936560072468755E-3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14076</v>
      </c>
      <c r="E47" s="165">
        <v>97230</v>
      </c>
      <c r="F47" s="165">
        <v>120998</v>
      </c>
      <c r="G47" s="165">
        <v>135388</v>
      </c>
      <c r="H47" s="165">
        <v>116123</v>
      </c>
      <c r="I47" s="166">
        <f t="shared" si="11"/>
        <v>-0.14229473808609328</v>
      </c>
      <c r="J47" s="165">
        <f t="shared" si="10"/>
        <v>-19265</v>
      </c>
      <c r="K47" s="166">
        <f t="shared" si="12"/>
        <v>8.1505599469707899E-3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167221</v>
      </c>
      <c r="E48" s="170">
        <f t="shared" si="14"/>
        <v>986354</v>
      </c>
      <c r="F48" s="170">
        <f t="shared" si="14"/>
        <v>1163851</v>
      </c>
      <c r="G48" s="170">
        <f t="shared" si="14"/>
        <v>1200347</v>
      </c>
      <c r="H48" s="170">
        <f t="shared" si="14"/>
        <v>1217230</v>
      </c>
      <c r="I48" s="171">
        <f t="shared" si="11"/>
        <v>1.4065099508725476E-2</v>
      </c>
      <c r="J48" s="170">
        <f>H48-G48</f>
        <v>16883</v>
      </c>
      <c r="K48" s="171">
        <f t="shared" si="12"/>
        <v>8.5436184771761445E-2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15769</v>
      </c>
      <c r="E50" s="177">
        <v>67370</v>
      </c>
      <c r="F50" s="177">
        <v>76289</v>
      </c>
      <c r="G50" s="177">
        <v>83156</v>
      </c>
      <c r="H50" s="177">
        <v>80713</v>
      </c>
      <c r="I50" s="178">
        <f>IFERROR(H50/G50-1,"-")</f>
        <v>-2.9378517485208477E-2</v>
      </c>
      <c r="J50" s="177">
        <f>H50-G50</f>
        <v>-2443</v>
      </c>
      <c r="K50" s="178">
        <f>H50/H$8</f>
        <v>5.6651666336544294E-3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3267</v>
      </c>
      <c r="E51" s="161">
        <v>5646</v>
      </c>
      <c r="F51" s="161">
        <v>20111</v>
      </c>
      <c r="G51" s="161">
        <v>12000</v>
      </c>
      <c r="H51" s="161">
        <v>8503</v>
      </c>
      <c r="I51" s="162">
        <f>IFERROR(H51/G51-1,"-")</f>
        <v>-0.29141666666666666</v>
      </c>
      <c r="J51" s="161">
        <f t="shared" ref="J51:J61" si="15">H51-G51</f>
        <v>-3497</v>
      </c>
      <c r="K51" s="162">
        <f>H51/H$8</f>
        <v>5.9681726470288074E-4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1979</v>
      </c>
      <c r="E52" s="165">
        <v>872</v>
      </c>
      <c r="F52" s="165">
        <v>13917</v>
      </c>
      <c r="G52" s="165">
        <v>6815</v>
      </c>
      <c r="H52" s="165">
        <v>4265</v>
      </c>
      <c r="I52" s="166">
        <f>IFERROR(H52/G52-1,"-")</f>
        <v>-0.3741746148202495</v>
      </c>
      <c r="J52" s="165">
        <f t="shared" si="15"/>
        <v>-2550</v>
      </c>
      <c r="K52" s="166">
        <f>H52/H$8</f>
        <v>2.993561841653283E-4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1288</v>
      </c>
      <c r="E53" s="165">
        <v>4774</v>
      </c>
      <c r="F53" s="165">
        <v>6194</v>
      </c>
      <c r="G53" s="165">
        <v>5185</v>
      </c>
      <c r="H53" s="165">
        <v>4238</v>
      </c>
      <c r="I53" s="166">
        <f>IFERROR(H53/G53-1,"-")</f>
        <v>-0.18264223722275796</v>
      </c>
      <c r="J53" s="165">
        <f t="shared" si="15"/>
        <v>-947</v>
      </c>
      <c r="K53" s="166">
        <f>H53/H$8</f>
        <v>2.9746108053755249E-4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12502</v>
      </c>
      <c r="E54" s="161">
        <v>61724</v>
      </c>
      <c r="F54" s="161">
        <v>56178</v>
      </c>
      <c r="G54" s="161">
        <v>71156</v>
      </c>
      <c r="H54" s="161">
        <v>72210</v>
      </c>
      <c r="I54" s="162">
        <f>IFERROR(H54/G54-1,"-")</f>
        <v>1.4812524593850185E-2</v>
      </c>
      <c r="J54" s="161">
        <f t="shared" si="15"/>
        <v>1054</v>
      </c>
      <c r="K54" s="162">
        <f>H54/H$8</f>
        <v>5.0683493689515488E-3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493</v>
      </c>
      <c r="E55" s="165">
        <v>27273</v>
      </c>
      <c r="F55" s="165">
        <v>22323</v>
      </c>
      <c r="G55" s="165">
        <v>26122</v>
      </c>
      <c r="H55" s="165">
        <v>28765</v>
      </c>
      <c r="I55" s="166">
        <f t="shared" ref="I55:I62" si="16">IFERROR(H55/G55-1,"-")</f>
        <v>0.10117908276548504</v>
      </c>
      <c r="J55" s="165">
        <f t="shared" si="15"/>
        <v>2643</v>
      </c>
      <c r="K55" s="166">
        <f t="shared" ref="K55:K62" si="17">H55/H$8</f>
        <v>2.0189872538137555E-3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5396</v>
      </c>
      <c r="E56" s="165">
        <v>15566</v>
      </c>
      <c r="F56" s="165">
        <v>12374</v>
      </c>
      <c r="G56" s="165">
        <v>19224</v>
      </c>
      <c r="H56" s="165">
        <v>17666</v>
      </c>
      <c r="I56" s="166">
        <f t="shared" si="16"/>
        <v>-8.1044527673741151E-2</v>
      </c>
      <c r="J56" s="165">
        <f t="shared" si="15"/>
        <v>-1558</v>
      </c>
      <c r="K56" s="166">
        <f t="shared" si="17"/>
        <v>1.2399592847513925E-3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1106</v>
      </c>
      <c r="E57" s="165">
        <v>2268</v>
      </c>
      <c r="F57" s="165">
        <v>3103</v>
      </c>
      <c r="G57" s="165">
        <v>2546</v>
      </c>
      <c r="H57" s="165">
        <v>2293</v>
      </c>
      <c r="I57" s="166">
        <f t="shared" si="16"/>
        <v>-9.9371563236449356E-2</v>
      </c>
      <c r="J57" s="165">
        <f t="shared" si="15"/>
        <v>-253</v>
      </c>
      <c r="K57" s="166">
        <f t="shared" si="17"/>
        <v>1.6094343031444261E-4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475</v>
      </c>
      <c r="E58" s="165">
        <v>1332</v>
      </c>
      <c r="F58" s="165">
        <v>942</v>
      </c>
      <c r="G58" s="165">
        <v>2267</v>
      </c>
      <c r="H58" s="165">
        <v>1937</v>
      </c>
      <c r="I58" s="166">
        <f t="shared" si="16"/>
        <v>-0.14556682840758717</v>
      </c>
      <c r="J58" s="165">
        <f t="shared" si="15"/>
        <v>-330</v>
      </c>
      <c r="K58" s="166">
        <f t="shared" si="17"/>
        <v>1.3595613803710219E-4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197</v>
      </c>
      <c r="E59" s="165">
        <v>1199</v>
      </c>
      <c r="F59" s="165">
        <v>1303</v>
      </c>
      <c r="G59" s="165">
        <v>1450</v>
      </c>
      <c r="H59" s="165">
        <v>1344</v>
      </c>
      <c r="I59" s="166">
        <f t="shared" si="16"/>
        <v>-7.3103448275862015E-2</v>
      </c>
      <c r="J59" s="165">
        <f t="shared" si="15"/>
        <v>-106</v>
      </c>
      <c r="K59" s="166">
        <f t="shared" si="17"/>
        <v>9.4334047249285154E-5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107</v>
      </c>
      <c r="E60" s="165">
        <v>201</v>
      </c>
      <c r="F60" s="165">
        <v>488</v>
      </c>
      <c r="G60" s="165">
        <v>357</v>
      </c>
      <c r="H60" s="165">
        <v>594</v>
      </c>
      <c r="I60" s="166">
        <f t="shared" si="16"/>
        <v>0.66386554621848748</v>
      </c>
      <c r="J60" s="165">
        <f t="shared" si="15"/>
        <v>237</v>
      </c>
      <c r="K60" s="166">
        <f t="shared" si="17"/>
        <v>4.1692279811067993E-5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55</v>
      </c>
      <c r="E61" s="165">
        <v>242</v>
      </c>
      <c r="F61" s="165">
        <v>438</v>
      </c>
      <c r="G61" s="165">
        <v>364</v>
      </c>
      <c r="H61" s="165">
        <v>860</v>
      </c>
      <c r="I61" s="166">
        <f t="shared" si="16"/>
        <v>1.3626373626373627</v>
      </c>
      <c r="J61" s="165">
        <f t="shared" si="15"/>
        <v>496</v>
      </c>
      <c r="K61" s="166">
        <f t="shared" si="17"/>
        <v>6.0362559995822346E-5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4673</v>
      </c>
      <c r="E62" s="170">
        <f t="shared" si="19"/>
        <v>13643</v>
      </c>
      <c r="F62" s="170">
        <f t="shared" si="19"/>
        <v>15207</v>
      </c>
      <c r="G62" s="170">
        <f t="shared" si="19"/>
        <v>18826</v>
      </c>
      <c r="H62" s="170">
        <f t="shared" si="19"/>
        <v>18751</v>
      </c>
      <c r="I62" s="171">
        <f t="shared" si="16"/>
        <v>-3.9838521194093257E-3</v>
      </c>
      <c r="J62" s="170">
        <f>H62-G62</f>
        <v>-75</v>
      </c>
      <c r="K62" s="171">
        <f t="shared" si="17"/>
        <v>1.31611437497868E-3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106021</v>
      </c>
      <c r="E64" s="177">
        <v>340319</v>
      </c>
      <c r="F64" s="177">
        <v>457157</v>
      </c>
      <c r="G64" s="177">
        <v>611590</v>
      </c>
      <c r="H64" s="177">
        <v>448286</v>
      </c>
      <c r="I64" s="178">
        <f>IFERROR(H64/G64-1,"-")</f>
        <v>-0.26701548422963095</v>
      </c>
      <c r="J64" s="177">
        <f>H64-G64</f>
        <v>-163304</v>
      </c>
      <c r="K64" s="178">
        <f>H64/H$8</f>
        <v>3.1464756477078158E-2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21830</v>
      </c>
      <c r="E65" s="161">
        <v>47175</v>
      </c>
      <c r="F65" s="161">
        <v>27853</v>
      </c>
      <c r="G65" s="161">
        <v>95607</v>
      </c>
      <c r="H65" s="161">
        <v>52023</v>
      </c>
      <c r="I65" s="162">
        <f>IFERROR(H65/G65-1,"-")</f>
        <v>-0.45586620226552454</v>
      </c>
      <c r="J65" s="161">
        <f t="shared" ref="J65:J75" si="20">H65-G65</f>
        <v>-43584</v>
      </c>
      <c r="K65" s="162">
        <f>H65/H$8</f>
        <v>3.6514435565844954E-3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20958</v>
      </c>
      <c r="E66" s="165">
        <v>29496</v>
      </c>
      <c r="F66" s="165">
        <v>15749</v>
      </c>
      <c r="G66" s="165">
        <v>42114</v>
      </c>
      <c r="H66" s="165">
        <v>13524</v>
      </c>
      <c r="I66" s="166">
        <f>IFERROR(H66/G66-1,"-")</f>
        <v>-0.67887163413591678</v>
      </c>
      <c r="J66" s="165">
        <f t="shared" si="20"/>
        <v>-28590</v>
      </c>
      <c r="K66" s="166">
        <f>H66/H$8</f>
        <v>9.4923635044593193E-4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872</v>
      </c>
      <c r="E67" s="165">
        <v>17679</v>
      </c>
      <c r="F67" s="165">
        <v>12104</v>
      </c>
      <c r="G67" s="165">
        <v>53493</v>
      </c>
      <c r="H67" s="165">
        <v>38499</v>
      </c>
      <c r="I67" s="166">
        <f>IFERROR(H67/G67-1,"-")</f>
        <v>-0.28029835679434689</v>
      </c>
      <c r="J67" s="165">
        <f t="shared" si="20"/>
        <v>-14994</v>
      </c>
      <c r="K67" s="166">
        <f>H67/H$8</f>
        <v>2.7022072061385636E-3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84191</v>
      </c>
      <c r="E68" s="161">
        <v>293144</v>
      </c>
      <c r="F68" s="161">
        <v>429304</v>
      </c>
      <c r="G68" s="161">
        <v>515983</v>
      </c>
      <c r="H68" s="161">
        <v>396263</v>
      </c>
      <c r="I68" s="162">
        <f>IFERROR(H68/G68-1,"-")</f>
        <v>-0.23202314804945123</v>
      </c>
      <c r="J68" s="161">
        <f t="shared" si="20"/>
        <v>-119720</v>
      </c>
      <c r="K68" s="162">
        <f>H68/H$8</f>
        <v>2.7813312920493664E-2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9579</v>
      </c>
      <c r="E69" s="165">
        <v>113636</v>
      </c>
      <c r="F69" s="165">
        <v>153499</v>
      </c>
      <c r="G69" s="165">
        <v>182070</v>
      </c>
      <c r="H69" s="165">
        <v>181565</v>
      </c>
      <c r="I69" s="166">
        <f t="shared" ref="I69:I76" si="21">IFERROR(H69/G69-1,"-")</f>
        <v>-2.7736584830010402E-3</v>
      </c>
      <c r="J69" s="165">
        <f t="shared" si="20"/>
        <v>-505</v>
      </c>
      <c r="K69" s="166">
        <f t="shared" ref="K69:K76" si="22">H69/H$8</f>
        <v>1.2743870006559866E-2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17664</v>
      </c>
      <c r="E70" s="165">
        <v>34268</v>
      </c>
      <c r="F70" s="165">
        <v>31728</v>
      </c>
      <c r="G70" s="165">
        <v>37356</v>
      </c>
      <c r="H70" s="165">
        <v>34980</v>
      </c>
      <c r="I70" s="166">
        <f t="shared" si="21"/>
        <v>-6.360424028268552E-2</v>
      </c>
      <c r="J70" s="165">
        <f t="shared" si="20"/>
        <v>-2376</v>
      </c>
      <c r="K70" s="166">
        <f t="shared" si="22"/>
        <v>2.4552120333184487E-3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5754</v>
      </c>
      <c r="E71" s="165">
        <v>40748</v>
      </c>
      <c r="F71" s="165">
        <v>58212</v>
      </c>
      <c r="G71" s="165">
        <v>68232</v>
      </c>
      <c r="H71" s="165">
        <v>27191</v>
      </c>
      <c r="I71" s="166">
        <f t="shared" si="21"/>
        <v>-0.60149196857779341</v>
      </c>
      <c r="J71" s="165">
        <f t="shared" si="20"/>
        <v>-41041</v>
      </c>
      <c r="K71" s="166">
        <f t="shared" si="22"/>
        <v>1.9085097312167506E-3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2053</v>
      </c>
      <c r="E72" s="165">
        <v>10319</v>
      </c>
      <c r="F72" s="165">
        <v>10897</v>
      </c>
      <c r="G72" s="165">
        <v>20972</v>
      </c>
      <c r="H72" s="165">
        <v>15168</v>
      </c>
      <c r="I72" s="166">
        <f t="shared" si="21"/>
        <v>-0.27674995231737554</v>
      </c>
      <c r="J72" s="165">
        <f t="shared" si="20"/>
        <v>-5804</v>
      </c>
      <c r="K72" s="166">
        <f t="shared" si="22"/>
        <v>1.0646271046705039E-3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7980</v>
      </c>
      <c r="E73" s="165">
        <v>8650</v>
      </c>
      <c r="F73" s="165">
        <v>8164</v>
      </c>
      <c r="G73" s="165">
        <v>12096</v>
      </c>
      <c r="H73" s="165">
        <v>8825</v>
      </c>
      <c r="I73" s="166">
        <f t="shared" si="21"/>
        <v>-0.27041997354497349</v>
      </c>
      <c r="J73" s="165">
        <f t="shared" si="20"/>
        <v>-3271</v>
      </c>
      <c r="K73" s="166">
        <f t="shared" si="22"/>
        <v>6.1941813018968862E-4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2</v>
      </c>
      <c r="E74" s="165">
        <v>7473</v>
      </c>
      <c r="F74" s="165">
        <v>22895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7.5467237799428123E-4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2112</v>
      </c>
      <c r="F75" s="165">
        <v>6636</v>
      </c>
      <c r="G75" s="165">
        <v>11725</v>
      </c>
      <c r="H75" s="165">
        <v>14062</v>
      </c>
      <c r="I75" s="166">
        <f t="shared" si="21"/>
        <v>0.19931769722814496</v>
      </c>
      <c r="J75" s="165">
        <f t="shared" si="20"/>
        <v>2337</v>
      </c>
      <c r="K75" s="166">
        <f t="shared" si="22"/>
        <v>9.8699804495494645E-4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41159</v>
      </c>
      <c r="E76" s="170">
        <f t="shared" si="24"/>
        <v>75938</v>
      </c>
      <c r="F76" s="170">
        <f t="shared" si="24"/>
        <v>137273</v>
      </c>
      <c r="G76" s="170">
        <f t="shared" si="24"/>
        <v>166286</v>
      </c>
      <c r="H76" s="170">
        <f t="shared" si="24"/>
        <v>103720</v>
      </c>
      <c r="I76" s="171">
        <f t="shared" si="21"/>
        <v>-0.37625536725881914</v>
      </c>
      <c r="J76" s="170">
        <f>H76-G76</f>
        <v>-62566</v>
      </c>
      <c r="K76" s="171">
        <f t="shared" si="22"/>
        <v>7.2800054915891791E-3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190702</v>
      </c>
      <c r="E78" s="177">
        <v>1588442</v>
      </c>
      <c r="F78" s="177">
        <v>2027258</v>
      </c>
      <c r="G78" s="177">
        <v>2275437</v>
      </c>
      <c r="H78" s="177">
        <v>2299129</v>
      </c>
      <c r="I78" s="178">
        <f>IFERROR(H78/G78-1,"-")</f>
        <v>1.0412065902066336E-2</v>
      </c>
      <c r="J78" s="177">
        <f>H78-G78</f>
        <v>23692</v>
      </c>
      <c r="K78" s="178">
        <f>H78/H$8</f>
        <v>0.16137361883794774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67657</v>
      </c>
      <c r="E79" s="161">
        <v>551279</v>
      </c>
      <c r="F79" s="161">
        <v>610545</v>
      </c>
      <c r="G79" s="161">
        <v>568336</v>
      </c>
      <c r="H79" s="161">
        <v>586227</v>
      </c>
      <c r="I79" s="162">
        <f>IFERROR(H79/G79-1,"-")</f>
        <v>3.1479617690943318E-2</v>
      </c>
      <c r="J79" s="161">
        <f t="shared" ref="J79:J89" si="25">H79-G79</f>
        <v>17891</v>
      </c>
      <c r="K79" s="162">
        <f>H79/H$8</f>
        <v>4.1146700533338312E-2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28037</v>
      </c>
      <c r="E80" s="165">
        <v>75661</v>
      </c>
      <c r="F80" s="165">
        <v>87331</v>
      </c>
      <c r="G80" s="165">
        <v>83317</v>
      </c>
      <c r="H80" s="165">
        <v>71031</v>
      </c>
      <c r="I80" s="166">
        <f>IFERROR(H80/G80-1,"-")</f>
        <v>-0.14746090233685805</v>
      </c>
      <c r="J80" s="165">
        <f t="shared" si="25"/>
        <v>-12286</v>
      </c>
      <c r="K80" s="166">
        <f>H80/H$8</f>
        <v>4.9855965105386714E-3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39620</v>
      </c>
      <c r="E81" s="165">
        <v>475618</v>
      </c>
      <c r="F81" s="165">
        <v>523214</v>
      </c>
      <c r="G81" s="165">
        <v>485019</v>
      </c>
      <c r="H81" s="165">
        <v>515196</v>
      </c>
      <c r="I81" s="166">
        <f>IFERROR(H81/G81-1,"-")</f>
        <v>6.2218181143419038E-2</v>
      </c>
      <c r="J81" s="165">
        <f t="shared" si="25"/>
        <v>30177</v>
      </c>
      <c r="K81" s="166">
        <f>H81/H$8</f>
        <v>3.6161104022799644E-2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123045</v>
      </c>
      <c r="E82" s="161">
        <v>1037163</v>
      </c>
      <c r="F82" s="161">
        <v>1416713</v>
      </c>
      <c r="G82" s="161">
        <v>1707101</v>
      </c>
      <c r="H82" s="161">
        <v>1712902</v>
      </c>
      <c r="I82" s="162">
        <f>IFERROR(H82/G82-1,"-")</f>
        <v>3.3981586326761182E-3</v>
      </c>
      <c r="J82" s="161">
        <f t="shared" si="25"/>
        <v>5801</v>
      </c>
      <c r="K82" s="162">
        <f>H82/H$8</f>
        <v>0.12022691830460941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10723</v>
      </c>
      <c r="E83" s="165">
        <v>166832</v>
      </c>
      <c r="F83" s="165">
        <v>233176</v>
      </c>
      <c r="G83" s="165">
        <v>298463</v>
      </c>
      <c r="H83" s="165">
        <v>283186</v>
      </c>
      <c r="I83" s="166">
        <f t="shared" ref="I83:I90" si="26">IFERROR(H83/G83-1,"-")</f>
        <v>-5.1185574091260899E-2</v>
      </c>
      <c r="J83" s="165">
        <f t="shared" si="25"/>
        <v>-15277</v>
      </c>
      <c r="K83" s="166">
        <f t="shared" ref="K83:K90" si="27">H83/H$8</f>
        <v>1.9876548738345289E-2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36982</v>
      </c>
      <c r="E84" s="165">
        <v>408738</v>
      </c>
      <c r="F84" s="165">
        <v>550771</v>
      </c>
      <c r="G84" s="165">
        <v>652867</v>
      </c>
      <c r="H84" s="165">
        <v>620990</v>
      </c>
      <c r="I84" s="166">
        <f t="shared" si="26"/>
        <v>-4.8826177460340348E-2</v>
      </c>
      <c r="J84" s="165">
        <f t="shared" si="25"/>
        <v>-31877</v>
      </c>
      <c r="K84" s="166">
        <f t="shared" si="27"/>
        <v>4.3586681548611304E-2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19630</v>
      </c>
      <c r="E85" s="165">
        <v>74202</v>
      </c>
      <c r="F85" s="165">
        <v>102123</v>
      </c>
      <c r="G85" s="165">
        <v>151895</v>
      </c>
      <c r="H85" s="165">
        <v>164567</v>
      </c>
      <c r="I85" s="166">
        <f t="shared" si="26"/>
        <v>8.3426050890417658E-2</v>
      </c>
      <c r="J85" s="165">
        <f t="shared" si="25"/>
        <v>12672</v>
      </c>
      <c r="K85" s="166">
        <f t="shared" si="27"/>
        <v>1.1550796989340112E-2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1495</v>
      </c>
      <c r="E86" s="165">
        <v>26621</v>
      </c>
      <c r="F86" s="165">
        <v>26481</v>
      </c>
      <c r="G86" s="165">
        <v>39104</v>
      </c>
      <c r="H86" s="165">
        <v>45554</v>
      </c>
      <c r="I86" s="166">
        <f t="shared" si="26"/>
        <v>0.16494476268412428</v>
      </c>
      <c r="J86" s="165">
        <f t="shared" si="25"/>
        <v>6450</v>
      </c>
      <c r="K86" s="166">
        <f t="shared" si="27"/>
        <v>3.1973907651740596E-3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1756</v>
      </c>
      <c r="E87" s="165">
        <v>13540</v>
      </c>
      <c r="F87" s="165">
        <v>14645</v>
      </c>
      <c r="G87" s="165">
        <v>18752</v>
      </c>
      <c r="H87" s="165">
        <v>20624</v>
      </c>
      <c r="I87" s="166">
        <f t="shared" si="26"/>
        <v>9.9829351535836164E-2</v>
      </c>
      <c r="J87" s="165">
        <f t="shared" si="25"/>
        <v>1872</v>
      </c>
      <c r="K87" s="166">
        <f t="shared" si="27"/>
        <v>1.4475784155277211E-3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780</v>
      </c>
      <c r="E88" s="165">
        <v>28428</v>
      </c>
      <c r="F88" s="165">
        <v>46088</v>
      </c>
      <c r="G88" s="165">
        <v>41343</v>
      </c>
      <c r="H88" s="165">
        <v>42059</v>
      </c>
      <c r="I88" s="166">
        <f t="shared" si="26"/>
        <v>1.7318530343710004E-2</v>
      </c>
      <c r="J88" s="165">
        <f t="shared" si="25"/>
        <v>716</v>
      </c>
      <c r="K88" s="166">
        <f t="shared" si="27"/>
        <v>2.9520801289119676E-3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2550</v>
      </c>
      <c r="E89" s="165">
        <v>26255</v>
      </c>
      <c r="F89" s="165">
        <v>45983</v>
      </c>
      <c r="G89" s="165">
        <v>50053</v>
      </c>
      <c r="H89" s="165">
        <v>39019</v>
      </c>
      <c r="I89" s="166">
        <f t="shared" si="26"/>
        <v>-0.22044632689349286</v>
      </c>
      <c r="J89" s="165">
        <f t="shared" si="25"/>
        <v>-11034</v>
      </c>
      <c r="K89" s="166">
        <f t="shared" si="27"/>
        <v>2.7387054982290606E-3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49129</v>
      </c>
      <c r="E90" s="170">
        <f t="shared" si="29"/>
        <v>292547</v>
      </c>
      <c r="F90" s="170">
        <f t="shared" si="29"/>
        <v>397446</v>
      </c>
      <c r="G90" s="170">
        <f t="shared" si="29"/>
        <v>454624</v>
      </c>
      <c r="H90" s="170">
        <f t="shared" si="29"/>
        <v>496903</v>
      </c>
      <c r="I90" s="171">
        <f t="shared" si="26"/>
        <v>9.2997729992257305E-2</v>
      </c>
      <c r="J90" s="170">
        <f>H90-G90</f>
        <v>42279</v>
      </c>
      <c r="K90" s="171">
        <f t="shared" si="27"/>
        <v>3.4877136220469895E-2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20551</v>
      </c>
      <c r="E92" s="177">
        <v>57771</v>
      </c>
      <c r="F92" s="177">
        <v>69703</v>
      </c>
      <c r="G92" s="177">
        <v>70963</v>
      </c>
      <c r="H92" s="177">
        <v>66850</v>
      </c>
      <c r="I92" s="178">
        <f>IFERROR(H92/G92-1,"-")</f>
        <v>-5.7959781858151427E-2</v>
      </c>
      <c r="J92" s="177">
        <f>H92-G92</f>
        <v>-4113</v>
      </c>
      <c r="K92" s="178">
        <f>H92/H$8</f>
        <v>4.6921362043264234E-3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9982</v>
      </c>
      <c r="E93" s="161">
        <v>25950</v>
      </c>
      <c r="F93" s="161">
        <v>31243</v>
      </c>
      <c r="G93" s="161">
        <v>26716</v>
      </c>
      <c r="H93" s="161">
        <v>27170</v>
      </c>
      <c r="I93" s="162">
        <f>IFERROR(H93/G93-1,"-")</f>
        <v>1.6993561910465749E-2</v>
      </c>
      <c r="J93" s="161">
        <f t="shared" ref="J93:J103" si="30">H93-G93</f>
        <v>454</v>
      </c>
      <c r="K93" s="162">
        <f>H93/H$8</f>
        <v>1.9070357617284805E-3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5640</v>
      </c>
      <c r="E94" s="165">
        <v>10848</v>
      </c>
      <c r="F94" s="165">
        <v>8167</v>
      </c>
      <c r="G94" s="165">
        <v>7054</v>
      </c>
      <c r="H94" s="165">
        <v>8445</v>
      </c>
      <c r="I94" s="166">
        <f>IFERROR(H94/G94-1,"-")</f>
        <v>0.19719308193932528</v>
      </c>
      <c r="J94" s="165">
        <f t="shared" si="30"/>
        <v>1391</v>
      </c>
      <c r="K94" s="166">
        <f>H94/H$8</f>
        <v>5.9274630135432529E-4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4342</v>
      </c>
      <c r="E95" s="165">
        <v>15102</v>
      </c>
      <c r="F95" s="165">
        <v>23076</v>
      </c>
      <c r="G95" s="165">
        <v>19662</v>
      </c>
      <c r="H95" s="165">
        <v>18725</v>
      </c>
      <c r="I95" s="166">
        <f>IFERROR(H95/G95-1,"-")</f>
        <v>-4.7655375851897053E-2</v>
      </c>
      <c r="J95" s="165">
        <f t="shared" si="30"/>
        <v>-937</v>
      </c>
      <c r="K95" s="166">
        <f>H95/H$8</f>
        <v>1.3142894603741552E-3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10569</v>
      </c>
      <c r="E96" s="161">
        <v>31821</v>
      </c>
      <c r="F96" s="161">
        <v>38460</v>
      </c>
      <c r="G96" s="161">
        <v>44247</v>
      </c>
      <c r="H96" s="161">
        <v>39680</v>
      </c>
      <c r="I96" s="162">
        <f>IFERROR(H96/G96-1,"-")</f>
        <v>-0.10321603724546302</v>
      </c>
      <c r="J96" s="161">
        <f t="shared" si="30"/>
        <v>-4567</v>
      </c>
      <c r="K96" s="162">
        <f>H96/H$8</f>
        <v>2.7851004425979427E-3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228</v>
      </c>
      <c r="E97" s="165">
        <v>4488</v>
      </c>
      <c r="F97" s="165">
        <v>6248</v>
      </c>
      <c r="G97" s="165">
        <v>7549</v>
      </c>
      <c r="H97" s="165">
        <v>5473</v>
      </c>
      <c r="I97" s="166">
        <f t="shared" ref="I97:I104" si="31">IFERROR(H97/G97-1,"-")</f>
        <v>-0.2750033116969135</v>
      </c>
      <c r="J97" s="165">
        <f t="shared" si="30"/>
        <v>-2076</v>
      </c>
      <c r="K97" s="166">
        <f t="shared" ref="K97:K104" si="32">H97/H$8</f>
        <v>3.8414452425248338E-4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3007</v>
      </c>
      <c r="E98" s="165">
        <v>10382</v>
      </c>
      <c r="F98" s="165">
        <v>12164</v>
      </c>
      <c r="G98" s="165">
        <v>13938</v>
      </c>
      <c r="H98" s="165">
        <v>12522</v>
      </c>
      <c r="I98" s="166">
        <f t="shared" si="31"/>
        <v>-0.10159276797244943</v>
      </c>
      <c r="J98" s="165">
        <f t="shared" si="30"/>
        <v>-1416</v>
      </c>
      <c r="K98" s="166">
        <f t="shared" si="32"/>
        <v>8.7890694914847384E-4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3179</v>
      </c>
      <c r="E99" s="165">
        <v>3896</v>
      </c>
      <c r="F99" s="165">
        <v>4545</v>
      </c>
      <c r="G99" s="165">
        <v>5210</v>
      </c>
      <c r="H99" s="165">
        <v>4783</v>
      </c>
      <c r="I99" s="166">
        <f t="shared" si="31"/>
        <v>-8.1957773512476018E-2</v>
      </c>
      <c r="J99" s="165">
        <f t="shared" si="30"/>
        <v>-427</v>
      </c>
      <c r="K99" s="166">
        <f t="shared" si="32"/>
        <v>3.3571409820932363E-4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176</v>
      </c>
      <c r="E100" s="165">
        <v>2117</v>
      </c>
      <c r="F100" s="165">
        <v>2020</v>
      </c>
      <c r="G100" s="165">
        <v>2374</v>
      </c>
      <c r="H100" s="165">
        <v>1632</v>
      </c>
      <c r="I100" s="166">
        <f t="shared" si="31"/>
        <v>-0.31255265374894692</v>
      </c>
      <c r="J100" s="165">
        <f t="shared" si="30"/>
        <v>-742</v>
      </c>
      <c r="K100" s="166">
        <f t="shared" si="32"/>
        <v>1.1454848594556055E-4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327</v>
      </c>
      <c r="E101" s="165">
        <v>1002</v>
      </c>
      <c r="F101" s="165">
        <v>802</v>
      </c>
      <c r="G101" s="165">
        <v>1285</v>
      </c>
      <c r="H101" s="165">
        <v>1504</v>
      </c>
      <c r="I101" s="166">
        <f t="shared" si="31"/>
        <v>0.1704280155642024</v>
      </c>
      <c r="J101" s="165">
        <f t="shared" si="30"/>
        <v>219</v>
      </c>
      <c r="K101" s="166">
        <f t="shared" si="32"/>
        <v>1.0556429096943815E-4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38</v>
      </c>
      <c r="E102" s="165">
        <v>516</v>
      </c>
      <c r="F102" s="165">
        <v>241</v>
      </c>
      <c r="G102" s="165">
        <v>371</v>
      </c>
      <c r="H102" s="165">
        <v>306</v>
      </c>
      <c r="I102" s="166">
        <f t="shared" si="31"/>
        <v>-0.17520215633423175</v>
      </c>
      <c r="J102" s="165">
        <f t="shared" si="30"/>
        <v>-65</v>
      </c>
      <c r="K102" s="166">
        <f t="shared" si="32"/>
        <v>2.1477841114792604E-5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101</v>
      </c>
      <c r="E103" s="165">
        <v>188</v>
      </c>
      <c r="F103" s="165">
        <v>529</v>
      </c>
      <c r="G103" s="165">
        <v>822</v>
      </c>
      <c r="H103" s="165">
        <v>403</v>
      </c>
      <c r="I103" s="166">
        <f t="shared" si="31"/>
        <v>-0.50973236009732359</v>
      </c>
      <c r="J103" s="165">
        <f t="shared" si="30"/>
        <v>-419</v>
      </c>
      <c r="K103" s="166">
        <f t="shared" si="32"/>
        <v>2.8286176370135358E-5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3513</v>
      </c>
      <c r="E104" s="170">
        <f t="shared" si="34"/>
        <v>9232</v>
      </c>
      <c r="F104" s="170">
        <f t="shared" si="34"/>
        <v>11911</v>
      </c>
      <c r="G104" s="170">
        <f t="shared" si="34"/>
        <v>12698</v>
      </c>
      <c r="H104" s="170">
        <f t="shared" si="34"/>
        <v>13057</v>
      </c>
      <c r="I104" s="171">
        <f t="shared" si="31"/>
        <v>2.8272168845487444E-2</v>
      </c>
      <c r="J104" s="170">
        <f>H104-G104</f>
        <v>359</v>
      </c>
      <c r="K104" s="171">
        <f t="shared" si="32"/>
        <v>9.1645807658773538E-4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132064</v>
      </c>
      <c r="E106" s="177">
        <v>523413</v>
      </c>
      <c r="F106" s="177">
        <v>549031</v>
      </c>
      <c r="G106" s="177">
        <v>581772</v>
      </c>
      <c r="H106" s="177">
        <v>588360</v>
      </c>
      <c r="I106" s="178">
        <f>IFERROR(H106/G106-1,"-")</f>
        <v>1.1324023844392572E-2</v>
      </c>
      <c r="J106" s="177">
        <f>H106-G106</f>
        <v>6588</v>
      </c>
      <c r="K106" s="178">
        <f>H106/H$8</f>
        <v>4.1296413719932604E-2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46350</v>
      </c>
      <c r="E107" s="161">
        <v>58215</v>
      </c>
      <c r="F107" s="161">
        <v>74553</v>
      </c>
      <c r="G107" s="161">
        <v>72129</v>
      </c>
      <c r="H107" s="161">
        <v>74766</v>
      </c>
      <c r="I107" s="162">
        <f>IFERROR(H107/G107-1,"-")</f>
        <v>3.6559497566859278E-2</v>
      </c>
      <c r="J107" s="161">
        <f t="shared" ref="J107:J117" si="35">H107-G107</f>
        <v>2637</v>
      </c>
      <c r="K107" s="162">
        <f>H107/H$8</f>
        <v>5.2477525123809932E-3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42611</v>
      </c>
      <c r="E108" s="165">
        <v>25799</v>
      </c>
      <c r="F108" s="165">
        <v>22838</v>
      </c>
      <c r="G108" s="165">
        <v>15104</v>
      </c>
      <c r="H108" s="165">
        <v>24747</v>
      </c>
      <c r="I108" s="166">
        <f>IFERROR(H108/G108-1,"-")</f>
        <v>0.63844014830508478</v>
      </c>
      <c r="J108" s="165">
        <f t="shared" si="35"/>
        <v>9643</v>
      </c>
      <c r="K108" s="166">
        <f>H108/H$8</f>
        <v>1.7369677583914135E-3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3739</v>
      </c>
      <c r="E109" s="165">
        <v>32416</v>
      </c>
      <c r="F109" s="165">
        <v>51715</v>
      </c>
      <c r="G109" s="165">
        <v>57025</v>
      </c>
      <c r="H109" s="165">
        <v>50019</v>
      </c>
      <c r="I109" s="166">
        <f>IFERROR(H109/G109-1,"-")</f>
        <v>-0.12285839544059618</v>
      </c>
      <c r="J109" s="165">
        <f t="shared" si="35"/>
        <v>-7006</v>
      </c>
      <c r="K109" s="166">
        <f>H109/H$8</f>
        <v>3.510784753989579E-3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85714</v>
      </c>
      <c r="E110" s="161">
        <v>465198</v>
      </c>
      <c r="F110" s="161">
        <v>474478</v>
      </c>
      <c r="G110" s="161">
        <v>509643</v>
      </c>
      <c r="H110" s="161">
        <v>513594</v>
      </c>
      <c r="I110" s="162">
        <f>IFERROR(H110/G110-1,"-")</f>
        <v>7.7524855634238943E-3</v>
      </c>
      <c r="J110" s="161">
        <f t="shared" si="35"/>
        <v>3951</v>
      </c>
      <c r="K110" s="162">
        <f>H110/H$8</f>
        <v>3.6048661207551611E-2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22576</v>
      </c>
      <c r="E111" s="165">
        <v>280269</v>
      </c>
      <c r="F111" s="165">
        <v>285407</v>
      </c>
      <c r="G111" s="165">
        <v>291080</v>
      </c>
      <c r="H111" s="165">
        <v>283226</v>
      </c>
      <c r="I111" s="166">
        <f t="shared" ref="I111:I118" si="36">IFERROR(H111/G111-1,"-")</f>
        <v>-2.6982272914662597E-2</v>
      </c>
      <c r="J111" s="165">
        <f t="shared" si="35"/>
        <v>-7854</v>
      </c>
      <c r="K111" s="166">
        <f t="shared" ref="K111:K118" si="37">H111/H$8</f>
        <v>1.9879356299275328E-2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17815</v>
      </c>
      <c r="E112" s="165">
        <v>22387</v>
      </c>
      <c r="F112" s="165">
        <v>30259</v>
      </c>
      <c r="G112" s="165">
        <v>26013</v>
      </c>
      <c r="H112" s="165">
        <v>30569</v>
      </c>
      <c r="I112" s="166">
        <f t="shared" si="36"/>
        <v>0.1751431976319533</v>
      </c>
      <c r="J112" s="165">
        <f t="shared" si="35"/>
        <v>4556</v>
      </c>
      <c r="K112" s="166">
        <f t="shared" si="37"/>
        <v>2.1456082517584806E-3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19282</v>
      </c>
      <c r="E113" s="165">
        <v>28513</v>
      </c>
      <c r="F113" s="165">
        <v>38185</v>
      </c>
      <c r="G113" s="165">
        <v>29484</v>
      </c>
      <c r="H113" s="165">
        <v>45953</v>
      </c>
      <c r="I113" s="166">
        <f t="shared" si="36"/>
        <v>0.55857414190747523</v>
      </c>
      <c r="J113" s="165">
        <f t="shared" si="35"/>
        <v>16469</v>
      </c>
      <c r="K113" s="166">
        <f t="shared" si="37"/>
        <v>3.225396185451191E-3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1184</v>
      </c>
      <c r="E114" s="165">
        <v>22513</v>
      </c>
      <c r="F114" s="165">
        <v>16664</v>
      </c>
      <c r="G114" s="165">
        <v>19904</v>
      </c>
      <c r="H114" s="165">
        <v>19057</v>
      </c>
      <c r="I114" s="166">
        <f t="shared" si="36"/>
        <v>-4.2554260450160752E-2</v>
      </c>
      <c r="J114" s="165">
        <f t="shared" si="35"/>
        <v>-847</v>
      </c>
      <c r="K114" s="166">
        <f t="shared" si="37"/>
        <v>1.3375922160934726E-3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4963</v>
      </c>
      <c r="E115" s="165">
        <v>19513</v>
      </c>
      <c r="F115" s="165">
        <v>14928</v>
      </c>
      <c r="G115" s="165">
        <v>14486</v>
      </c>
      <c r="H115" s="165">
        <v>15536</v>
      </c>
      <c r="I115" s="166">
        <f t="shared" si="36"/>
        <v>7.2483777440287112E-2</v>
      </c>
      <c r="J115" s="165">
        <f t="shared" si="35"/>
        <v>1050</v>
      </c>
      <c r="K115" s="166">
        <f t="shared" si="37"/>
        <v>1.0904566652268559E-3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3320</v>
      </c>
      <c r="F116" s="165">
        <v>5130</v>
      </c>
      <c r="G116" s="165">
        <v>9530</v>
      </c>
      <c r="H116" s="165">
        <v>5608</v>
      </c>
      <c r="I116" s="166">
        <f t="shared" si="36"/>
        <v>-0.41154249737670512</v>
      </c>
      <c r="J116" s="165">
        <f t="shared" si="35"/>
        <v>-3922</v>
      </c>
      <c r="K116" s="166">
        <f t="shared" si="37"/>
        <v>3.9362004239136246E-4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51</v>
      </c>
      <c r="E117" s="165">
        <v>4938</v>
      </c>
      <c r="F117" s="165">
        <v>4128</v>
      </c>
      <c r="G117" s="165">
        <v>8419</v>
      </c>
      <c r="H117" s="165">
        <v>4823</v>
      </c>
      <c r="I117" s="166">
        <f t="shared" si="36"/>
        <v>-0.42712911272122578</v>
      </c>
      <c r="J117" s="165">
        <f t="shared" si="35"/>
        <v>-3596</v>
      </c>
      <c r="K117" s="166">
        <f t="shared" si="37"/>
        <v>3.3852165913936185E-4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19816</v>
      </c>
      <c r="E118" s="170">
        <f t="shared" si="39"/>
        <v>83745</v>
      </c>
      <c r="F118" s="170">
        <f t="shared" si="39"/>
        <v>79777</v>
      </c>
      <c r="G118" s="170">
        <f t="shared" si="39"/>
        <v>110727</v>
      </c>
      <c r="H118" s="170">
        <f t="shared" si="39"/>
        <v>108822</v>
      </c>
      <c r="I118" s="171">
        <f t="shared" si="36"/>
        <v>-1.7204475873093261E-2</v>
      </c>
      <c r="J118" s="170">
        <f>H118-G118</f>
        <v>-1905</v>
      </c>
      <c r="K118" s="171">
        <f t="shared" si="37"/>
        <v>7.6381098882155581E-3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90121</v>
      </c>
      <c r="E120" s="177">
        <v>217474</v>
      </c>
      <c r="F120" s="177">
        <v>255454</v>
      </c>
      <c r="G120" s="177">
        <v>261700</v>
      </c>
      <c r="H120" s="177">
        <v>259172</v>
      </c>
      <c r="I120" s="178">
        <f>IFERROR(H120/G120-1,"-")</f>
        <v>-9.6599159342758423E-3</v>
      </c>
      <c r="J120" s="177">
        <f>H120-G120</f>
        <v>-2528</v>
      </c>
      <c r="K120" s="178">
        <f>H120/H$8</f>
        <v>1.8191029533996827E-2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53192</v>
      </c>
      <c r="E121" s="161">
        <v>103610</v>
      </c>
      <c r="F121" s="161">
        <v>128757</v>
      </c>
      <c r="G121" s="161">
        <v>122798</v>
      </c>
      <c r="H121" s="161">
        <v>135541</v>
      </c>
      <c r="I121" s="162">
        <f>IFERROR(H121/G121-1,"-")</f>
        <v>0.10377204840469711</v>
      </c>
      <c r="J121" s="161">
        <f t="shared" ref="J121:J131" si="40">H121-G121</f>
        <v>12743</v>
      </c>
      <c r="K121" s="162">
        <f>H121/H$8</f>
        <v>9.5134904004578573E-3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25238</v>
      </c>
      <c r="E122" s="165">
        <v>46016</v>
      </c>
      <c r="F122" s="165">
        <v>53951</v>
      </c>
      <c r="G122" s="165">
        <v>48646</v>
      </c>
      <c r="H122" s="165">
        <v>58821</v>
      </c>
      <c r="I122" s="166">
        <f>IFERROR(H122/G122-1,"-")</f>
        <v>0.20916416560457174</v>
      </c>
      <c r="J122" s="165">
        <f t="shared" si="40"/>
        <v>10175</v>
      </c>
      <c r="K122" s="166">
        <f>H122/H$8</f>
        <v>4.1285885366444961E-3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27954</v>
      </c>
      <c r="E123" s="165">
        <v>57594</v>
      </c>
      <c r="F123" s="165">
        <v>74806</v>
      </c>
      <c r="G123" s="165">
        <v>74152</v>
      </c>
      <c r="H123" s="165">
        <v>76720</v>
      </c>
      <c r="I123" s="166">
        <f>IFERROR(H123/G123-1,"-")</f>
        <v>3.4631567590894363E-2</v>
      </c>
      <c r="J123" s="165">
        <f t="shared" si="40"/>
        <v>2568</v>
      </c>
      <c r="K123" s="166">
        <f>H123/H$8</f>
        <v>5.3849018638133612E-3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36929</v>
      </c>
      <c r="E124" s="161">
        <v>113864</v>
      </c>
      <c r="F124" s="161">
        <v>126697</v>
      </c>
      <c r="G124" s="161">
        <v>138902</v>
      </c>
      <c r="H124" s="161">
        <v>123631</v>
      </c>
      <c r="I124" s="162">
        <f>IFERROR(H124/G124-1,"-")</f>
        <v>-0.10994082158644225</v>
      </c>
      <c r="J124" s="161">
        <f t="shared" si="40"/>
        <v>-15271</v>
      </c>
      <c r="K124" s="162">
        <f>H124/H$8</f>
        <v>8.6775391335389678E-3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1494</v>
      </c>
      <c r="E125" s="165">
        <v>14904</v>
      </c>
      <c r="F125" s="165">
        <v>15344</v>
      </c>
      <c r="G125" s="165">
        <v>20199</v>
      </c>
      <c r="H125" s="165">
        <v>15319</v>
      </c>
      <c r="I125" s="166">
        <f t="shared" ref="I125:I132" si="41">IFERROR(H125/G125-1,"-")</f>
        <v>-0.24159611861973362</v>
      </c>
      <c r="J125" s="165">
        <f t="shared" si="40"/>
        <v>-4880</v>
      </c>
      <c r="K125" s="166">
        <f t="shared" ref="K125:K132" si="42">H125/H$8</f>
        <v>1.0752256471813983E-3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3843</v>
      </c>
      <c r="E126" s="165">
        <v>14944</v>
      </c>
      <c r="F126" s="165">
        <v>21474</v>
      </c>
      <c r="G126" s="165">
        <v>21080</v>
      </c>
      <c r="H126" s="165">
        <v>20565</v>
      </c>
      <c r="I126" s="166">
        <f t="shared" si="41"/>
        <v>-2.4430740037950649E-2</v>
      </c>
      <c r="J126" s="165">
        <f t="shared" si="40"/>
        <v>-515</v>
      </c>
      <c r="K126" s="166">
        <f t="shared" si="42"/>
        <v>1.4434372631559147E-3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5745</v>
      </c>
      <c r="E127" s="165">
        <v>10364</v>
      </c>
      <c r="F127" s="165">
        <v>12258</v>
      </c>
      <c r="G127" s="165">
        <v>12007</v>
      </c>
      <c r="H127" s="165">
        <v>9985</v>
      </c>
      <c r="I127" s="166">
        <f t="shared" si="41"/>
        <v>-0.16840176563671194</v>
      </c>
      <c r="J127" s="165">
        <f t="shared" si="40"/>
        <v>-2022</v>
      </c>
      <c r="K127" s="166">
        <f t="shared" si="42"/>
        <v>7.008373971607979E-4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443</v>
      </c>
      <c r="E128" s="165">
        <v>2866</v>
      </c>
      <c r="F128" s="165">
        <v>3044</v>
      </c>
      <c r="G128" s="165">
        <v>3437</v>
      </c>
      <c r="H128" s="165">
        <v>3461</v>
      </c>
      <c r="I128" s="166">
        <f t="shared" si="41"/>
        <v>6.9828338667443646E-3</v>
      </c>
      <c r="J128" s="165">
        <f t="shared" si="40"/>
        <v>24</v>
      </c>
      <c r="K128" s="166">
        <f t="shared" si="42"/>
        <v>2.4292420947155948E-4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483</v>
      </c>
      <c r="E129" s="165">
        <v>2059</v>
      </c>
      <c r="F129" s="165">
        <v>2668</v>
      </c>
      <c r="G129" s="165">
        <v>2704</v>
      </c>
      <c r="H129" s="165">
        <v>2609</v>
      </c>
      <c r="I129" s="166">
        <f t="shared" si="41"/>
        <v>-3.5133136094674611E-2</v>
      </c>
      <c r="J129" s="165">
        <f t="shared" si="40"/>
        <v>-95</v>
      </c>
      <c r="K129" s="166">
        <f t="shared" si="42"/>
        <v>1.8312316166174477E-4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55</v>
      </c>
      <c r="E130" s="165">
        <v>1369</v>
      </c>
      <c r="F130" s="165">
        <v>1719</v>
      </c>
      <c r="G130" s="165">
        <v>2286</v>
      </c>
      <c r="H130" s="165">
        <v>1594</v>
      </c>
      <c r="I130" s="166">
        <f t="shared" si="41"/>
        <v>-0.30271216097987752</v>
      </c>
      <c r="J130" s="165">
        <f t="shared" si="40"/>
        <v>-692</v>
      </c>
      <c r="K130" s="166">
        <f t="shared" si="42"/>
        <v>1.1188130306202422E-4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258</v>
      </c>
      <c r="E131" s="165">
        <v>2028</v>
      </c>
      <c r="F131" s="165">
        <v>2743</v>
      </c>
      <c r="G131" s="165">
        <v>3046</v>
      </c>
      <c r="H131" s="165">
        <v>2544</v>
      </c>
      <c r="I131" s="166">
        <f t="shared" si="41"/>
        <v>-0.16480630334865398</v>
      </c>
      <c r="J131" s="165">
        <f t="shared" si="40"/>
        <v>-502</v>
      </c>
      <c r="K131" s="166">
        <f t="shared" si="42"/>
        <v>1.7856087515043262E-4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24608</v>
      </c>
      <c r="E132" s="170">
        <f t="shared" si="44"/>
        <v>65330</v>
      </c>
      <c r="F132" s="170">
        <f t="shared" si="44"/>
        <v>67447</v>
      </c>
      <c r="G132" s="170">
        <f t="shared" si="44"/>
        <v>74143</v>
      </c>
      <c r="H132" s="170">
        <f t="shared" si="44"/>
        <v>67554</v>
      </c>
      <c r="I132" s="171">
        <f t="shared" si="41"/>
        <v>-8.8868807574551845E-2</v>
      </c>
      <c r="J132" s="170">
        <f>H132-G132</f>
        <v>-6589</v>
      </c>
      <c r="K132" s="171">
        <f t="shared" si="42"/>
        <v>4.7415492766950968E-3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113367</v>
      </c>
      <c r="E134" s="177">
        <v>683485</v>
      </c>
      <c r="F134" s="177">
        <v>751714</v>
      </c>
      <c r="G134" s="177">
        <v>831623</v>
      </c>
      <c r="H134" s="177">
        <v>807872</v>
      </c>
      <c r="I134" s="178">
        <f>IFERROR(H134/G134-1,"-")</f>
        <v>-2.8559816166700558E-2</v>
      </c>
      <c r="J134" s="177">
        <f>H134-G134</f>
        <v>-23751</v>
      </c>
      <c r="K134" s="178">
        <f>H134/H$8</f>
        <v>5.6703746591796507E-2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41829</v>
      </c>
      <c r="E135" s="161">
        <v>29184</v>
      </c>
      <c r="F135" s="161">
        <v>38232</v>
      </c>
      <c r="G135" s="161">
        <v>27226</v>
      </c>
      <c r="H135" s="161">
        <v>25509</v>
      </c>
      <c r="I135" s="162">
        <f>IFERROR(H135/G135-1,"-")</f>
        <v>-6.306471754940135E-2</v>
      </c>
      <c r="J135" s="161">
        <f t="shared" ref="J135:J145" si="45">H135-G135</f>
        <v>-1717</v>
      </c>
      <c r="K135" s="162">
        <f>H135/H$8</f>
        <v>1.7904517941086423E-3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32832</v>
      </c>
      <c r="E136" s="165">
        <v>16354</v>
      </c>
      <c r="F136" s="165">
        <v>22378</v>
      </c>
      <c r="G136" s="165">
        <v>13166</v>
      </c>
      <c r="H136" s="165">
        <v>7559</v>
      </c>
      <c r="I136" s="166">
        <f>IFERROR(H136/G136-1,"-")</f>
        <v>-0.42586966428679929</v>
      </c>
      <c r="J136" s="165">
        <f t="shared" si="45"/>
        <v>-5607</v>
      </c>
      <c r="K136" s="166">
        <f>H136/H$8</f>
        <v>5.3055882675397809E-4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8997</v>
      </c>
      <c r="E137" s="165">
        <v>12830</v>
      </c>
      <c r="F137" s="165">
        <v>15854</v>
      </c>
      <c r="G137" s="165">
        <v>14060</v>
      </c>
      <c r="H137" s="165">
        <v>17950</v>
      </c>
      <c r="I137" s="166">
        <f>IFERROR(H137/G137-1,"-")</f>
        <v>0.27667140825035563</v>
      </c>
      <c r="J137" s="165">
        <f t="shared" si="45"/>
        <v>3890</v>
      </c>
      <c r="K137" s="166">
        <f>H137/H$8</f>
        <v>1.2598929673546641E-3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71538</v>
      </c>
      <c r="E138" s="161">
        <v>654301</v>
      </c>
      <c r="F138" s="161">
        <v>713482</v>
      </c>
      <c r="G138" s="161">
        <v>804397</v>
      </c>
      <c r="H138" s="161">
        <v>782363</v>
      </c>
      <c r="I138" s="162">
        <f>IFERROR(H138/G138-1,"-")</f>
        <v>-2.7391947011239481E-2</v>
      </c>
      <c r="J138" s="161">
        <f t="shared" si="45"/>
        <v>-22034</v>
      </c>
      <c r="K138" s="162">
        <f>H138/H$8</f>
        <v>5.4913294797687862E-2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1622</v>
      </c>
      <c r="E139" s="165">
        <v>282708</v>
      </c>
      <c r="F139" s="165">
        <v>271972</v>
      </c>
      <c r="G139" s="165">
        <v>336971</v>
      </c>
      <c r="H139" s="165">
        <v>356153</v>
      </c>
      <c r="I139" s="166">
        <f t="shared" ref="I139:I146" si="46">IFERROR(H139/G139-1,"-")</f>
        <v>5.6924779877200127E-2</v>
      </c>
      <c r="J139" s="165">
        <f t="shared" si="45"/>
        <v>19182</v>
      </c>
      <c r="K139" s="166">
        <f t="shared" ref="K139:K146" si="47">H139/H$8</f>
        <v>2.499803119789781E-2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9134</v>
      </c>
      <c r="E140" s="165">
        <v>49416</v>
      </c>
      <c r="F140" s="165">
        <v>71144</v>
      </c>
      <c r="G140" s="165">
        <v>92268</v>
      </c>
      <c r="H140" s="165">
        <v>76791</v>
      </c>
      <c r="I140" s="166">
        <f t="shared" si="46"/>
        <v>-0.16773962804005726</v>
      </c>
      <c r="J140" s="165">
        <f t="shared" si="45"/>
        <v>-15477</v>
      </c>
      <c r="K140" s="166">
        <f t="shared" si="47"/>
        <v>5.3898852844641793E-3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20913</v>
      </c>
      <c r="E141" s="165">
        <v>71050</v>
      </c>
      <c r="F141" s="165">
        <v>70634</v>
      </c>
      <c r="G141" s="165">
        <v>78254</v>
      </c>
      <c r="H141" s="165">
        <v>65368</v>
      </c>
      <c r="I141" s="166">
        <f t="shared" si="46"/>
        <v>-0.16466889871444268</v>
      </c>
      <c r="J141" s="165">
        <f t="shared" si="45"/>
        <v>-12886</v>
      </c>
      <c r="K141" s="166">
        <f t="shared" si="47"/>
        <v>4.5881160718685065E-3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656</v>
      </c>
      <c r="E142" s="165">
        <v>24719</v>
      </c>
      <c r="F142" s="165">
        <v>27300</v>
      </c>
      <c r="G142" s="165">
        <v>27421</v>
      </c>
      <c r="H142" s="165">
        <v>20398</v>
      </c>
      <c r="I142" s="166">
        <f t="shared" si="46"/>
        <v>-0.25611757412202329</v>
      </c>
      <c r="J142" s="165">
        <f t="shared" si="45"/>
        <v>-7023</v>
      </c>
      <c r="K142" s="166">
        <f t="shared" si="47"/>
        <v>1.431715696273005E-3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2115</v>
      </c>
      <c r="E143" s="165">
        <v>13049</v>
      </c>
      <c r="F143" s="165">
        <v>16150</v>
      </c>
      <c r="G143" s="165">
        <v>19765</v>
      </c>
      <c r="H143" s="165">
        <v>13617</v>
      </c>
      <c r="I143" s="166">
        <f t="shared" si="46"/>
        <v>-0.31105489501644323</v>
      </c>
      <c r="J143" s="165">
        <f t="shared" si="45"/>
        <v>-6148</v>
      </c>
      <c r="K143" s="166">
        <f t="shared" si="47"/>
        <v>9.5576392960827088E-4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180</v>
      </c>
      <c r="E144" s="165">
        <v>13751</v>
      </c>
      <c r="F144" s="165">
        <v>18449</v>
      </c>
      <c r="G144" s="165">
        <v>16191</v>
      </c>
      <c r="H144" s="165">
        <v>17668</v>
      </c>
      <c r="I144" s="166">
        <f t="shared" si="46"/>
        <v>9.1223519239083339E-2</v>
      </c>
      <c r="J144" s="165">
        <f t="shared" si="45"/>
        <v>1477</v>
      </c>
      <c r="K144" s="166">
        <f t="shared" si="47"/>
        <v>1.2400996627978944E-3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171</v>
      </c>
      <c r="E145" s="165">
        <v>6351</v>
      </c>
      <c r="F145" s="165">
        <v>12518</v>
      </c>
      <c r="G145" s="165">
        <v>10444</v>
      </c>
      <c r="H145" s="165">
        <v>8605</v>
      </c>
      <c r="I145" s="166">
        <f t="shared" si="46"/>
        <v>-0.1760819609345079</v>
      </c>
      <c r="J145" s="165">
        <f t="shared" si="45"/>
        <v>-1839</v>
      </c>
      <c r="K145" s="166">
        <f t="shared" si="47"/>
        <v>6.0397654507447828E-4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36747</v>
      </c>
      <c r="E146" s="170">
        <f t="shared" si="49"/>
        <v>193257</v>
      </c>
      <c r="F146" s="170">
        <f t="shared" si="49"/>
        <v>225315</v>
      </c>
      <c r="G146" s="170">
        <f t="shared" si="49"/>
        <v>223083</v>
      </c>
      <c r="H146" s="170">
        <f t="shared" si="49"/>
        <v>223763</v>
      </c>
      <c r="I146" s="171">
        <f t="shared" si="46"/>
        <v>3.0481928250920554E-3</v>
      </c>
      <c r="J146" s="170">
        <f>H146-G146</f>
        <v>680</v>
      </c>
      <c r="K146" s="171">
        <f t="shared" si="47"/>
        <v>1.5705706409703715E-2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58285</v>
      </c>
      <c r="E148" s="177">
        <v>245019</v>
      </c>
      <c r="F148" s="177">
        <v>354884</v>
      </c>
      <c r="G148" s="177">
        <v>325390</v>
      </c>
      <c r="H148" s="177">
        <v>314379</v>
      </c>
      <c r="I148" s="178">
        <f>IFERROR(H148/G148-1,"-")</f>
        <v>-3.3839392728725493E-2</v>
      </c>
      <c r="J148" s="177">
        <f>H148-G148</f>
        <v>-11011</v>
      </c>
      <c r="K148" s="178">
        <f>H148/H$8</f>
        <v>2.2065954940612365E-2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30501</v>
      </c>
      <c r="E149" s="161">
        <v>93154</v>
      </c>
      <c r="F149" s="161">
        <v>131117</v>
      </c>
      <c r="G149" s="161">
        <v>116715</v>
      </c>
      <c r="H149" s="161">
        <v>109923</v>
      </c>
      <c r="I149" s="162">
        <f>IFERROR(H149/G149-1,"-")</f>
        <v>-5.8193034314355518E-2</v>
      </c>
      <c r="J149" s="161">
        <f t="shared" ref="J149:J159" si="50">H149-G149</f>
        <v>-6792</v>
      </c>
      <c r="K149" s="162">
        <f>H149/H$8</f>
        <v>7.7153880028148604E-3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26300</v>
      </c>
      <c r="E150" s="165">
        <v>49973</v>
      </c>
      <c r="F150" s="165">
        <v>86053</v>
      </c>
      <c r="G150" s="165">
        <v>78329</v>
      </c>
      <c r="H150" s="165">
        <v>70428</v>
      </c>
      <c r="I150" s="166">
        <f>IFERROR(H150/G150-1,"-")</f>
        <v>-0.10086940979713777</v>
      </c>
      <c r="J150" s="165">
        <f t="shared" si="50"/>
        <v>-7901</v>
      </c>
      <c r="K150" s="166">
        <f>H150/H$8</f>
        <v>4.9432725295183444E-3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4201</v>
      </c>
      <c r="E151" s="165">
        <v>43181</v>
      </c>
      <c r="F151" s="165">
        <v>45064</v>
      </c>
      <c r="G151" s="165">
        <v>38386</v>
      </c>
      <c r="H151" s="165">
        <v>39495</v>
      </c>
      <c r="I151" s="166">
        <f>IFERROR(H151/G151-1,"-")</f>
        <v>2.889074141614123E-2</v>
      </c>
      <c r="J151" s="165">
        <f t="shared" si="50"/>
        <v>1109</v>
      </c>
      <c r="K151" s="166">
        <f>H151/H$8</f>
        <v>2.772115473296516E-3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27784</v>
      </c>
      <c r="E152" s="161">
        <v>151865</v>
      </c>
      <c r="F152" s="161">
        <v>223767</v>
      </c>
      <c r="G152" s="161">
        <v>208675</v>
      </c>
      <c r="H152" s="161">
        <v>204456</v>
      </c>
      <c r="I152" s="162">
        <f>IFERROR(H152/G152-1,"-")</f>
        <v>-2.021804241044689E-2</v>
      </c>
      <c r="J152" s="161">
        <f t="shared" si="50"/>
        <v>-4219</v>
      </c>
      <c r="K152" s="162">
        <f>H152/H$8</f>
        <v>1.4350566937797505E-2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839</v>
      </c>
      <c r="E153" s="165">
        <v>54150</v>
      </c>
      <c r="F153" s="165">
        <v>90049</v>
      </c>
      <c r="G153" s="165">
        <v>76716</v>
      </c>
      <c r="H153" s="165">
        <v>47566</v>
      </c>
      <c r="I153" s="166">
        <f t="shared" ref="I153:I160" si="51">IFERROR(H153/G153-1,"-")</f>
        <v>-0.37997288701183585</v>
      </c>
      <c r="J153" s="165">
        <f t="shared" si="50"/>
        <v>-29150</v>
      </c>
      <c r="K153" s="166">
        <f t="shared" ref="K153:K160" si="52">H153/H$8</f>
        <v>3.3386110799549836E-3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8411</v>
      </c>
      <c r="E154" s="165">
        <v>45178</v>
      </c>
      <c r="F154" s="165">
        <v>50538</v>
      </c>
      <c r="G154" s="165">
        <v>53951</v>
      </c>
      <c r="H154" s="165">
        <v>49281</v>
      </c>
      <c r="I154" s="166">
        <f t="shared" si="51"/>
        <v>-8.6560026690886138E-2</v>
      </c>
      <c r="J154" s="165">
        <f t="shared" si="50"/>
        <v>-4670</v>
      </c>
      <c r="K154" s="166">
        <f t="shared" si="52"/>
        <v>3.4589852548303733E-3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6732</v>
      </c>
      <c r="E155" s="165">
        <v>13665</v>
      </c>
      <c r="F155" s="165">
        <v>28309</v>
      </c>
      <c r="G155" s="165">
        <v>18476</v>
      </c>
      <c r="H155" s="165">
        <v>53782</v>
      </c>
      <c r="I155" s="166">
        <f t="shared" si="51"/>
        <v>1.9109114526953888</v>
      </c>
      <c r="J155" s="165">
        <f t="shared" si="50"/>
        <v>35306</v>
      </c>
      <c r="K155" s="166">
        <f t="shared" si="52"/>
        <v>3.7749060484829275E-3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1133</v>
      </c>
      <c r="E156" s="165">
        <v>2998</v>
      </c>
      <c r="F156" s="165">
        <v>5150</v>
      </c>
      <c r="G156" s="165">
        <v>6760</v>
      </c>
      <c r="H156" s="165">
        <v>6029</v>
      </c>
      <c r="I156" s="166">
        <f t="shared" si="51"/>
        <v>-0.1081360946745562</v>
      </c>
      <c r="J156" s="165">
        <f t="shared" si="50"/>
        <v>-731</v>
      </c>
      <c r="K156" s="166">
        <f t="shared" si="52"/>
        <v>4.2316962118001507E-4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1071</v>
      </c>
      <c r="E157" s="165">
        <v>9510</v>
      </c>
      <c r="F157" s="165">
        <v>10976</v>
      </c>
      <c r="G157" s="165">
        <v>8469</v>
      </c>
      <c r="H157" s="165">
        <v>7703</v>
      </c>
      <c r="I157" s="166">
        <f t="shared" si="51"/>
        <v>-9.0447514464517598E-2</v>
      </c>
      <c r="J157" s="165">
        <f t="shared" si="50"/>
        <v>-766</v>
      </c>
      <c r="K157" s="166">
        <f t="shared" si="52"/>
        <v>5.4066604610211581E-4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192</v>
      </c>
      <c r="E158" s="165">
        <v>1264</v>
      </c>
      <c r="F158" s="165">
        <v>2945</v>
      </c>
      <c r="G158" s="165">
        <v>2070</v>
      </c>
      <c r="H158" s="165">
        <v>1577</v>
      </c>
      <c r="I158" s="166">
        <f t="shared" si="51"/>
        <v>-0.23816425120772944</v>
      </c>
      <c r="J158" s="165">
        <f t="shared" si="50"/>
        <v>-493</v>
      </c>
      <c r="K158" s="166">
        <f t="shared" si="52"/>
        <v>1.1068808966675795E-4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151</v>
      </c>
      <c r="E159" s="165">
        <v>2482</v>
      </c>
      <c r="F159" s="165">
        <v>3820</v>
      </c>
      <c r="G159" s="165">
        <v>3620</v>
      </c>
      <c r="H159" s="165">
        <v>2672</v>
      </c>
      <c r="I159" s="166">
        <f t="shared" si="51"/>
        <v>-0.26187845303867407</v>
      </c>
      <c r="J159" s="165">
        <f t="shared" si="50"/>
        <v>-948</v>
      </c>
      <c r="K159" s="166">
        <f t="shared" si="52"/>
        <v>1.8754507012655502E-4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9255</v>
      </c>
      <c r="E160" s="170">
        <f t="shared" si="54"/>
        <v>22618</v>
      </c>
      <c r="F160" s="170">
        <f t="shared" si="54"/>
        <v>31980</v>
      </c>
      <c r="G160" s="170">
        <f t="shared" si="54"/>
        <v>38613</v>
      </c>
      <c r="H160" s="170">
        <f t="shared" si="54"/>
        <v>35846</v>
      </c>
      <c r="I160" s="171">
        <f t="shared" si="51"/>
        <v>-7.165980369305669E-2</v>
      </c>
      <c r="J160" s="170">
        <f>H160-G160</f>
        <v>-2767</v>
      </c>
      <c r="K160" s="171">
        <f t="shared" si="52"/>
        <v>2.5159957274537765E-3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7FC4-D681-4C87-8336-79C99D7B5CD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784C-4CBA-4F2C-BF5E-53BD01C6330C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F999E-E98F-43D8-BEA0-4E019EEA8431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3"/>
      <c r="C9" s="285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3"/>
      <c r="C10" s="285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3"/>
      <c r="C11" s="285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3"/>
      <c r="C12" s="285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3"/>
      <c r="C13" s="285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3"/>
      <c r="C14" s="285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3"/>
      <c r="C15" s="285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3"/>
      <c r="C16" s="285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3"/>
      <c r="C17" s="286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3"/>
      <c r="C20" s="288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3"/>
      <c r="C21" s="288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3"/>
      <c r="C22" s="288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3"/>
      <c r="C23" s="288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3"/>
      <c r="C24" s="288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3"/>
      <c r="C25" s="288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3"/>
      <c r="C26" s="288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3"/>
      <c r="C27" s="288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3"/>
      <c r="C28" s="289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3"/>
      <c r="C29" s="290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3"/>
      <c r="C31" s="285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3"/>
      <c r="C32" s="285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3"/>
      <c r="C33" s="285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3"/>
      <c r="C34" s="285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3"/>
      <c r="C35" s="285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3"/>
      <c r="C36" s="285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3"/>
      <c r="C37" s="285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3"/>
      <c r="C38" s="285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3"/>
      <c r="C39" s="286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3"/>
      <c r="C40" s="299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3"/>
      <c r="C41" s="300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3"/>
      <c r="C42" s="300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3"/>
      <c r="C43" s="300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3"/>
      <c r="C44" s="300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3"/>
      <c r="C45" s="300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3"/>
      <c r="C46" s="300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3"/>
      <c r="C47" s="300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3"/>
      <c r="C48" s="300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3"/>
      <c r="C49" s="300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3"/>
      <c r="C50" s="301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3"/>
      <c r="C52" s="292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3"/>
      <c r="C53" s="292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3"/>
      <c r="C54" s="292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3"/>
      <c r="C55" s="292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3"/>
      <c r="C56" s="292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3"/>
      <c r="C57" s="292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3"/>
      <c r="C58" s="292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3"/>
      <c r="C59" s="292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3"/>
      <c r="C60" s="292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3"/>
      <c r="C61" s="293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3"/>
      <c r="C64" s="296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3"/>
      <c r="C65" s="296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3"/>
      <c r="C66" s="296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3"/>
      <c r="C67" s="296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3"/>
      <c r="C68" s="296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3"/>
      <c r="C69" s="296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3"/>
      <c r="C70" s="296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3"/>
      <c r="C71" s="296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4"/>
      <c r="C72" s="297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3"/>
      <c r="C82" s="285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3"/>
      <c r="C83" s="285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3"/>
      <c r="C84" s="285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3"/>
      <c r="C85" s="285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3"/>
      <c r="C86" s="285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3"/>
      <c r="C87" s="285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3"/>
      <c r="C88" s="285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3"/>
      <c r="C90" s="286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3"/>
      <c r="C93" s="288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3"/>
      <c r="C94" s="288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3"/>
      <c r="C95" s="288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3"/>
      <c r="C96" s="288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3"/>
      <c r="C97" s="288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3"/>
      <c r="C98" s="288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3"/>
      <c r="C99" s="288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3"/>
      <c r="C100" s="288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3"/>
      <c r="C101" s="289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3"/>
      <c r="C102" s="290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3"/>
      <c r="C104" s="285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3"/>
      <c r="C105" s="285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3"/>
      <c r="C106" s="285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3"/>
      <c r="C107" s="285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3"/>
      <c r="C108" s="285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3"/>
      <c r="C109" s="285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3"/>
      <c r="C110" s="285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3"/>
      <c r="C111" s="285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3"/>
      <c r="C112" s="286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3"/>
      <c r="C125" s="292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3"/>
      <c r="C126" s="292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3"/>
      <c r="C127" s="292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3"/>
      <c r="C128" s="292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3"/>
      <c r="C129" s="292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3"/>
      <c r="C130" s="292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3"/>
      <c r="C131" s="292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3"/>
      <c r="C132" s="292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3"/>
      <c r="C133" s="292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3"/>
      <c r="C134" s="293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3"/>
      <c r="C137" s="288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3"/>
      <c r="C138" s="288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3"/>
      <c r="C139" s="288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3"/>
      <c r="C140" s="288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3"/>
      <c r="C141" s="288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3"/>
      <c r="C142" s="288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3"/>
      <c r="C143" s="288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3"/>
      <c r="C144" s="288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4"/>
      <c r="C145" s="289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AFF55-61BA-40AB-B631-328745BB4437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7.5032095478103749</v>
      </c>
      <c r="D9" s="189">
        <v>-0.41634465685021294</v>
      </c>
      <c r="E9" s="188">
        <v>4.2534147517274628</v>
      </c>
      <c r="F9" s="189">
        <f t="shared" ref="F9:J21" si="0">IFERROR(E9-C9,"-")</f>
        <v>-3.2497947960829121</v>
      </c>
      <c r="G9" s="188">
        <v>7.3644056930375692</v>
      </c>
      <c r="H9" s="189">
        <f t="shared" si="0"/>
        <v>3.1109909413101065</v>
      </c>
      <c r="I9" s="188">
        <v>7.2885726989773234</v>
      </c>
      <c r="J9" s="189">
        <f t="shared" si="0"/>
        <v>-7.5832994060245795E-2</v>
      </c>
      <c r="K9" s="188">
        <v>7.65598233995585</v>
      </c>
      <c r="L9" s="189">
        <f t="shared" ref="L9:L21" si="1">IFERROR(K9-I9,"-")</f>
        <v>0.36740964097852657</v>
      </c>
      <c r="M9" s="188">
        <v>7.5436789772727275</v>
      </c>
      <c r="N9" s="189">
        <f t="shared" ref="N9:N13" si="2">IFERROR(M9-K9,"-")</f>
        <v>-0.11230336268312247</v>
      </c>
    </row>
    <row r="10" spans="1:15" x14ac:dyDescent="0.25">
      <c r="A10" s="1" t="s">
        <v>74</v>
      </c>
      <c r="B10" s="118" t="s">
        <v>75</v>
      </c>
      <c r="C10" s="188">
        <v>7.7170021872070702</v>
      </c>
      <c r="D10" s="189">
        <v>0.18300645293042272</v>
      </c>
      <c r="E10" s="188">
        <v>3.6048685491723464</v>
      </c>
      <c r="F10" s="189">
        <f t="shared" si="0"/>
        <v>-4.1121336380347238</v>
      </c>
      <c r="G10" s="188">
        <v>6.5212775777716239</v>
      </c>
      <c r="H10" s="189">
        <f t="shared" si="0"/>
        <v>2.9164090285992774</v>
      </c>
      <c r="I10" s="188">
        <v>6.7735424066533829</v>
      </c>
      <c r="J10" s="189">
        <f t="shared" si="0"/>
        <v>0.25226482888175905</v>
      </c>
      <c r="K10" s="188">
        <v>6.9712386605911121</v>
      </c>
      <c r="L10" s="189">
        <f t="shared" si="1"/>
        <v>0.19769625393772916</v>
      </c>
      <c r="M10" s="188">
        <v>7.2220742967575688</v>
      </c>
      <c r="N10" s="189">
        <f t="shared" si="2"/>
        <v>0.25083563616645677</v>
      </c>
    </row>
    <row r="11" spans="1:15" x14ac:dyDescent="0.25">
      <c r="A11" s="1" t="s">
        <v>76</v>
      </c>
      <c r="B11" s="118" t="s">
        <v>77</v>
      </c>
      <c r="C11" s="188">
        <v>9.2506486181613088</v>
      </c>
      <c r="D11" s="189">
        <v>2.2028171886796724</v>
      </c>
      <c r="E11" s="188">
        <v>4.0907075558839834</v>
      </c>
      <c r="F11" s="189">
        <f t="shared" si="0"/>
        <v>-5.1599410622773254</v>
      </c>
      <c r="G11" s="188">
        <v>6.6980792586928164</v>
      </c>
      <c r="H11" s="189">
        <f t="shared" si="0"/>
        <v>2.607371702808833</v>
      </c>
      <c r="I11" s="188">
        <v>6.7377011388261332</v>
      </c>
      <c r="J11" s="189">
        <f t="shared" si="0"/>
        <v>3.96218801333168E-2</v>
      </c>
      <c r="K11" s="188">
        <v>6.4654920309986839</v>
      </c>
      <c r="L11" s="189">
        <f t="shared" si="1"/>
        <v>-0.27220910782744934</v>
      </c>
      <c r="M11" s="188">
        <v>6.9178930739170204</v>
      </c>
      <c r="N11" s="189">
        <f t="shared" si="2"/>
        <v>0.45240104291833649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3.4268915364381867</v>
      </c>
      <c r="F12" s="189" t="str">
        <f t="shared" si="0"/>
        <v>-</v>
      </c>
      <c r="G12" s="188">
        <v>6.3827739181384446</v>
      </c>
      <c r="H12" s="189">
        <f t="shared" si="0"/>
        <v>2.955882381700258</v>
      </c>
      <c r="I12" s="188">
        <v>6.1673905637881115</v>
      </c>
      <c r="J12" s="189">
        <f t="shared" si="0"/>
        <v>-0.21538335435033318</v>
      </c>
      <c r="K12" s="188">
        <v>6.965188020716055</v>
      </c>
      <c r="L12" s="189">
        <f t="shared" si="1"/>
        <v>0.79779745692794357</v>
      </c>
      <c r="M12" s="188">
        <v>6.8137684550908393</v>
      </c>
      <c r="N12" s="189">
        <f t="shared" si="2"/>
        <v>-0.15141956562521575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3.5315843470614099</v>
      </c>
      <c r="F13" s="189" t="str">
        <f t="shared" si="0"/>
        <v>-</v>
      </c>
      <c r="G13" s="188">
        <v>6.2174707421855713</v>
      </c>
      <c r="H13" s="189">
        <f t="shared" si="0"/>
        <v>2.6858863951241614</v>
      </c>
      <c r="I13" s="188">
        <v>6.5183552234649831</v>
      </c>
      <c r="J13" s="189">
        <f t="shared" si="0"/>
        <v>0.30088448127941181</v>
      </c>
      <c r="K13" s="188">
        <v>6.820077615250117</v>
      </c>
      <c r="L13" s="189">
        <f t="shared" si="1"/>
        <v>0.30172239178513394</v>
      </c>
      <c r="M13" s="188">
        <v>7.3308251433251437</v>
      </c>
      <c r="N13" s="189">
        <f t="shared" si="2"/>
        <v>0.51074752807502666</v>
      </c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4.9431877958968959</v>
      </c>
      <c r="F14" s="189" t="str">
        <f t="shared" si="0"/>
        <v>-</v>
      </c>
      <c r="G14" s="188">
        <v>7.000953086942709</v>
      </c>
      <c r="H14" s="189">
        <f t="shared" si="0"/>
        <v>2.0577652910458131</v>
      </c>
      <c r="I14" s="188">
        <v>6.7547590790410634</v>
      </c>
      <c r="J14" s="189">
        <f t="shared" si="0"/>
        <v>-0.24619400790164558</v>
      </c>
      <c r="K14" s="188">
        <v>6.8785517271573049</v>
      </c>
      <c r="L14" s="189">
        <f t="shared" si="1"/>
        <v>0.12379264811624147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5.9776886192386733</v>
      </c>
      <c r="F15" s="189" t="str">
        <f t="shared" si="0"/>
        <v>-</v>
      </c>
      <c r="G15" s="188">
        <v>6.9023408766388297</v>
      </c>
      <c r="H15" s="189">
        <f t="shared" si="0"/>
        <v>0.92465225740015633</v>
      </c>
      <c r="I15" s="188">
        <v>6.8557834898665346</v>
      </c>
      <c r="J15" s="189">
        <f t="shared" si="0"/>
        <v>-4.655738677229504E-2</v>
      </c>
      <c r="K15" s="188">
        <v>6.9805567830313739</v>
      </c>
      <c r="L15" s="189">
        <f t="shared" si="1"/>
        <v>0.12477329316483932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4.5515607371192175</v>
      </c>
      <c r="D16" s="189">
        <v>-2.8081057811534764</v>
      </c>
      <c r="E16" s="188">
        <v>5.1992433795712483</v>
      </c>
      <c r="F16" s="189">
        <f t="shared" si="0"/>
        <v>0.64768264245203078</v>
      </c>
      <c r="G16" s="188">
        <v>7.2397501926274384</v>
      </c>
      <c r="H16" s="189">
        <f t="shared" si="0"/>
        <v>2.0405068130561901</v>
      </c>
      <c r="I16" s="188">
        <v>7.1337124926456168</v>
      </c>
      <c r="J16" s="189">
        <f t="shared" si="0"/>
        <v>-0.10603769998182155</v>
      </c>
      <c r="K16" s="188">
        <v>7.0900904459101861</v>
      </c>
      <c r="L16" s="189">
        <f t="shared" si="1"/>
        <v>-4.3622046735430686E-2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4.0015720524017464</v>
      </c>
      <c r="D17" s="189">
        <v>-3.4080175453227559</v>
      </c>
      <c r="E17" s="188">
        <v>5.8313355603589443</v>
      </c>
      <c r="F17" s="189">
        <f t="shared" si="0"/>
        <v>1.8297635079571979</v>
      </c>
      <c r="G17" s="188">
        <v>6.7605067064083455</v>
      </c>
      <c r="H17" s="189">
        <f t="shared" si="0"/>
        <v>0.92917114604940121</v>
      </c>
      <c r="I17" s="188">
        <v>6.8220845019451737</v>
      </c>
      <c r="J17" s="189">
        <f t="shared" si="0"/>
        <v>6.1577795536828184E-2</v>
      </c>
      <c r="K17" s="188">
        <v>6.8866018317439339</v>
      </c>
      <c r="L17" s="189">
        <f t="shared" si="1"/>
        <v>6.4517329798760237E-2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3.6523630907726932</v>
      </c>
      <c r="D18" s="189">
        <v>-3.4295121010880272</v>
      </c>
      <c r="E18" s="188">
        <v>5.9282195332757128</v>
      </c>
      <c r="F18" s="189">
        <f t="shared" si="0"/>
        <v>2.2758564425030197</v>
      </c>
      <c r="G18" s="188">
        <v>6.9025843149549875</v>
      </c>
      <c r="H18" s="189">
        <f t="shared" si="0"/>
        <v>0.97436478167927465</v>
      </c>
      <c r="I18" s="188">
        <v>6.8264086055904345</v>
      </c>
      <c r="J18" s="189">
        <f t="shared" si="0"/>
        <v>-7.6175709364552979E-2</v>
      </c>
      <c r="K18" s="188">
        <v>6.499798836911598</v>
      </c>
      <c r="L18" s="189">
        <f t="shared" si="1"/>
        <v>-0.32660976867883651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6.220779220779221</v>
      </c>
      <c r="D19" s="189">
        <v>-1.2079309678614418</v>
      </c>
      <c r="E19" s="188">
        <v>6.9308398023994355</v>
      </c>
      <c r="F19" s="189">
        <f t="shared" si="0"/>
        <v>0.71006058162021457</v>
      </c>
      <c r="G19" s="188">
        <v>7.2594999762797094</v>
      </c>
      <c r="H19" s="189">
        <f t="shared" si="0"/>
        <v>0.32866017388027391</v>
      </c>
      <c r="I19" s="188">
        <v>6.7909695542611646</v>
      </c>
      <c r="J19" s="189">
        <f t="shared" si="0"/>
        <v>-0.46853042201854489</v>
      </c>
      <c r="K19" s="188">
        <v>6.9614775499721784</v>
      </c>
      <c r="L19" s="189">
        <f t="shared" si="1"/>
        <v>0.17050799571101383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5.3013895543842837</v>
      </c>
      <c r="D20" s="189">
        <v>-1.8246712828427594</v>
      </c>
      <c r="E20" s="188">
        <v>6.2279114435907807</v>
      </c>
      <c r="F20" s="189">
        <f t="shared" si="0"/>
        <v>0.92652188920649703</v>
      </c>
      <c r="G20" s="188">
        <v>6.7056474124973162</v>
      </c>
      <c r="H20" s="189">
        <f t="shared" si="0"/>
        <v>0.47773596890653547</v>
      </c>
      <c r="I20" s="188">
        <v>6.5663159638803741</v>
      </c>
      <c r="J20" s="189">
        <f t="shared" si="0"/>
        <v>-0.13933144861694213</v>
      </c>
      <c r="K20" s="188">
        <v>6.8930442249892661</v>
      </c>
      <c r="L20" s="189">
        <f t="shared" si="1"/>
        <v>0.32672826110889197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6.3173322576307651</v>
      </c>
      <c r="D21" s="191">
        <v>-1.1030430860612865</v>
      </c>
      <c r="E21" s="190">
        <v>5.5219885141008653</v>
      </c>
      <c r="F21" s="191">
        <f t="shared" si="0"/>
        <v>-0.79534374352989978</v>
      </c>
      <c r="G21" s="190">
        <v>6.81836284648623</v>
      </c>
      <c r="H21" s="191">
        <f t="shared" si="0"/>
        <v>1.2963743323853647</v>
      </c>
      <c r="I21" s="190">
        <v>6.7723569064660403</v>
      </c>
      <c r="J21" s="191">
        <f t="shared" si="0"/>
        <v>-4.6005940020189762E-2</v>
      </c>
      <c r="K21" s="190">
        <v>6.910044821236232</v>
      </c>
      <c r="L21" s="191">
        <f t="shared" si="1"/>
        <v>0.13768791477019171</v>
      </c>
      <c r="M21" s="190">
        <v>7.1552618992790462</v>
      </c>
      <c r="N21" s="191">
        <v>0.20078752625992102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82" t="s">
        <v>291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3.3978234582829505</v>
      </c>
      <c r="D31" s="189">
        <v>-1.3914885810290891</v>
      </c>
      <c r="E31" s="188">
        <v>2.3659409484044138</v>
      </c>
      <c r="F31" s="189">
        <f t="shared" ref="F31:J43" si="3">IFERROR(E31-C31,"-")</f>
        <v>-1.0318825098785367</v>
      </c>
      <c r="G31" s="188">
        <v>5.724462365591398</v>
      </c>
      <c r="H31" s="189">
        <f t="shared" si="3"/>
        <v>3.3585214171869842</v>
      </c>
      <c r="I31" s="188">
        <v>4.65979381443299</v>
      </c>
      <c r="J31" s="189">
        <f t="shared" si="3"/>
        <v>-1.064668551158408</v>
      </c>
      <c r="K31" s="188">
        <v>4.4990310077519382</v>
      </c>
      <c r="L31" s="189">
        <f t="shared" ref="L31:N43" si="4">IFERROR(K31-I31,"-")</f>
        <v>-0.16076280668105181</v>
      </c>
      <c r="M31" s="188">
        <v>4.9236192714453582</v>
      </c>
      <c r="N31" s="189">
        <f t="shared" si="4"/>
        <v>0.42458826369341995</v>
      </c>
    </row>
    <row r="32" spans="1:15" x14ac:dyDescent="0.25">
      <c r="B32" s="118" t="s">
        <v>75</v>
      </c>
      <c r="C32" s="188">
        <v>3.4050151975683889</v>
      </c>
      <c r="D32" s="189">
        <v>-0.3983267047452359</v>
      </c>
      <c r="E32" s="188">
        <v>2.1904255319148938</v>
      </c>
      <c r="F32" s="189">
        <f t="shared" si="3"/>
        <v>-1.2145896656534951</v>
      </c>
      <c r="G32" s="188">
        <v>2.9379509379509381</v>
      </c>
      <c r="H32" s="189">
        <f t="shared" si="3"/>
        <v>0.74752540603604434</v>
      </c>
      <c r="I32" s="188">
        <v>4.0410122164048863</v>
      </c>
      <c r="J32" s="189">
        <f t="shared" si="3"/>
        <v>1.1030612784539482</v>
      </c>
      <c r="K32" s="188">
        <v>2.5011169024571855</v>
      </c>
      <c r="L32" s="189">
        <f t="shared" si="4"/>
        <v>-1.5398953139477007</v>
      </c>
      <c r="M32" s="188">
        <v>3.7223880597014927</v>
      </c>
      <c r="N32" s="189">
        <f t="shared" si="4"/>
        <v>1.2212711572443071</v>
      </c>
    </row>
    <row r="33" spans="2:15" x14ac:dyDescent="0.25">
      <c r="B33" s="118" t="s">
        <v>77</v>
      </c>
      <c r="C33" s="188">
        <v>3.8292181069958846</v>
      </c>
      <c r="D33" s="189">
        <v>1.798215193970476E-2</v>
      </c>
      <c r="E33" s="188">
        <v>2.2533892834086506</v>
      </c>
      <c r="F33" s="189">
        <f t="shared" si="3"/>
        <v>-1.575828823587234</v>
      </c>
      <c r="G33" s="188">
        <v>3.2213947190250507</v>
      </c>
      <c r="H33" s="189">
        <f t="shared" si="3"/>
        <v>0.96800543561640007</v>
      </c>
      <c r="I33" s="188">
        <v>3.6146943353897925</v>
      </c>
      <c r="J33" s="189">
        <f t="shared" si="3"/>
        <v>0.39329961636474176</v>
      </c>
      <c r="K33" s="188">
        <v>3.1333333333333333</v>
      </c>
      <c r="L33" s="189">
        <f t="shared" si="4"/>
        <v>-0.48136100205645915</v>
      </c>
      <c r="M33" s="188">
        <v>3.7395048439181915</v>
      </c>
      <c r="N33" s="189">
        <f t="shared" si="4"/>
        <v>0.60617151058485819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2.3930635838150289</v>
      </c>
      <c r="F34" s="189" t="str">
        <f>IFERROR(E34-C34,"-")</f>
        <v>-</v>
      </c>
      <c r="G34" s="188">
        <v>2.8110674525212835</v>
      </c>
      <c r="H34" s="189">
        <f>IFERROR(G34-E34,"-")</f>
        <v>0.41800386870625461</v>
      </c>
      <c r="I34" s="188">
        <v>2.8504016064257027</v>
      </c>
      <c r="J34" s="189">
        <f>IFERROR(I34-G34,"-")</f>
        <v>3.9334153904419189E-2</v>
      </c>
      <c r="K34" s="188">
        <v>3.7895878524945772</v>
      </c>
      <c r="L34" s="189">
        <f>IFERROR(K34-I34,"-")</f>
        <v>0.93918624606887446</v>
      </c>
      <c r="M34" s="188">
        <v>3.6893333333333334</v>
      </c>
      <c r="N34" s="189">
        <f t="shared" si="4"/>
        <v>-0.10025451916124384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2.5417176413016884</v>
      </c>
      <c r="F35" s="189" t="str">
        <f t="shared" si="3"/>
        <v>-</v>
      </c>
      <c r="G35" s="188">
        <v>2.6286314315715784</v>
      </c>
      <c r="H35" s="189">
        <f t="shared" si="3"/>
        <v>8.691379026988999E-2</v>
      </c>
      <c r="I35" s="188">
        <v>3.2831715210355985</v>
      </c>
      <c r="J35" s="189">
        <f t="shared" si="3"/>
        <v>0.65454008946402009</v>
      </c>
      <c r="K35" s="188">
        <v>3.0149592021758838</v>
      </c>
      <c r="L35" s="189">
        <f t="shared" si="4"/>
        <v>-0.26821231885971475</v>
      </c>
      <c r="M35" s="188">
        <v>3.8170005414185164</v>
      </c>
      <c r="N35" s="189">
        <f t="shared" si="4"/>
        <v>0.80204133924263266</v>
      </c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3.5864474339810664</v>
      </c>
      <c r="F36" s="189" t="str">
        <f t="shared" si="3"/>
        <v>-</v>
      </c>
      <c r="G36" s="188">
        <v>3.6400807672892479</v>
      </c>
      <c r="H36" s="189">
        <f t="shared" si="3"/>
        <v>5.3633333308181541E-2</v>
      </c>
      <c r="I36" s="188">
        <v>3.3483852529294085</v>
      </c>
      <c r="J36" s="189">
        <f t="shared" si="3"/>
        <v>-0.29169551435983943</v>
      </c>
      <c r="K36" s="188">
        <v>3.406364301389905</v>
      </c>
      <c r="L36" s="189">
        <f t="shared" si="4"/>
        <v>5.7979048460496507E-2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4.4459262851600387</v>
      </c>
      <c r="F37" s="189" t="str">
        <f t="shared" si="3"/>
        <v>-</v>
      </c>
      <c r="G37" s="188">
        <v>4.1811648079306076</v>
      </c>
      <c r="H37" s="189">
        <f t="shared" si="3"/>
        <v>-0.26476147722943111</v>
      </c>
      <c r="I37" s="188">
        <v>3.8014415252266915</v>
      </c>
      <c r="J37" s="189">
        <f t="shared" si="3"/>
        <v>-0.37972328270391609</v>
      </c>
      <c r="K37" s="188">
        <v>3.6836089494163424</v>
      </c>
      <c r="L37" s="189">
        <f t="shared" si="4"/>
        <v>-0.11783257581034912</v>
      </c>
      <c r="M37" s="188"/>
      <c r="N37" s="189"/>
    </row>
    <row r="38" spans="2:15" x14ac:dyDescent="0.25">
      <c r="B38" s="118" t="s">
        <v>87</v>
      </c>
      <c r="C38" s="188">
        <v>3.0742075823492852</v>
      </c>
      <c r="D38" s="189">
        <v>-0.71711502086974921</v>
      </c>
      <c r="E38" s="188">
        <v>3.7990708478513358</v>
      </c>
      <c r="F38" s="189">
        <f t="shared" si="3"/>
        <v>0.7248632655020506</v>
      </c>
      <c r="G38" s="188">
        <v>4.0331521739130434</v>
      </c>
      <c r="H38" s="189">
        <f t="shared" si="3"/>
        <v>0.23408132606170762</v>
      </c>
      <c r="I38" s="188">
        <v>4.0018788163457026</v>
      </c>
      <c r="J38" s="189">
        <f t="shared" si="3"/>
        <v>-3.1273357567340732E-2</v>
      </c>
      <c r="K38" s="188">
        <v>3.593650159744409</v>
      </c>
      <c r="L38" s="189">
        <f t="shared" si="4"/>
        <v>-0.40822865660129359</v>
      </c>
      <c r="M38" s="188"/>
      <c r="N38" s="189"/>
    </row>
    <row r="39" spans="2:15" x14ac:dyDescent="0.25">
      <c r="B39" s="118" t="s">
        <v>89</v>
      </c>
      <c r="C39" s="188">
        <v>2.647812971342383</v>
      </c>
      <c r="D39" s="189">
        <v>-1.8377936085068289</v>
      </c>
      <c r="E39" s="188">
        <v>3.4035053929121726</v>
      </c>
      <c r="F39" s="189">
        <f t="shared" si="3"/>
        <v>0.75569242156978955</v>
      </c>
      <c r="G39" s="188">
        <v>3.5713871154962273</v>
      </c>
      <c r="H39" s="189">
        <f t="shared" si="3"/>
        <v>0.16788172258405476</v>
      </c>
      <c r="I39" s="188">
        <v>3.6274393849793021</v>
      </c>
      <c r="J39" s="189">
        <f t="shared" si="3"/>
        <v>5.6052269483074735E-2</v>
      </c>
      <c r="K39" s="188">
        <v>3.963002114164905</v>
      </c>
      <c r="L39" s="189">
        <f t="shared" si="4"/>
        <v>0.33556272918560293</v>
      </c>
      <c r="M39" s="188"/>
      <c r="N39" s="189"/>
    </row>
    <row r="40" spans="2:15" x14ac:dyDescent="0.25">
      <c r="B40" s="118" t="s">
        <v>91</v>
      </c>
      <c r="C40" s="188">
        <v>2.4842917997870075</v>
      </c>
      <c r="D40" s="189">
        <v>-1.3228621659983735</v>
      </c>
      <c r="E40" s="188">
        <v>3.132591562355123</v>
      </c>
      <c r="F40" s="189">
        <f t="shared" si="3"/>
        <v>0.6482997625681155</v>
      </c>
      <c r="G40" s="188">
        <v>3.554815263476681</v>
      </c>
      <c r="H40" s="189">
        <f t="shared" si="3"/>
        <v>0.42222370112155794</v>
      </c>
      <c r="I40" s="188">
        <v>3.2132940681531341</v>
      </c>
      <c r="J40" s="189">
        <f t="shared" si="3"/>
        <v>-0.34152119532354686</v>
      </c>
      <c r="K40" s="188">
        <v>3.3147033533963888</v>
      </c>
      <c r="L40" s="189">
        <f t="shared" si="4"/>
        <v>0.10140928524325465</v>
      </c>
      <c r="M40" s="188"/>
      <c r="N40" s="189"/>
    </row>
    <row r="41" spans="2:15" x14ac:dyDescent="0.25">
      <c r="B41" s="118" t="s">
        <v>93</v>
      </c>
      <c r="C41" s="188">
        <v>3.945582586427657</v>
      </c>
      <c r="D41" s="189">
        <v>0.37689414682164335</v>
      </c>
      <c r="E41" s="188">
        <v>3.4310897435897436</v>
      </c>
      <c r="F41" s="189">
        <f t="shared" si="3"/>
        <v>-0.51449284283791341</v>
      </c>
      <c r="G41" s="188">
        <v>3.6112132352941178</v>
      </c>
      <c r="H41" s="189">
        <f t="shared" si="3"/>
        <v>0.18012349170437414</v>
      </c>
      <c r="I41" s="188">
        <v>3.4485981308411215</v>
      </c>
      <c r="J41" s="189">
        <f t="shared" si="3"/>
        <v>-0.16261510445299621</v>
      </c>
      <c r="K41" s="188">
        <v>4.3719325153374236</v>
      </c>
      <c r="L41" s="189">
        <f t="shared" si="4"/>
        <v>0.92333438449630201</v>
      </c>
      <c r="M41" s="188"/>
      <c r="N41" s="189"/>
    </row>
    <row r="42" spans="2:15" x14ac:dyDescent="0.25">
      <c r="B42" s="118" t="s">
        <v>95</v>
      </c>
      <c r="C42" s="188">
        <v>2.4285714285714284</v>
      </c>
      <c r="D42" s="189">
        <v>-1.1950747808148532</v>
      </c>
      <c r="E42" s="188">
        <v>3.166830225711482</v>
      </c>
      <c r="F42" s="189">
        <f t="shared" si="3"/>
        <v>0.7382587971400536</v>
      </c>
      <c r="G42" s="188">
        <v>4.1630076838638859</v>
      </c>
      <c r="H42" s="189">
        <f t="shared" si="3"/>
        <v>0.99617745815240388</v>
      </c>
      <c r="I42" s="188">
        <v>3.404673393520977</v>
      </c>
      <c r="J42" s="189">
        <f t="shared" si="3"/>
        <v>-0.75833429034290889</v>
      </c>
      <c r="K42" s="188">
        <v>3.9628305932809149</v>
      </c>
      <c r="L42" s="189">
        <f t="shared" si="4"/>
        <v>0.55815719975993794</v>
      </c>
      <c r="M42" s="188"/>
      <c r="N42" s="189"/>
    </row>
    <row r="43" spans="2:15" ht="15.75" x14ac:dyDescent="0.25">
      <c r="B43" s="121" t="s">
        <v>32</v>
      </c>
      <c r="C43" s="190">
        <v>2.875516971571221</v>
      </c>
      <c r="D43" s="191">
        <v>-1.3570125937797233</v>
      </c>
      <c r="E43" s="190">
        <v>3.140326433121019</v>
      </c>
      <c r="F43" s="191">
        <f t="shared" si="3"/>
        <v>0.26480946154979801</v>
      </c>
      <c r="G43" s="190">
        <v>3.6206255806751315</v>
      </c>
      <c r="H43" s="191">
        <f t="shared" si="3"/>
        <v>0.48029914755411252</v>
      </c>
      <c r="I43" s="190">
        <v>3.5630895121494159</v>
      </c>
      <c r="J43" s="191">
        <f t="shared" si="3"/>
        <v>-5.7536068525715578E-2</v>
      </c>
      <c r="K43" s="190">
        <v>3.5542003563108127</v>
      </c>
      <c r="L43" s="191">
        <f t="shared" si="4"/>
        <v>-8.8891558386032798E-3</v>
      </c>
      <c r="M43" s="190">
        <v>3.8962883763555829</v>
      </c>
      <c r="N43" s="191">
        <v>0.61762749003573703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292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4.8253012048192767</v>
      </c>
      <c r="D53" s="189">
        <v>1.2480832420591454</v>
      </c>
      <c r="E53" s="188">
        <v>5.3652173913043475</v>
      </c>
      <c r="F53" s="189">
        <f t="shared" ref="F53:J65" si="5">IFERROR(E53-C53,"-")</f>
        <v>0.53991618648507078</v>
      </c>
      <c r="G53" s="188">
        <v>5.7339805825242722</v>
      </c>
      <c r="H53" s="189">
        <f t="shared" si="5"/>
        <v>0.36876319121992474</v>
      </c>
      <c r="I53" s="188">
        <v>5.0429362880886428</v>
      </c>
      <c r="J53" s="189">
        <f t="shared" si="5"/>
        <v>-0.69104429443562942</v>
      </c>
      <c r="K53" s="188">
        <v>5.8047722342733188</v>
      </c>
      <c r="L53" s="189">
        <f t="shared" ref="L53:N65" si="6">IFERROR(K53-I53,"-")</f>
        <v>0.76183594618467598</v>
      </c>
      <c r="M53" s="188">
        <v>5.9452736318407959</v>
      </c>
      <c r="N53" s="189">
        <f t="shared" si="6"/>
        <v>0.14050139756747715</v>
      </c>
    </row>
    <row r="54" spans="1:15" x14ac:dyDescent="0.25">
      <c r="A54" s="1">
        <v>2</v>
      </c>
      <c r="B54" s="118" t="s">
        <v>75</v>
      </c>
      <c r="C54" s="188">
        <v>4.333333333333333</v>
      </c>
      <c r="D54" s="189">
        <v>1.3131567885666242</v>
      </c>
      <c r="E54" s="188">
        <v>4.1810699588477362</v>
      </c>
      <c r="F54" s="189">
        <f t="shared" si="5"/>
        <v>-0.15226337448559679</v>
      </c>
      <c r="G54" s="188">
        <v>4.2582524271844662</v>
      </c>
      <c r="H54" s="189">
        <f t="shared" si="5"/>
        <v>7.7182468336729926E-2</v>
      </c>
      <c r="I54" s="188">
        <v>4.5245579567779961</v>
      </c>
      <c r="J54" s="189">
        <f t="shared" si="5"/>
        <v>0.26630552959352993</v>
      </c>
      <c r="K54" s="188">
        <v>3.5454545454545454</v>
      </c>
      <c r="L54" s="189">
        <f t="shared" si="6"/>
        <v>-0.97910341132345069</v>
      </c>
      <c r="M54" s="188">
        <v>4.55</v>
      </c>
      <c r="N54" s="189">
        <f t="shared" si="6"/>
        <v>1.0045454545454544</v>
      </c>
    </row>
    <row r="55" spans="1:15" x14ac:dyDescent="0.25">
      <c r="A55" s="1">
        <v>3</v>
      </c>
      <c r="B55" s="118" t="s">
        <v>77</v>
      </c>
      <c r="C55" s="188">
        <v>5.8444444444444441</v>
      </c>
      <c r="D55" s="189">
        <v>3.1606251191156849</v>
      </c>
      <c r="E55" s="188">
        <v>3.6339522546419096</v>
      </c>
      <c r="F55" s="189">
        <f t="shared" si="5"/>
        <v>-2.2104921898025345</v>
      </c>
      <c r="G55" s="188">
        <v>4.8299445471349349</v>
      </c>
      <c r="H55" s="189">
        <f t="shared" si="5"/>
        <v>1.1959922924930253</v>
      </c>
      <c r="I55" s="188">
        <v>4.1807228915662646</v>
      </c>
      <c r="J55" s="189">
        <f t="shared" si="5"/>
        <v>-0.64922165556867029</v>
      </c>
      <c r="K55" s="188">
        <v>4.1143911439114387</v>
      </c>
      <c r="L55" s="189">
        <f t="shared" si="6"/>
        <v>-6.6331747654825968E-2</v>
      </c>
      <c r="M55" s="188">
        <v>4.6043046357615891</v>
      </c>
      <c r="N55" s="189">
        <f t="shared" si="6"/>
        <v>0.48991349185015043</v>
      </c>
    </row>
    <row r="56" spans="1:15" x14ac:dyDescent="0.25">
      <c r="A56" s="1">
        <v>4</v>
      </c>
      <c r="B56" s="118" t="s">
        <v>79</v>
      </c>
      <c r="C56" s="188" t="s">
        <v>250</v>
      </c>
      <c r="D56" s="189" t="s">
        <v>250</v>
      </c>
      <c r="E56" s="188">
        <v>3.7015945330296129</v>
      </c>
      <c r="F56" s="189" t="str">
        <f>IFERROR(E56-C56,"-")</f>
        <v>-</v>
      </c>
      <c r="G56" s="188">
        <v>3.7936046511627906</v>
      </c>
      <c r="H56" s="189">
        <f>IFERROR(G56-E56,"-")</f>
        <v>9.201011813317761E-2</v>
      </c>
      <c r="I56" s="188">
        <v>4.0883054892601436</v>
      </c>
      <c r="J56" s="189">
        <f>IFERROR(I56-G56,"-")</f>
        <v>0.29470083809735304</v>
      </c>
      <c r="K56" s="188">
        <v>4.7992895204262878</v>
      </c>
      <c r="L56" s="189">
        <f>IFERROR(K56-I56,"-")</f>
        <v>0.71098403116614417</v>
      </c>
      <c r="M56" s="188">
        <v>4.6322350845948357</v>
      </c>
      <c r="N56" s="189">
        <f t="shared" si="6"/>
        <v>-0.16705443583145207</v>
      </c>
    </row>
    <row r="57" spans="1:15" x14ac:dyDescent="0.25">
      <c r="A57" s="1">
        <v>5</v>
      </c>
      <c r="B57" s="118" t="s">
        <v>81</v>
      </c>
      <c r="C57" s="188" t="s">
        <v>250</v>
      </c>
      <c r="D57" s="189" t="s">
        <v>250</v>
      </c>
      <c r="E57" s="188">
        <v>3.6545718432510887</v>
      </c>
      <c r="F57" s="189" t="str">
        <f t="shared" si="5"/>
        <v>-</v>
      </c>
      <c r="G57" s="188">
        <v>3.9125596184419713</v>
      </c>
      <c r="H57" s="189">
        <f t="shared" si="5"/>
        <v>0.25798777519088256</v>
      </c>
      <c r="I57" s="188">
        <v>3.9587750294464077</v>
      </c>
      <c r="J57" s="189">
        <f t="shared" si="5"/>
        <v>4.621541100443638E-2</v>
      </c>
      <c r="K57" s="188">
        <v>4.9326145552560643</v>
      </c>
      <c r="L57" s="189">
        <f t="shared" si="6"/>
        <v>0.9738395258096566</v>
      </c>
      <c r="M57" s="188">
        <v>5.5975460122699383</v>
      </c>
      <c r="N57" s="189">
        <f t="shared" si="6"/>
        <v>0.66493145701387402</v>
      </c>
    </row>
    <row r="58" spans="1:15" x14ac:dyDescent="0.25">
      <c r="A58" s="1">
        <v>6</v>
      </c>
      <c r="B58" s="118" t="s">
        <v>83</v>
      </c>
      <c r="C58" s="188" t="s">
        <v>250</v>
      </c>
      <c r="D58" s="189" t="s">
        <v>250</v>
      </c>
      <c r="E58" s="188">
        <v>4.3600000000000003</v>
      </c>
      <c r="F58" s="189" t="str">
        <f t="shared" si="5"/>
        <v>-</v>
      </c>
      <c r="G58" s="188">
        <v>5.4429347826086953</v>
      </c>
      <c r="H58" s="189">
        <f t="shared" si="5"/>
        <v>1.082934782608695</v>
      </c>
      <c r="I58" s="188">
        <v>4.3403590944574555</v>
      </c>
      <c r="J58" s="189">
        <f t="shared" si="5"/>
        <v>-1.1025756881512399</v>
      </c>
      <c r="K58" s="188">
        <v>4.7995337995337994</v>
      </c>
      <c r="L58" s="189">
        <f t="shared" si="6"/>
        <v>0.45917470507634395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250</v>
      </c>
      <c r="D59" s="189" t="s">
        <v>250</v>
      </c>
      <c r="E59" s="188">
        <v>5.7505060728744937</v>
      </c>
      <c r="F59" s="189" t="str">
        <f t="shared" si="5"/>
        <v>-</v>
      </c>
      <c r="G59" s="188">
        <v>6.2126563649742454</v>
      </c>
      <c r="H59" s="189">
        <f t="shared" si="5"/>
        <v>0.46215029209975178</v>
      </c>
      <c r="I59" s="188">
        <v>5.4324683965402532</v>
      </c>
      <c r="J59" s="189">
        <f t="shared" si="5"/>
        <v>-0.7801879684339923</v>
      </c>
      <c r="K59" s="188">
        <v>6.0435855263157894</v>
      </c>
      <c r="L59" s="189">
        <f t="shared" si="6"/>
        <v>0.61111712977553623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3.7919020715630887</v>
      </c>
      <c r="D60" s="189">
        <v>-1.5639215243660485</v>
      </c>
      <c r="E60" s="188">
        <v>5.5321725965177899</v>
      </c>
      <c r="F60" s="189">
        <f t="shared" si="5"/>
        <v>1.7402705249547012</v>
      </c>
      <c r="G60" s="188">
        <v>6.4098601913171454</v>
      </c>
      <c r="H60" s="189">
        <f t="shared" si="5"/>
        <v>0.87768759479935543</v>
      </c>
      <c r="I60" s="188">
        <v>5.612125162972621</v>
      </c>
      <c r="J60" s="189">
        <f t="shared" si="5"/>
        <v>-0.79773502834452437</v>
      </c>
      <c r="K60" s="188">
        <v>5.8556461001164148</v>
      </c>
      <c r="L60" s="189">
        <f t="shared" si="6"/>
        <v>0.24352093714379386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2.9774577332498433</v>
      </c>
      <c r="D61" s="189">
        <v>-1.295903841631791</v>
      </c>
      <c r="E61" s="188">
        <v>5.5271779597915112</v>
      </c>
      <c r="F61" s="189">
        <f t="shared" si="5"/>
        <v>2.5497202265416679</v>
      </c>
      <c r="G61" s="188">
        <v>5.5612691466083151</v>
      </c>
      <c r="H61" s="189">
        <f t="shared" si="5"/>
        <v>3.4091186816803898E-2</v>
      </c>
      <c r="I61" s="188">
        <v>5.5102239532619279</v>
      </c>
      <c r="J61" s="189">
        <f t="shared" si="5"/>
        <v>-5.104519334638713E-2</v>
      </c>
      <c r="K61" s="188">
        <v>5.8552746294681777</v>
      </c>
      <c r="L61" s="189">
        <f t="shared" si="6"/>
        <v>0.34505067620624974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4.8207171314741037</v>
      </c>
      <c r="D62" s="189">
        <v>0.93619746995095809</v>
      </c>
      <c r="E62" s="188">
        <v>4.9938775510204083</v>
      </c>
      <c r="F62" s="189">
        <f t="shared" si="5"/>
        <v>0.17316041954630457</v>
      </c>
      <c r="G62" s="188">
        <v>4.6286201022146507</v>
      </c>
      <c r="H62" s="189">
        <f t="shared" si="5"/>
        <v>-0.36525744880575761</v>
      </c>
      <c r="I62" s="188">
        <v>4.8662790697674421</v>
      </c>
      <c r="J62" s="189">
        <f t="shared" si="5"/>
        <v>0.23765896755279137</v>
      </c>
      <c r="K62" s="188">
        <v>5.0836909871244638</v>
      </c>
      <c r="L62" s="189">
        <f t="shared" si="6"/>
        <v>0.2174119173570217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4.9330543933054392</v>
      </c>
      <c r="D63" s="189">
        <v>0.56119509682302748</v>
      </c>
      <c r="E63" s="188">
        <v>5.2996845425867507</v>
      </c>
      <c r="F63" s="189">
        <f t="shared" si="5"/>
        <v>0.36663014928131155</v>
      </c>
      <c r="G63" s="188">
        <v>4.5814977973568283</v>
      </c>
      <c r="H63" s="189">
        <f t="shared" si="5"/>
        <v>-0.71818674522992243</v>
      </c>
      <c r="I63" s="188">
        <v>4.4314049586776862</v>
      </c>
      <c r="J63" s="189">
        <f t="shared" si="5"/>
        <v>-0.15009283867914203</v>
      </c>
      <c r="K63" s="188">
        <v>4.5080042689434361</v>
      </c>
      <c r="L63" s="189">
        <f t="shared" si="6"/>
        <v>7.6599310265749843E-2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4.270833333333333</v>
      </c>
      <c r="D64" s="189">
        <v>0.42991959706719474</v>
      </c>
      <c r="E64" s="188">
        <v>4.0808510638297868</v>
      </c>
      <c r="F64" s="189">
        <f t="shared" si="5"/>
        <v>-0.18998226950354624</v>
      </c>
      <c r="G64" s="188">
        <v>4.6321559074299632</v>
      </c>
      <c r="H64" s="189">
        <f t="shared" si="5"/>
        <v>0.5513048436001764</v>
      </c>
      <c r="I64" s="188">
        <v>4.2139201637666321</v>
      </c>
      <c r="J64" s="189">
        <f t="shared" si="5"/>
        <v>-0.41823574366333105</v>
      </c>
      <c r="K64" s="188">
        <v>4.8214285714285712</v>
      </c>
      <c r="L64" s="189">
        <f t="shared" si="6"/>
        <v>0.60750840766193903</v>
      </c>
      <c r="M64" s="188"/>
      <c r="N64" s="189"/>
    </row>
    <row r="65" spans="1:15" ht="15.75" x14ac:dyDescent="0.25">
      <c r="B65" s="121" t="s">
        <v>32</v>
      </c>
      <c r="C65" s="190">
        <v>3.8516443002507006</v>
      </c>
      <c r="D65" s="191">
        <v>-0.88940080053723358</v>
      </c>
      <c r="E65" s="190">
        <v>5.0409218764177481</v>
      </c>
      <c r="F65" s="191">
        <f t="shared" si="5"/>
        <v>1.1892775761670475</v>
      </c>
      <c r="G65" s="190">
        <v>5.2284492213204654</v>
      </c>
      <c r="H65" s="191">
        <f t="shared" si="5"/>
        <v>0.18752734490271727</v>
      </c>
      <c r="I65" s="190">
        <v>4.7866134751773046</v>
      </c>
      <c r="J65" s="191">
        <f t="shared" si="5"/>
        <v>-0.44183574614316079</v>
      </c>
      <c r="K65" s="190">
        <v>5.166019237883833</v>
      </c>
      <c r="L65" s="191">
        <f t="shared" si="6"/>
        <v>0.37940576270652837</v>
      </c>
      <c r="M65" s="190">
        <v>5.0634696755994355</v>
      </c>
      <c r="N65" s="191">
        <v>0.45665447245395718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293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2.4404040404040406</v>
      </c>
      <c r="D75" s="189">
        <v>-3.8966588966588964</v>
      </c>
      <c r="E75" s="188">
        <v>1.8890425164189422</v>
      </c>
      <c r="F75" s="189">
        <f t="shared" ref="F75:J77" si="7">IFERROR(E75-C75,"-")</f>
        <v>-0.55136152398509841</v>
      </c>
      <c r="G75" s="188">
        <v>5.7030567685589517</v>
      </c>
      <c r="H75" s="189">
        <f t="shared" si="7"/>
        <v>3.8140142521400096</v>
      </c>
      <c r="I75" s="188">
        <v>4.361380798274002</v>
      </c>
      <c r="J75" s="189">
        <f t="shared" si="7"/>
        <v>-1.3416759702849497</v>
      </c>
      <c r="K75" s="188">
        <v>3.444833625218914</v>
      </c>
      <c r="L75" s="189">
        <f t="shared" ref="L75:L77" si="8">IFERROR(K75-I75,"-")</f>
        <v>-0.91654717305508804</v>
      </c>
      <c r="M75" s="188">
        <v>2.439516129032258</v>
      </c>
      <c r="N75" s="189">
        <f t="shared" ref="N75:N79" si="9">IFERROR(M75-K75,"-")</f>
        <v>-1.005317496186656</v>
      </c>
    </row>
    <row r="76" spans="1:15" x14ac:dyDescent="0.25">
      <c r="A76" s="1">
        <v>2</v>
      </c>
      <c r="B76" s="118" t="s">
        <v>75</v>
      </c>
      <c r="C76" s="188">
        <v>3.0010905125408942</v>
      </c>
      <c r="D76" s="189">
        <v>-1.6162096185207049</v>
      </c>
      <c r="E76" s="188">
        <v>2.0027163368257663</v>
      </c>
      <c r="F76" s="189">
        <f t="shared" si="7"/>
        <v>-0.99837417571512788</v>
      </c>
      <c r="G76" s="188">
        <v>2.1572904707233067</v>
      </c>
      <c r="H76" s="189">
        <f t="shared" si="7"/>
        <v>0.15457413389754038</v>
      </c>
      <c r="I76" s="188">
        <v>3.6546310832025117</v>
      </c>
      <c r="J76" s="189">
        <f t="shared" si="7"/>
        <v>1.497340612479205</v>
      </c>
      <c r="K76" s="188">
        <v>1.9333333333333333</v>
      </c>
      <c r="L76" s="189">
        <f t="shared" si="8"/>
        <v>-1.7212977498691784</v>
      </c>
      <c r="M76" s="188">
        <v>2.4962962962962965</v>
      </c>
      <c r="N76" s="189">
        <f t="shared" si="9"/>
        <v>0.56296296296296311</v>
      </c>
    </row>
    <row r="77" spans="1:15" x14ac:dyDescent="0.25">
      <c r="A77" s="1">
        <v>3</v>
      </c>
      <c r="B77" s="118" t="s">
        <v>77</v>
      </c>
      <c r="C77" s="188">
        <v>3.0541310541310542</v>
      </c>
      <c r="D77" s="189">
        <v>-1.6311526338122082</v>
      </c>
      <c r="E77" s="188">
        <v>2.0621095185593532</v>
      </c>
      <c r="F77" s="189">
        <f t="shared" si="7"/>
        <v>-0.99202153557170103</v>
      </c>
      <c r="G77" s="188">
        <v>2.2916666666666665</v>
      </c>
      <c r="H77" s="189">
        <f t="shared" si="7"/>
        <v>0.22955714810731331</v>
      </c>
      <c r="I77" s="188">
        <v>3.2065637065637067</v>
      </c>
      <c r="J77" s="189">
        <f t="shared" si="7"/>
        <v>0.91489703989704019</v>
      </c>
      <c r="K77" s="188">
        <v>2.6110019646365421</v>
      </c>
      <c r="L77" s="189">
        <f t="shared" si="8"/>
        <v>-0.5955617419271646</v>
      </c>
      <c r="M77" s="188">
        <v>2.1323076923076925</v>
      </c>
      <c r="N77" s="189">
        <f t="shared" si="9"/>
        <v>-0.47869427232884965</v>
      </c>
    </row>
    <row r="78" spans="1:15" x14ac:dyDescent="0.25">
      <c r="A78" s="1">
        <v>4</v>
      </c>
      <c r="B78" s="118" t="s">
        <v>79</v>
      </c>
      <c r="C78" s="188" t="s">
        <v>250</v>
      </c>
      <c r="D78" s="189" t="s">
        <v>250</v>
      </c>
      <c r="E78" s="188">
        <v>2.2452393206381882</v>
      </c>
      <c r="F78" s="189" t="str">
        <f>IFERROR(E78-C78,"-")</f>
        <v>-</v>
      </c>
      <c r="G78" s="188">
        <v>2.5253592561284868</v>
      </c>
      <c r="H78" s="189">
        <f>IFERROR(G78-E78,"-")</f>
        <v>0.28011993549029857</v>
      </c>
      <c r="I78" s="188">
        <v>2.5206611570247932</v>
      </c>
      <c r="J78" s="189">
        <f>IFERROR(I78-G78,"-")</f>
        <v>-4.6980991036935649E-3</v>
      </c>
      <c r="K78" s="188">
        <v>3.096341463414634</v>
      </c>
      <c r="L78" s="189">
        <f>IFERROR(K78-I78,"-")</f>
        <v>0.5756803063898408</v>
      </c>
      <c r="M78" s="188">
        <v>2.7497781721384205</v>
      </c>
      <c r="N78" s="189">
        <f t="shared" si="9"/>
        <v>-0.34656329127621355</v>
      </c>
    </row>
    <row r="79" spans="1:15" x14ac:dyDescent="0.25">
      <c r="A79" s="1">
        <v>5</v>
      </c>
      <c r="B79" s="118" t="s">
        <v>81</v>
      </c>
      <c r="C79" s="188" t="s">
        <v>250</v>
      </c>
      <c r="D79" s="189" t="s">
        <v>250</v>
      </c>
      <c r="E79" s="188">
        <v>2.3160682754561508</v>
      </c>
      <c r="F79" s="189" t="str">
        <f t="shared" ref="F79:J87" si="10">IFERROR(E79-C79,"-")</f>
        <v>-</v>
      </c>
      <c r="G79" s="188">
        <v>2.2661579892280073</v>
      </c>
      <c r="H79" s="189">
        <f t="shared" si="10"/>
        <v>-4.991028622814353E-2</v>
      </c>
      <c r="I79" s="188">
        <v>2.9297597042513863</v>
      </c>
      <c r="J79" s="189">
        <f t="shared" si="10"/>
        <v>0.66360171502337906</v>
      </c>
      <c r="K79" s="188">
        <v>2.043032786885246</v>
      </c>
      <c r="L79" s="189">
        <f t="shared" ref="L79:L87" si="11">IFERROR(K79-I79,"-")</f>
        <v>-0.88672691736614029</v>
      </c>
      <c r="M79" s="188">
        <v>2.4108527131782944</v>
      </c>
      <c r="N79" s="189">
        <f t="shared" si="9"/>
        <v>0.36781992629304838</v>
      </c>
    </row>
    <row r="80" spans="1:15" x14ac:dyDescent="0.25">
      <c r="A80" s="1">
        <v>6</v>
      </c>
      <c r="B80" s="118" t="s">
        <v>83</v>
      </c>
      <c r="C80" s="188" t="s">
        <v>250</v>
      </c>
      <c r="D80" s="189" t="s">
        <v>250</v>
      </c>
      <c r="E80" s="188">
        <v>3.0181503889369057</v>
      </c>
      <c r="F80" s="189" t="str">
        <f t="shared" si="10"/>
        <v>-</v>
      </c>
      <c r="G80" s="188">
        <v>2.5742971887550201</v>
      </c>
      <c r="H80" s="189">
        <f t="shared" si="10"/>
        <v>-0.44385320018188557</v>
      </c>
      <c r="I80" s="188">
        <v>2.775473399458972</v>
      </c>
      <c r="J80" s="189">
        <f t="shared" si="10"/>
        <v>0.20117621070395186</v>
      </c>
      <c r="K80" s="188">
        <v>2.7691897654584223</v>
      </c>
      <c r="L80" s="189">
        <f t="shared" si="11"/>
        <v>-6.2836340005496538E-3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250</v>
      </c>
      <c r="D81" s="189" t="s">
        <v>250</v>
      </c>
      <c r="E81" s="188">
        <v>3.2458100558659218</v>
      </c>
      <c r="F81" s="189" t="str">
        <f t="shared" si="10"/>
        <v>-</v>
      </c>
      <c r="G81" s="188">
        <v>3.1494768310911807</v>
      </c>
      <c r="H81" s="189">
        <f t="shared" si="10"/>
        <v>-9.6333224774741044E-2</v>
      </c>
      <c r="I81" s="188">
        <v>2.9253037884203001</v>
      </c>
      <c r="J81" s="189">
        <f t="shared" si="10"/>
        <v>-0.22417304267088056</v>
      </c>
      <c r="K81" s="188">
        <v>2.6926795580110499</v>
      </c>
      <c r="L81" s="189">
        <f t="shared" si="11"/>
        <v>-0.23262423040925029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2.8167539267015709</v>
      </c>
      <c r="D82" s="189">
        <v>-5.0565752728527258E-2</v>
      </c>
      <c r="E82" s="188">
        <v>3.0318364611260056</v>
      </c>
      <c r="F82" s="189">
        <f t="shared" si="10"/>
        <v>0.2150825344244347</v>
      </c>
      <c r="G82" s="188">
        <v>3.2569093967796201</v>
      </c>
      <c r="H82" s="189">
        <f t="shared" si="10"/>
        <v>0.22507293565361453</v>
      </c>
      <c r="I82" s="188">
        <v>3.095080763582966</v>
      </c>
      <c r="J82" s="189">
        <f t="shared" si="10"/>
        <v>-0.16182863319665408</v>
      </c>
      <c r="K82" s="188">
        <v>2.4124620060790272</v>
      </c>
      <c r="L82" s="189">
        <f t="shared" si="11"/>
        <v>-0.68261875750393886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2.4267114657706848</v>
      </c>
      <c r="D83" s="189">
        <v>-2.5261135479429737</v>
      </c>
      <c r="E83" s="188">
        <v>2.662509742790335</v>
      </c>
      <c r="F83" s="189">
        <f t="shared" si="10"/>
        <v>0.23579827701965028</v>
      </c>
      <c r="G83" s="188">
        <v>2.8530805687203791</v>
      </c>
      <c r="H83" s="189">
        <f t="shared" si="10"/>
        <v>0.19057082593004404</v>
      </c>
      <c r="I83" s="188">
        <v>2.8063694267515924</v>
      </c>
      <c r="J83" s="189">
        <f t="shared" si="10"/>
        <v>-4.6711141968786674E-2</v>
      </c>
      <c r="K83" s="188">
        <v>2.6794795978710821</v>
      </c>
      <c r="L83" s="189">
        <f t="shared" si="11"/>
        <v>-0.12688982888051026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2.1238475722188075</v>
      </c>
      <c r="D84" s="189">
        <v>-1.5992459918698891</v>
      </c>
      <c r="E84" s="188">
        <v>2.5854829034193161</v>
      </c>
      <c r="F84" s="189">
        <f t="shared" si="10"/>
        <v>0.46163533120050859</v>
      </c>
      <c r="G84" s="188">
        <v>2.9624060150375939</v>
      </c>
      <c r="H84" s="189">
        <f t="shared" si="10"/>
        <v>0.37692311161827785</v>
      </c>
      <c r="I84" s="188">
        <v>2.5399644760213143</v>
      </c>
      <c r="J84" s="189">
        <f t="shared" si="10"/>
        <v>-0.42244153901627968</v>
      </c>
      <c r="K84" s="188">
        <v>2.6699256941728589</v>
      </c>
      <c r="L84" s="189">
        <f t="shared" si="11"/>
        <v>0.1299612181515446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3.767195767195767</v>
      </c>
      <c r="D85" s="189">
        <v>1.0541336686946963</v>
      </c>
      <c r="E85" s="188">
        <v>2.79484425349087</v>
      </c>
      <c r="F85" s="189">
        <f t="shared" si="10"/>
        <v>-0.97235151370489703</v>
      </c>
      <c r="G85" s="188">
        <v>2.9164037854889591</v>
      </c>
      <c r="H85" s="189">
        <f t="shared" si="10"/>
        <v>0.12155953199808911</v>
      </c>
      <c r="I85" s="188">
        <v>2.5729013254786453</v>
      </c>
      <c r="J85" s="189">
        <f t="shared" si="10"/>
        <v>-0.34350246001031381</v>
      </c>
      <c r="K85" s="188">
        <v>4.0245231607629428</v>
      </c>
      <c r="L85" s="189">
        <f t="shared" si="11"/>
        <v>1.4516218352842976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2.0899808551372048</v>
      </c>
      <c r="D86" s="189">
        <v>1.337408533153214</v>
      </c>
      <c r="E86" s="188">
        <v>2.6834208552138032</v>
      </c>
      <c r="F86" s="189">
        <f t="shared" si="10"/>
        <v>0.59344000007659847</v>
      </c>
      <c r="G86" s="188">
        <v>3.7782217782217784</v>
      </c>
      <c r="H86" s="189">
        <f t="shared" si="10"/>
        <v>1.0948009230079752</v>
      </c>
      <c r="I86" s="188">
        <v>2.5320088300220749</v>
      </c>
      <c r="J86" s="189">
        <f t="shared" si="10"/>
        <v>-1.2462129481997035</v>
      </c>
      <c r="K86" s="188">
        <v>2.1342281879194629</v>
      </c>
      <c r="L86" s="189">
        <f t="shared" si="11"/>
        <v>-0.39778064210261199</v>
      </c>
      <c r="M86" s="188"/>
      <c r="N86" s="189"/>
    </row>
    <row r="87" spans="1:15" ht="15.75" x14ac:dyDescent="0.25">
      <c r="B87" s="121" t="s">
        <v>32</v>
      </c>
      <c r="C87" s="190">
        <v>2.5455179978063613</v>
      </c>
      <c r="D87" s="191">
        <v>-1.2643654895379535</v>
      </c>
      <c r="E87" s="190">
        <v>2.5277672174294485</v>
      </c>
      <c r="F87" s="191">
        <f t="shared" si="10"/>
        <v>-1.77507803769128E-2</v>
      </c>
      <c r="G87" s="190">
        <v>2.8855237426665998</v>
      </c>
      <c r="H87" s="191">
        <f t="shared" si="10"/>
        <v>0.35775652523715129</v>
      </c>
      <c r="I87" s="190">
        <v>2.8975793229819655</v>
      </c>
      <c r="J87" s="191">
        <f t="shared" si="10"/>
        <v>1.2055580315365688E-2</v>
      </c>
      <c r="K87" s="190">
        <v>2.6058445798868091</v>
      </c>
      <c r="L87" s="191">
        <f t="shared" si="11"/>
        <v>-0.29173474309515646</v>
      </c>
      <c r="M87" s="190">
        <v>2.5179880079946702</v>
      </c>
      <c r="N87" s="191">
        <v>1.1133476387663155E-2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294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7.6712532171847156</v>
      </c>
      <c r="D97" s="189">
        <v>-0.5296633022499142</v>
      </c>
      <c r="E97" s="188">
        <v>6.4585365853658541</v>
      </c>
      <c r="F97" s="189">
        <f t="shared" ref="F97:J99" si="12">IFERROR(E97-C97,"-")</f>
        <v>-1.2127166318188616</v>
      </c>
      <c r="G97" s="188">
        <v>7.446546384812172</v>
      </c>
      <c r="H97" s="189">
        <f t="shared" si="12"/>
        <v>0.98800979944631795</v>
      </c>
      <c r="I97" s="188">
        <v>7.4965692625113958</v>
      </c>
      <c r="J97" s="189">
        <f t="shared" si="12"/>
        <v>5.0022877699223756E-2</v>
      </c>
      <c r="K97" s="188">
        <v>7.8066888703857895</v>
      </c>
      <c r="L97" s="189">
        <f t="shared" ref="L97:L99" si="13">IFERROR(K97-I97,"-")</f>
        <v>0.31011960787439374</v>
      </c>
      <c r="M97" s="188">
        <v>7.6465378050468242</v>
      </c>
      <c r="N97" s="189">
        <f t="shared" ref="N97:N101" si="14">IFERROR(M97-K97,"-")</f>
        <v>-0.16015106533896528</v>
      </c>
    </row>
    <row r="98" spans="2:14" x14ac:dyDescent="0.25">
      <c r="B98" s="118" t="s">
        <v>75</v>
      </c>
      <c r="C98" s="188">
        <v>7.9861051832882817</v>
      </c>
      <c r="D98" s="189">
        <v>0.12353655250773077</v>
      </c>
      <c r="E98" s="188">
        <v>5.3278617710583154</v>
      </c>
      <c r="F98" s="189">
        <f t="shared" si="12"/>
        <v>-2.6582434122299663</v>
      </c>
      <c r="G98" s="188">
        <v>6.7661735700197241</v>
      </c>
      <c r="H98" s="189">
        <f t="shared" si="12"/>
        <v>1.4383117989614087</v>
      </c>
      <c r="I98" s="188">
        <v>6.916271649954421</v>
      </c>
      <c r="J98" s="189">
        <f t="shared" si="12"/>
        <v>0.15009807993469693</v>
      </c>
      <c r="K98" s="188">
        <v>7.2371334927805826</v>
      </c>
      <c r="L98" s="189">
        <f t="shared" si="13"/>
        <v>0.32086184282616159</v>
      </c>
      <c r="M98" s="188">
        <v>7.3257572407694012</v>
      </c>
      <c r="N98" s="189">
        <f t="shared" si="14"/>
        <v>8.8623747988818558E-2</v>
      </c>
    </row>
    <row r="99" spans="2:14" x14ac:dyDescent="0.25">
      <c r="B99" s="118" t="s">
        <v>77</v>
      </c>
      <c r="C99" s="188">
        <v>9.565103234276167</v>
      </c>
      <c r="D99" s="189">
        <v>1.7958467783545284</v>
      </c>
      <c r="E99" s="188">
        <v>6.549460043196544</v>
      </c>
      <c r="F99" s="189">
        <f t="shared" si="12"/>
        <v>-3.0156431910796231</v>
      </c>
      <c r="G99" s="188">
        <v>6.9455044810638915</v>
      </c>
      <c r="H99" s="189">
        <f t="shared" si="12"/>
        <v>0.39604443786734755</v>
      </c>
      <c r="I99" s="188">
        <v>7.0174319300713357</v>
      </c>
      <c r="J99" s="189">
        <f t="shared" si="12"/>
        <v>7.1927449007444189E-2</v>
      </c>
      <c r="K99" s="188">
        <v>6.7771826031339941</v>
      </c>
      <c r="L99" s="189">
        <f t="shared" si="13"/>
        <v>-0.24024932693734158</v>
      </c>
      <c r="M99" s="188">
        <v>7.0455783783783783</v>
      </c>
      <c r="N99" s="189">
        <f t="shared" si="14"/>
        <v>0.26839577524438418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5.5182413470533209</v>
      </c>
      <c r="F100" s="189" t="str">
        <f>IFERROR(E100-C100,"-")</f>
        <v>-</v>
      </c>
      <c r="G100" s="188">
        <v>6.9061900191938577</v>
      </c>
      <c r="H100" s="189">
        <f>IFERROR(G100-E100,"-")</f>
        <v>1.3879486721405367</v>
      </c>
      <c r="I100" s="188">
        <v>6.8450769230769231</v>
      </c>
      <c r="J100" s="189">
        <f>IFERROR(I100-G100,"-")</f>
        <v>-6.1113096116934607E-2</v>
      </c>
      <c r="K100" s="188">
        <v>7.1761118048218231</v>
      </c>
      <c r="L100" s="189">
        <f>IFERROR(K100-I100,"-")</f>
        <v>0.33103488174490003</v>
      </c>
      <c r="M100" s="188">
        <v>7.1445442996282882</v>
      </c>
      <c r="N100" s="189">
        <f t="shared" si="14"/>
        <v>-3.1567505193534906E-2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5.0102339181286553</v>
      </c>
      <c r="F101" s="189" t="str">
        <f t="shared" ref="F101:J109" si="15">IFERROR(E101-C101,"-")</f>
        <v>-</v>
      </c>
      <c r="G101" s="188">
        <v>6.806944923536852</v>
      </c>
      <c r="H101" s="189">
        <f t="shared" si="15"/>
        <v>1.7967110054081967</v>
      </c>
      <c r="I101" s="188">
        <v>6.9376146788990827</v>
      </c>
      <c r="J101" s="189">
        <f t="shared" si="15"/>
        <v>0.13066975536223069</v>
      </c>
      <c r="K101" s="188">
        <v>7.215223838440898</v>
      </c>
      <c r="L101" s="189">
        <f t="shared" ref="L101:L109" si="16">IFERROR(K101-I101,"-")</f>
        <v>0.27760915954181531</v>
      </c>
      <c r="M101" s="188">
        <v>7.6977217479789699</v>
      </c>
      <c r="N101" s="189">
        <f t="shared" si="14"/>
        <v>0.48249790953807192</v>
      </c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6.4601671309192197</v>
      </c>
      <c r="F102" s="189" t="str">
        <f t="shared" si="15"/>
        <v>-</v>
      </c>
      <c r="G102" s="188">
        <v>7.3947944395149365</v>
      </c>
      <c r="H102" s="189">
        <f t="shared" si="15"/>
        <v>0.93462730859571685</v>
      </c>
      <c r="I102" s="188">
        <v>7.4332802003871112</v>
      </c>
      <c r="J102" s="189">
        <f t="shared" si="15"/>
        <v>3.8485760872174701E-2</v>
      </c>
      <c r="K102" s="188">
        <v>7.3506738946635499</v>
      </c>
      <c r="L102" s="189">
        <f t="shared" si="16"/>
        <v>-8.2606305723561313E-2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7.0141099261689908</v>
      </c>
      <c r="F103" s="189" t="str">
        <f t="shared" si="15"/>
        <v>-</v>
      </c>
      <c r="G103" s="188">
        <v>7.4779303837282445</v>
      </c>
      <c r="H103" s="189">
        <f t="shared" si="15"/>
        <v>0.46382045755925372</v>
      </c>
      <c r="I103" s="188">
        <v>7.5134418022528164</v>
      </c>
      <c r="J103" s="189">
        <f t="shared" si="15"/>
        <v>3.5511418524571958E-2</v>
      </c>
      <c r="K103" s="188">
        <v>7.632933930032241</v>
      </c>
      <c r="L103" s="189">
        <f t="shared" si="16"/>
        <v>0.11949212777942453</v>
      </c>
      <c r="M103" s="188"/>
      <c r="N103" s="189"/>
    </row>
    <row r="104" spans="2:14" x14ac:dyDescent="0.25">
      <c r="B104" s="118" t="s">
        <v>87</v>
      </c>
      <c r="C104" s="188">
        <v>6.8154285714285718</v>
      </c>
      <c r="D104" s="189">
        <v>-1.9958331001724305</v>
      </c>
      <c r="E104" s="188">
        <v>6.4512410426835602</v>
      </c>
      <c r="F104" s="189">
        <f t="shared" si="15"/>
        <v>-0.36418752874501159</v>
      </c>
      <c r="G104" s="188">
        <v>8.1645854015361312</v>
      </c>
      <c r="H104" s="189">
        <f t="shared" si="15"/>
        <v>1.713344358852571</v>
      </c>
      <c r="I104" s="188">
        <v>7.7616424165371756</v>
      </c>
      <c r="J104" s="189">
        <f t="shared" si="15"/>
        <v>-0.40294298499895564</v>
      </c>
      <c r="K104" s="188">
        <v>7.9521933927428483</v>
      </c>
      <c r="L104" s="189">
        <f t="shared" si="16"/>
        <v>0.19055097620567274</v>
      </c>
      <c r="M104" s="188"/>
      <c r="N104" s="189"/>
    </row>
    <row r="105" spans="2:14" x14ac:dyDescent="0.25">
      <c r="B105" s="118" t="s">
        <v>89</v>
      </c>
      <c r="C105" s="188">
        <v>7.0841442472810536</v>
      </c>
      <c r="D105" s="189">
        <v>-1.3715046217191302</v>
      </c>
      <c r="E105" s="188">
        <v>7.082481389578164</v>
      </c>
      <c r="F105" s="189">
        <f t="shared" si="15"/>
        <v>-1.662857702889653E-3</v>
      </c>
      <c r="G105" s="188">
        <v>7.4192040278110767</v>
      </c>
      <c r="H105" s="189">
        <f t="shared" si="15"/>
        <v>0.33672263823291271</v>
      </c>
      <c r="I105" s="188">
        <v>7.3991134372997225</v>
      </c>
      <c r="J105" s="189">
        <f t="shared" si="15"/>
        <v>-2.00905905113542E-2</v>
      </c>
      <c r="K105" s="188">
        <v>7.3389119058002619</v>
      </c>
      <c r="L105" s="189">
        <f t="shared" si="16"/>
        <v>-6.0201531499460614E-2</v>
      </c>
      <c r="M105" s="188"/>
      <c r="N105" s="189"/>
    </row>
    <row r="106" spans="2:14" x14ac:dyDescent="0.25">
      <c r="B106" s="118" t="s">
        <v>91</v>
      </c>
      <c r="C106" s="188">
        <v>5.1605362667583359</v>
      </c>
      <c r="D106" s="189">
        <v>-2.5882101043158263</v>
      </c>
      <c r="E106" s="188">
        <v>6.5688409646233934</v>
      </c>
      <c r="F106" s="189">
        <f t="shared" si="15"/>
        <v>1.4083046978650575</v>
      </c>
      <c r="G106" s="188">
        <v>7.1699071387115501</v>
      </c>
      <c r="H106" s="189">
        <f t="shared" si="15"/>
        <v>0.60106617408815666</v>
      </c>
      <c r="I106" s="188">
        <v>7.2059213433495364</v>
      </c>
      <c r="J106" s="189">
        <f t="shared" si="15"/>
        <v>3.6014204637986325E-2</v>
      </c>
      <c r="K106" s="188">
        <v>6.9657051819553919</v>
      </c>
      <c r="L106" s="189">
        <f t="shared" si="16"/>
        <v>-0.24021616139414448</v>
      </c>
      <c r="M106" s="188"/>
      <c r="N106" s="189"/>
    </row>
    <row r="107" spans="2:14" x14ac:dyDescent="0.25">
      <c r="B107" s="118" t="s">
        <v>93</v>
      </c>
      <c r="C107" s="188">
        <v>7.2765894236482476</v>
      </c>
      <c r="D107" s="189">
        <v>-0.57442010448242353</v>
      </c>
      <c r="E107" s="188">
        <v>7.1657880580957505</v>
      </c>
      <c r="F107" s="189">
        <f t="shared" si="15"/>
        <v>-0.11080136555249709</v>
      </c>
      <c r="G107" s="188">
        <v>7.4580561252563653</v>
      </c>
      <c r="H107" s="189">
        <f t="shared" si="15"/>
        <v>0.29226806716061482</v>
      </c>
      <c r="I107" s="188">
        <v>6.9781878462679403</v>
      </c>
      <c r="J107" s="189">
        <f t="shared" si="15"/>
        <v>-0.47986827898842499</v>
      </c>
      <c r="K107" s="188">
        <v>7.1145564168819986</v>
      </c>
      <c r="L107" s="189">
        <f t="shared" si="16"/>
        <v>0.13636857061405827</v>
      </c>
      <c r="M107" s="188"/>
      <c r="N107" s="189"/>
    </row>
    <row r="108" spans="2:14" x14ac:dyDescent="0.25">
      <c r="B108" s="118" t="s">
        <v>95</v>
      </c>
      <c r="C108" s="188">
        <v>6.5108942351339083</v>
      </c>
      <c r="D108" s="189">
        <v>-1.0289287737156494</v>
      </c>
      <c r="E108" s="188">
        <v>6.5794545249633725</v>
      </c>
      <c r="F108" s="189">
        <f t="shared" si="15"/>
        <v>6.8560289829464161E-2</v>
      </c>
      <c r="G108" s="188">
        <v>6.9214928015654849</v>
      </c>
      <c r="H108" s="189">
        <f t="shared" si="15"/>
        <v>0.34203827660211239</v>
      </c>
      <c r="I108" s="188">
        <v>6.8337751022058493</v>
      </c>
      <c r="J108" s="189">
        <f t="shared" si="15"/>
        <v>-8.7717699359635581E-2</v>
      </c>
      <c r="K108" s="188">
        <v>7.0803069754693713</v>
      </c>
      <c r="L108" s="189">
        <f t="shared" si="16"/>
        <v>0.24653187326352199</v>
      </c>
      <c r="M108" s="188"/>
      <c r="N108" s="189"/>
    </row>
    <row r="109" spans="2:14" ht="15.75" x14ac:dyDescent="0.25">
      <c r="B109" s="121" t="s">
        <v>32</v>
      </c>
      <c r="C109" s="190">
        <v>7.6399587640674662</v>
      </c>
      <c r="D109" s="191">
        <v>-0.49038275083380345</v>
      </c>
      <c r="E109" s="190">
        <v>6.6540103016924208</v>
      </c>
      <c r="F109" s="191">
        <f t="shared" si="15"/>
        <v>-0.98594846237504541</v>
      </c>
      <c r="G109" s="190">
        <v>7.225848037324166</v>
      </c>
      <c r="H109" s="191">
        <f t="shared" si="15"/>
        <v>0.57183773563174523</v>
      </c>
      <c r="I109" s="190">
        <v>7.1890816624489</v>
      </c>
      <c r="J109" s="191">
        <f t="shared" si="15"/>
        <v>-3.6766374875266017E-2</v>
      </c>
      <c r="K109" s="190">
        <v>7.2887844034923557</v>
      </c>
      <c r="L109" s="191">
        <f t="shared" si="16"/>
        <v>9.9702741043455667E-2</v>
      </c>
      <c r="M109" s="190">
        <v>7.3558702131460434</v>
      </c>
      <c r="N109" s="191">
        <v>0.12708978232925272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295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8.6530306522240146</v>
      </c>
      <c r="D119" s="189">
        <v>-2.1207018751013607E-2</v>
      </c>
      <c r="E119" s="188">
        <v>6.5042016806722689</v>
      </c>
      <c r="F119" s="189">
        <f t="shared" ref="F119:J121" si="17">IFERROR(E119-C119,"-")</f>
        <v>-2.1488289715517457</v>
      </c>
      <c r="G119" s="188">
        <v>7.8397561506640541</v>
      </c>
      <c r="H119" s="189">
        <f t="shared" si="17"/>
        <v>1.3355544699917852</v>
      </c>
      <c r="I119" s="188">
        <v>7.6294527620030976</v>
      </c>
      <c r="J119" s="189">
        <f t="shared" si="17"/>
        <v>-0.21030338866095644</v>
      </c>
      <c r="K119" s="188">
        <v>7.7992768836015864</v>
      </c>
      <c r="L119" s="189">
        <f t="shared" ref="L119:L121" si="18">IFERROR(K119-I119,"-")</f>
        <v>0.16982412159848881</v>
      </c>
      <c r="M119" s="188">
        <v>8.2206811005863774</v>
      </c>
      <c r="N119" s="189">
        <f t="shared" ref="N119:N123" si="19">IFERROR(M119-K119,"-")</f>
        <v>0.42140421698479091</v>
      </c>
    </row>
    <row r="120" spans="1:15" x14ac:dyDescent="0.25">
      <c r="B120" s="118" t="s">
        <v>75</v>
      </c>
      <c r="C120" s="188">
        <v>9.1680054304785603</v>
      </c>
      <c r="D120" s="189">
        <v>1.1175489784677044</v>
      </c>
      <c r="E120" s="188">
        <v>4.0470588235294116</v>
      </c>
      <c r="F120" s="189">
        <f t="shared" si="17"/>
        <v>-5.1209466069491487</v>
      </c>
      <c r="G120" s="188">
        <v>7.1585677749360617</v>
      </c>
      <c r="H120" s="189">
        <f t="shared" si="17"/>
        <v>3.1115089514066501</v>
      </c>
      <c r="I120" s="188">
        <v>6.7291277985074629</v>
      </c>
      <c r="J120" s="189">
        <f t="shared" si="17"/>
        <v>-0.42943997642859877</v>
      </c>
      <c r="K120" s="188">
        <v>7.3254189944134076</v>
      </c>
      <c r="L120" s="189">
        <f t="shared" si="18"/>
        <v>0.5962911959059447</v>
      </c>
      <c r="M120" s="188">
        <v>7.6376719576719578</v>
      </c>
      <c r="N120" s="189">
        <f t="shared" si="19"/>
        <v>0.31225296325855023</v>
      </c>
    </row>
    <row r="121" spans="1:15" x14ac:dyDescent="0.25">
      <c r="B121" s="118" t="s">
        <v>77</v>
      </c>
      <c r="C121" s="188">
        <v>9.9803084223013041</v>
      </c>
      <c r="D121" s="189">
        <v>2.0719353964802965</v>
      </c>
      <c r="E121" s="188">
        <v>3.8153846153846156</v>
      </c>
      <c r="F121" s="189">
        <f t="shared" si="17"/>
        <v>-6.1649238069166881</v>
      </c>
      <c r="G121" s="188">
        <v>7.3829883497341928</v>
      </c>
      <c r="H121" s="189">
        <f t="shared" si="17"/>
        <v>3.5676037343495772</v>
      </c>
      <c r="I121" s="188">
        <v>6.494187655687794</v>
      </c>
      <c r="J121" s="189">
        <f t="shared" si="17"/>
        <v>-0.88880069404639883</v>
      </c>
      <c r="K121" s="188">
        <v>6.58644785600847</v>
      </c>
      <c r="L121" s="189">
        <f t="shared" si="18"/>
        <v>9.2260200320676056E-2</v>
      </c>
      <c r="M121" s="188">
        <v>7.1928329509450455</v>
      </c>
      <c r="N121" s="189">
        <f t="shared" si="19"/>
        <v>0.60638509493657544</v>
      </c>
    </row>
    <row r="122" spans="1:15" x14ac:dyDescent="0.25">
      <c r="B122" s="118" t="s">
        <v>79</v>
      </c>
      <c r="C122" s="188" t="s">
        <v>250</v>
      </c>
      <c r="D122" s="189" t="s">
        <v>250</v>
      </c>
      <c r="E122" s="188">
        <v>2.0697674418604652</v>
      </c>
      <c r="F122" s="189" t="str">
        <f>IFERROR(E122-C122,"-")</f>
        <v>-</v>
      </c>
      <c r="G122" s="188">
        <v>7.6654097815237883</v>
      </c>
      <c r="H122" s="189">
        <f>IFERROR(G122-E122,"-")</f>
        <v>5.595642339663323</v>
      </c>
      <c r="I122" s="188">
        <v>6.8568426950553301</v>
      </c>
      <c r="J122" s="189">
        <f>IFERROR(I122-G122,"-")</f>
        <v>-0.80856708646845821</v>
      </c>
      <c r="K122" s="188">
        <v>7.2563217110393223</v>
      </c>
      <c r="L122" s="189">
        <f>IFERROR(K122-I122,"-")</f>
        <v>0.39947901598399227</v>
      </c>
      <c r="M122" s="188">
        <v>7.4496042216358838</v>
      </c>
      <c r="N122" s="189">
        <f t="shared" si="19"/>
        <v>0.19328251059656143</v>
      </c>
    </row>
    <row r="123" spans="1:15" x14ac:dyDescent="0.25">
      <c r="B123" s="118" t="s">
        <v>81</v>
      </c>
      <c r="C123" s="188" t="s">
        <v>250</v>
      </c>
      <c r="D123" s="189" t="s">
        <v>250</v>
      </c>
      <c r="E123" s="188">
        <v>2.9821428571428572</v>
      </c>
      <c r="F123" s="189" t="str">
        <f t="shared" ref="F123:J131" si="20">IFERROR(E123-C123,"-")</f>
        <v>-</v>
      </c>
      <c r="G123" s="188">
        <v>7.2070941004388107</v>
      </c>
      <c r="H123" s="189">
        <f t="shared" si="20"/>
        <v>4.2249512432959531</v>
      </c>
      <c r="I123" s="188">
        <v>6.6725205448609701</v>
      </c>
      <c r="J123" s="189">
        <f t="shared" si="20"/>
        <v>-0.53457355557784059</v>
      </c>
      <c r="K123" s="188">
        <v>7.2387146878943796</v>
      </c>
      <c r="L123" s="189">
        <f t="shared" ref="L123:L131" si="21">IFERROR(K123-I123,"-")</f>
        <v>0.56619414303340942</v>
      </c>
      <c r="M123" s="188">
        <v>7.6742393092105265</v>
      </c>
      <c r="N123" s="189">
        <f t="shared" si="19"/>
        <v>0.435524621316147</v>
      </c>
    </row>
    <row r="124" spans="1:15" x14ac:dyDescent="0.25">
      <c r="B124" s="118" t="s">
        <v>83</v>
      </c>
      <c r="C124" s="188" t="s">
        <v>250</v>
      </c>
      <c r="D124" s="189" t="s">
        <v>250</v>
      </c>
      <c r="E124" s="188">
        <v>5.4222222222222225</v>
      </c>
      <c r="F124" s="189" t="str">
        <f t="shared" si="20"/>
        <v>-</v>
      </c>
      <c r="G124" s="188">
        <v>8.0422956616347072</v>
      </c>
      <c r="H124" s="189">
        <f t="shared" si="20"/>
        <v>2.6200734394124847</v>
      </c>
      <c r="I124" s="188">
        <v>7.1928683291169735</v>
      </c>
      <c r="J124" s="189">
        <f t="shared" si="20"/>
        <v>-0.84942733251773372</v>
      </c>
      <c r="K124" s="188">
        <v>7.4717546914296769</v>
      </c>
      <c r="L124" s="189">
        <f t="shared" si="21"/>
        <v>0.27888636231270336</v>
      </c>
      <c r="M124" s="188"/>
      <c r="N124" s="189"/>
    </row>
    <row r="125" spans="1:15" x14ac:dyDescent="0.25">
      <c r="B125" s="118" t="s">
        <v>85</v>
      </c>
      <c r="C125" s="188" t="s">
        <v>250</v>
      </c>
      <c r="D125" s="189" t="s">
        <v>250</v>
      </c>
      <c r="E125" s="188">
        <v>6.4112291350531105</v>
      </c>
      <c r="F125" s="189" t="str">
        <f t="shared" si="20"/>
        <v>-</v>
      </c>
      <c r="G125" s="188">
        <v>7.680676270984641</v>
      </c>
      <c r="H125" s="189">
        <f t="shared" si="20"/>
        <v>1.2694471359315305</v>
      </c>
      <c r="I125" s="188">
        <v>7.0888216261350587</v>
      </c>
      <c r="J125" s="189">
        <f t="shared" si="20"/>
        <v>-0.59185464484958228</v>
      </c>
      <c r="K125" s="188">
        <v>7.5208927342444207</v>
      </c>
      <c r="L125" s="189">
        <f t="shared" si="21"/>
        <v>0.432071108109362</v>
      </c>
      <c r="M125" s="188"/>
      <c r="N125" s="189"/>
    </row>
    <row r="126" spans="1:15" x14ac:dyDescent="0.25">
      <c r="B126" s="118" t="s">
        <v>87</v>
      </c>
      <c r="C126" s="188">
        <v>6.7682119205298017</v>
      </c>
      <c r="D126" s="189">
        <v>-1.9659930899502855</v>
      </c>
      <c r="E126" s="188">
        <v>5.0424137931034485</v>
      </c>
      <c r="F126" s="189">
        <f t="shared" si="20"/>
        <v>-1.7257981274263532</v>
      </c>
      <c r="G126" s="188">
        <v>8.3796070100902806</v>
      </c>
      <c r="H126" s="189">
        <f t="shared" si="20"/>
        <v>3.3371932169868321</v>
      </c>
      <c r="I126" s="188">
        <v>7.4306201550387598</v>
      </c>
      <c r="J126" s="189">
        <f t="shared" si="20"/>
        <v>-0.94898685505152081</v>
      </c>
      <c r="K126" s="188">
        <v>8.2123629112662009</v>
      </c>
      <c r="L126" s="189">
        <f t="shared" si="21"/>
        <v>0.78174275622744105</v>
      </c>
      <c r="M126" s="188"/>
      <c r="N126" s="189"/>
    </row>
    <row r="127" spans="1:15" x14ac:dyDescent="0.25">
      <c r="B127" s="118" t="s">
        <v>89</v>
      </c>
      <c r="C127" s="188">
        <v>5.57085020242915</v>
      </c>
      <c r="D127" s="189">
        <v>-3.3044382147374405</v>
      </c>
      <c r="E127" s="188">
        <v>7.7452655031563316</v>
      </c>
      <c r="F127" s="189">
        <f t="shared" si="20"/>
        <v>2.1744153007271816</v>
      </c>
      <c r="G127" s="188">
        <v>7.5430274431888735</v>
      </c>
      <c r="H127" s="189">
        <f t="shared" si="20"/>
        <v>-0.20223805996745803</v>
      </c>
      <c r="I127" s="188">
        <v>7.533498492029298</v>
      </c>
      <c r="J127" s="189">
        <f t="shared" si="20"/>
        <v>-9.5289511595755272E-3</v>
      </c>
      <c r="K127" s="188">
        <v>7.5409499080385158</v>
      </c>
      <c r="L127" s="189">
        <f t="shared" si="21"/>
        <v>7.4514160092178372E-3</v>
      </c>
      <c r="M127" s="188"/>
      <c r="N127" s="189"/>
    </row>
    <row r="128" spans="1:15" x14ac:dyDescent="0.25">
      <c r="A128" s="124"/>
      <c r="B128" s="118" t="s">
        <v>91</v>
      </c>
      <c r="C128" s="188">
        <v>3.9648609077598831</v>
      </c>
      <c r="D128" s="189">
        <v>-3.8540766429294928</v>
      </c>
      <c r="E128" s="188">
        <v>7.1007009011586328</v>
      </c>
      <c r="F128" s="189">
        <f t="shared" si="20"/>
        <v>3.1358399933987497</v>
      </c>
      <c r="G128" s="188">
        <v>7.8303074824220795</v>
      </c>
      <c r="H128" s="189">
        <f t="shared" si="20"/>
        <v>0.72960658126344669</v>
      </c>
      <c r="I128" s="188">
        <v>7.0412095510279338</v>
      </c>
      <c r="J128" s="189">
        <f t="shared" si="20"/>
        <v>-0.78909793139414575</v>
      </c>
      <c r="K128" s="188">
        <v>7.3660401115208201</v>
      </c>
      <c r="L128" s="189">
        <f t="shared" si="21"/>
        <v>0.32483056049288628</v>
      </c>
      <c r="M128" s="188"/>
      <c r="N128" s="189"/>
    </row>
    <row r="129" spans="2:15" x14ac:dyDescent="0.25">
      <c r="B129" s="118" t="s">
        <v>93</v>
      </c>
      <c r="C129" s="188">
        <v>7.705363703159442</v>
      </c>
      <c r="D129" s="189">
        <v>-0.38217105684539376</v>
      </c>
      <c r="E129" s="188">
        <v>7.5264134780125644</v>
      </c>
      <c r="F129" s="189">
        <f t="shared" si="20"/>
        <v>-0.17895022514687753</v>
      </c>
      <c r="G129" s="188">
        <v>7.7274300932090547</v>
      </c>
      <c r="H129" s="189">
        <f t="shared" si="20"/>
        <v>0.20101661519649028</v>
      </c>
      <c r="I129" s="188">
        <v>7.0028126352228472</v>
      </c>
      <c r="J129" s="189">
        <f t="shared" si="20"/>
        <v>-0.72461745798620747</v>
      </c>
      <c r="K129" s="188">
        <v>7.3525042444821729</v>
      </c>
      <c r="L129" s="189">
        <f t="shared" si="21"/>
        <v>0.34969160925932563</v>
      </c>
      <c r="M129" s="188"/>
      <c r="N129" s="189"/>
    </row>
    <row r="130" spans="2:15" x14ac:dyDescent="0.25">
      <c r="B130" s="118" t="s">
        <v>95</v>
      </c>
      <c r="C130" s="188">
        <v>7.0630990415335466</v>
      </c>
      <c r="D130" s="189">
        <v>-0.29745040901590425</v>
      </c>
      <c r="E130" s="188">
        <v>6.7358556056924677</v>
      </c>
      <c r="F130" s="189">
        <f t="shared" si="20"/>
        <v>-0.32724343584107896</v>
      </c>
      <c r="G130" s="188">
        <v>7.4731719187249057</v>
      </c>
      <c r="H130" s="189">
        <f t="shared" si="20"/>
        <v>0.73731631303243805</v>
      </c>
      <c r="I130" s="188">
        <v>6.727220366317245</v>
      </c>
      <c r="J130" s="189">
        <f t="shared" si="20"/>
        <v>-0.74595155240766076</v>
      </c>
      <c r="K130" s="188">
        <v>6.8791851771589556</v>
      </c>
      <c r="L130" s="189">
        <f t="shared" si="21"/>
        <v>0.15196481084171065</v>
      </c>
      <c r="M130" s="188"/>
      <c r="N130" s="189"/>
    </row>
    <row r="131" spans="2:15" ht="15.75" x14ac:dyDescent="0.25">
      <c r="B131" s="121" t="s">
        <v>32</v>
      </c>
      <c r="C131" s="190">
        <v>8.6881922354654506</v>
      </c>
      <c r="D131" s="191">
        <v>0.26016761897956364</v>
      </c>
      <c r="E131" s="190">
        <v>6.9136660747345751</v>
      </c>
      <c r="F131" s="191">
        <f t="shared" si="20"/>
        <v>-1.7745261607308755</v>
      </c>
      <c r="G131" s="190">
        <v>7.6641018205919513</v>
      </c>
      <c r="H131" s="191">
        <f t="shared" si="20"/>
        <v>0.75043574585737627</v>
      </c>
      <c r="I131" s="190">
        <v>7.0465085514504393</v>
      </c>
      <c r="J131" s="191">
        <f t="shared" si="20"/>
        <v>-0.61759326914151202</v>
      </c>
      <c r="K131" s="190">
        <v>7.3817870332905757</v>
      </c>
      <c r="L131" s="191">
        <f t="shared" si="21"/>
        <v>0.33527848184013642</v>
      </c>
      <c r="M131" s="190">
        <v>7.6306508977160732</v>
      </c>
      <c r="N131" s="191">
        <v>0.4002893485260719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296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6.9177173191771733</v>
      </c>
      <c r="D141" s="189">
        <v>-1.7796964739262755</v>
      </c>
      <c r="E141" s="188">
        <v>7.5774058577405858</v>
      </c>
      <c r="F141" s="189">
        <f t="shared" ref="F141:J143" si="22">IFERROR(E141-C141,"-")</f>
        <v>0.65968853856341259</v>
      </c>
      <c r="G141" s="188">
        <v>9.500934579439253</v>
      </c>
      <c r="H141" s="189">
        <f t="shared" si="22"/>
        <v>1.9235287216986672</v>
      </c>
      <c r="I141" s="188">
        <v>8.3240911891558849</v>
      </c>
      <c r="J141" s="189">
        <f t="shared" si="22"/>
        <v>-1.1768433902833682</v>
      </c>
      <c r="K141" s="188">
        <v>9.6112149532710287</v>
      </c>
      <c r="L141" s="189">
        <f t="shared" ref="L141:L143" si="23">IFERROR(K141-I141,"-")</f>
        <v>1.2871237641151438</v>
      </c>
      <c r="M141" s="188">
        <v>8.2321326472269867</v>
      </c>
      <c r="N141" s="189">
        <f t="shared" ref="N141:N145" si="24">IFERROR(M141-K141,"-")</f>
        <v>-1.379082306044042</v>
      </c>
    </row>
    <row r="142" spans="2:15" x14ac:dyDescent="0.25">
      <c r="B142" s="118" t="s">
        <v>75</v>
      </c>
      <c r="C142" s="188">
        <v>7.3316831683168315</v>
      </c>
      <c r="D142" s="189">
        <v>-1.0215047511462556</v>
      </c>
      <c r="E142" s="188">
        <v>7.015625</v>
      </c>
      <c r="F142" s="189">
        <f t="shared" si="22"/>
        <v>-0.31605816831683153</v>
      </c>
      <c r="G142" s="188">
        <v>7.2494226327944569</v>
      </c>
      <c r="H142" s="189">
        <f t="shared" si="22"/>
        <v>0.23379763279445687</v>
      </c>
      <c r="I142" s="188">
        <v>7.9921135646687693</v>
      </c>
      <c r="J142" s="189">
        <f t="shared" si="22"/>
        <v>0.74269093187431245</v>
      </c>
      <c r="K142" s="188">
        <v>9.1799802761341223</v>
      </c>
      <c r="L142" s="189">
        <f t="shared" si="23"/>
        <v>1.1878667114653529</v>
      </c>
      <c r="M142" s="188">
        <v>8.9388221841052022</v>
      </c>
      <c r="N142" s="189">
        <f t="shared" si="24"/>
        <v>-0.24115809202892002</v>
      </c>
    </row>
    <row r="143" spans="2:15" x14ac:dyDescent="0.25">
      <c r="B143" s="118" t="s">
        <v>77</v>
      </c>
      <c r="C143" s="188">
        <v>10.029032258064516</v>
      </c>
      <c r="D143" s="189">
        <v>2.0616080156402736</v>
      </c>
      <c r="E143" s="188">
        <v>7.231012658227848</v>
      </c>
      <c r="F143" s="189">
        <f t="shared" si="22"/>
        <v>-2.7980195998366684</v>
      </c>
      <c r="G143" s="188">
        <v>7.4262717321313589</v>
      </c>
      <c r="H143" s="189">
        <f t="shared" si="22"/>
        <v>0.19525907390351094</v>
      </c>
      <c r="I143" s="188">
        <v>8.19392523364486</v>
      </c>
      <c r="J143" s="189">
        <f t="shared" si="22"/>
        <v>0.76765350151350109</v>
      </c>
      <c r="K143" s="188">
        <v>7.9189031505250878</v>
      </c>
      <c r="L143" s="189">
        <f t="shared" si="23"/>
        <v>-0.27502208311977228</v>
      </c>
      <c r="M143" s="188">
        <v>8.2895294616362865</v>
      </c>
      <c r="N143" s="189">
        <f t="shared" si="24"/>
        <v>0.3706263111111987</v>
      </c>
    </row>
    <row r="144" spans="2:15" x14ac:dyDescent="0.25">
      <c r="B144" s="118" t="s">
        <v>79</v>
      </c>
      <c r="C144" s="188" t="s">
        <v>250</v>
      </c>
      <c r="D144" s="189" t="s">
        <v>250</v>
      </c>
      <c r="E144" s="188">
        <v>7.3420074349442377</v>
      </c>
      <c r="F144" s="189" t="str">
        <f>IFERROR(E144-C144,"-")</f>
        <v>-</v>
      </c>
      <c r="G144" s="188">
        <v>7.5292955892034232</v>
      </c>
      <c r="H144" s="189">
        <f>IFERROR(G144-E144,"-")</f>
        <v>0.18728815425918555</v>
      </c>
      <c r="I144" s="188">
        <v>7.7774952320406863</v>
      </c>
      <c r="J144" s="189">
        <f>IFERROR(I144-G144,"-")</f>
        <v>0.24819964283726303</v>
      </c>
      <c r="K144" s="188">
        <v>9.9245283018867916</v>
      </c>
      <c r="L144" s="189">
        <f>IFERROR(K144-I144,"-")</f>
        <v>2.1470330698461053</v>
      </c>
      <c r="M144" s="188">
        <v>7.8938468764678253</v>
      </c>
      <c r="N144" s="189">
        <f t="shared" si="24"/>
        <v>-2.0306814254189662</v>
      </c>
    </row>
    <row r="145" spans="1:15" x14ac:dyDescent="0.25">
      <c r="B145" s="118" t="s">
        <v>81</v>
      </c>
      <c r="C145" s="188" t="s">
        <v>250</v>
      </c>
      <c r="D145" s="189" t="s">
        <v>250</v>
      </c>
      <c r="E145" s="188">
        <v>6.5496183206106871</v>
      </c>
      <c r="F145" s="189" t="str">
        <f t="shared" ref="F145:J153" si="25">IFERROR(E145-C145,"-")</f>
        <v>-</v>
      </c>
      <c r="G145" s="188">
        <v>7.7900113507377977</v>
      </c>
      <c r="H145" s="189">
        <f t="shared" si="25"/>
        <v>1.2403930301271107</v>
      </c>
      <c r="I145" s="188">
        <v>7.8512089274643522</v>
      </c>
      <c r="J145" s="189">
        <f t="shared" si="25"/>
        <v>6.1197576726554459E-2</v>
      </c>
      <c r="K145" s="188">
        <v>9.1011302795954787</v>
      </c>
      <c r="L145" s="189">
        <f t="shared" ref="L145:L153" si="26">IFERROR(K145-I145,"-")</f>
        <v>1.2499213521311265</v>
      </c>
      <c r="M145" s="188">
        <v>12.54282267792521</v>
      </c>
      <c r="N145" s="189">
        <f t="shared" si="24"/>
        <v>3.4416923983297316</v>
      </c>
    </row>
    <row r="146" spans="1:15" x14ac:dyDescent="0.25">
      <c r="B146" s="118" t="s">
        <v>83</v>
      </c>
      <c r="C146" s="188" t="s">
        <v>250</v>
      </c>
      <c r="D146" s="189" t="s">
        <v>250</v>
      </c>
      <c r="E146" s="188">
        <v>7.9567099567099566</v>
      </c>
      <c r="F146" s="189" t="str">
        <f t="shared" si="25"/>
        <v>-</v>
      </c>
      <c r="G146" s="188">
        <v>7.3679031037093115</v>
      </c>
      <c r="H146" s="189">
        <f t="shared" si="25"/>
        <v>-0.58880685300064517</v>
      </c>
      <c r="I146" s="188">
        <v>10.041487839771101</v>
      </c>
      <c r="J146" s="189">
        <f t="shared" si="25"/>
        <v>2.6735847360617893</v>
      </c>
      <c r="K146" s="188">
        <v>8.6592379583033789</v>
      </c>
      <c r="L146" s="189">
        <f t="shared" si="26"/>
        <v>-1.3822498814677218</v>
      </c>
      <c r="M146" s="188"/>
      <c r="N146" s="189"/>
    </row>
    <row r="147" spans="1:15" x14ac:dyDescent="0.25">
      <c r="B147" s="118" t="s">
        <v>85</v>
      </c>
      <c r="C147" s="188" t="s">
        <v>250</v>
      </c>
      <c r="D147" s="189" t="s">
        <v>250</v>
      </c>
      <c r="E147" s="188">
        <v>7.3955555555555552</v>
      </c>
      <c r="F147" s="189" t="str">
        <f t="shared" si="25"/>
        <v>-</v>
      </c>
      <c r="G147" s="188">
        <v>8.3393177737881512</v>
      </c>
      <c r="H147" s="189">
        <f t="shared" si="25"/>
        <v>0.94376221823259598</v>
      </c>
      <c r="I147" s="188">
        <v>9.5324041811846687</v>
      </c>
      <c r="J147" s="189">
        <f t="shared" si="25"/>
        <v>1.1930864073965175</v>
      </c>
      <c r="K147" s="188">
        <v>9.7504288164665525</v>
      </c>
      <c r="L147" s="189">
        <f t="shared" si="26"/>
        <v>0.21802463528188376</v>
      </c>
      <c r="M147" s="188"/>
      <c r="N147" s="189"/>
    </row>
    <row r="148" spans="1:15" x14ac:dyDescent="0.25">
      <c r="B148" s="118" t="s">
        <v>87</v>
      </c>
      <c r="C148" s="188">
        <v>7.3946784922394677</v>
      </c>
      <c r="D148" s="189">
        <v>-0.82032608232594839</v>
      </c>
      <c r="E148" s="188">
        <v>6.5977900552486188</v>
      </c>
      <c r="F148" s="189">
        <f t="shared" si="25"/>
        <v>-0.79688843699084888</v>
      </c>
      <c r="G148" s="188">
        <v>9.4428857715430858</v>
      </c>
      <c r="H148" s="189">
        <f t="shared" si="25"/>
        <v>2.845095716294467</v>
      </c>
      <c r="I148" s="188">
        <v>9.9661354581673312</v>
      </c>
      <c r="J148" s="189">
        <f t="shared" si="25"/>
        <v>0.52324968662424531</v>
      </c>
      <c r="K148" s="188">
        <v>9.4147727272727266</v>
      </c>
      <c r="L148" s="189">
        <f t="shared" si="26"/>
        <v>-0.55136273089460452</v>
      </c>
      <c r="M148" s="188"/>
      <c r="N148" s="189"/>
    </row>
    <row r="149" spans="1:15" x14ac:dyDescent="0.25">
      <c r="B149" s="118" t="s">
        <v>89</v>
      </c>
      <c r="C149" s="188">
        <v>17.828947368421051</v>
      </c>
      <c r="D149" s="189">
        <v>10.929646669120352</v>
      </c>
      <c r="E149" s="188">
        <v>7.3301088270858523</v>
      </c>
      <c r="F149" s="189">
        <f t="shared" si="25"/>
        <v>-10.4988385413352</v>
      </c>
      <c r="G149" s="188">
        <v>9.1776504297994261</v>
      </c>
      <c r="H149" s="189">
        <f t="shared" si="25"/>
        <v>1.8475416027135738</v>
      </c>
      <c r="I149" s="188">
        <v>8.6907849829351544</v>
      </c>
      <c r="J149" s="189">
        <f t="shared" si="25"/>
        <v>-0.48686544686427169</v>
      </c>
      <c r="K149" s="188">
        <v>9.2540394973070015</v>
      </c>
      <c r="L149" s="189">
        <f t="shared" si="26"/>
        <v>0.56325451437184704</v>
      </c>
      <c r="M149" s="188"/>
      <c r="N149" s="189"/>
    </row>
    <row r="150" spans="1:15" x14ac:dyDescent="0.25">
      <c r="A150" s="124"/>
      <c r="B150" s="118" t="s">
        <v>91</v>
      </c>
      <c r="C150" s="188">
        <v>4.7731958762886597</v>
      </c>
      <c r="D150" s="189">
        <v>-3.0567081017634665</v>
      </c>
      <c r="E150" s="188">
        <v>6.9228694714131604</v>
      </c>
      <c r="F150" s="189">
        <f t="shared" si="25"/>
        <v>2.1496735951245007</v>
      </c>
      <c r="G150" s="188">
        <v>7.3299583085169742</v>
      </c>
      <c r="H150" s="189">
        <f t="shared" si="25"/>
        <v>0.40708883710381372</v>
      </c>
      <c r="I150" s="188">
        <v>9.565085771947528</v>
      </c>
      <c r="J150" s="189">
        <f t="shared" si="25"/>
        <v>2.2351274634305538</v>
      </c>
      <c r="K150" s="188">
        <v>8.8236196319018401</v>
      </c>
      <c r="L150" s="189">
        <f t="shared" si="26"/>
        <v>-0.74146614004568789</v>
      </c>
      <c r="M150" s="188"/>
      <c r="N150" s="189"/>
    </row>
    <row r="151" spans="1:15" x14ac:dyDescent="0.25">
      <c r="B151" s="118" t="s">
        <v>93</v>
      </c>
      <c r="C151" s="188">
        <v>7.6947194719471943</v>
      </c>
      <c r="D151" s="189">
        <v>0.59578899066377211</v>
      </c>
      <c r="E151" s="188">
        <v>7.9698209718670077</v>
      </c>
      <c r="F151" s="189">
        <f t="shared" si="25"/>
        <v>0.27510149991981336</v>
      </c>
      <c r="G151" s="188">
        <v>7.955390334572491</v>
      </c>
      <c r="H151" s="189">
        <f t="shared" si="25"/>
        <v>-1.4430637294516657E-2</v>
      </c>
      <c r="I151" s="188">
        <v>8.4321148825065269</v>
      </c>
      <c r="J151" s="189">
        <f t="shared" si="25"/>
        <v>0.47672454793403585</v>
      </c>
      <c r="K151" s="188">
        <v>8.2161835748792278</v>
      </c>
      <c r="L151" s="189">
        <f t="shared" si="26"/>
        <v>-0.21593130762729906</v>
      </c>
      <c r="M151" s="188"/>
      <c r="N151" s="189"/>
    </row>
    <row r="152" spans="1:15" x14ac:dyDescent="0.25">
      <c r="B152" s="118" t="s">
        <v>95</v>
      </c>
      <c r="C152" s="188">
        <v>7.9045454545454543</v>
      </c>
      <c r="D152" s="189">
        <v>0.21922568710359425</v>
      </c>
      <c r="E152" s="188">
        <v>8.2085187539732996</v>
      </c>
      <c r="F152" s="189">
        <f t="shared" si="25"/>
        <v>0.30397329942784523</v>
      </c>
      <c r="G152" s="188">
        <v>7.965578635014837</v>
      </c>
      <c r="H152" s="189">
        <f t="shared" si="25"/>
        <v>-0.24294011895846257</v>
      </c>
      <c r="I152" s="188">
        <v>8.8064864864864862</v>
      </c>
      <c r="J152" s="189">
        <f t="shared" si="25"/>
        <v>0.84090785147164926</v>
      </c>
      <c r="K152" s="188">
        <v>8.446748878923767</v>
      </c>
      <c r="L152" s="189">
        <f t="shared" si="26"/>
        <v>-0.35973760756271922</v>
      </c>
      <c r="M152" s="188"/>
      <c r="N152" s="189"/>
    </row>
    <row r="153" spans="1:15" ht="15.75" x14ac:dyDescent="0.25">
      <c r="B153" s="121" t="s">
        <v>32</v>
      </c>
      <c r="C153" s="190">
        <v>7.5590863952333667</v>
      </c>
      <c r="D153" s="191">
        <v>2.1088647933293458E-2</v>
      </c>
      <c r="E153" s="190">
        <v>7.4559044955904499</v>
      </c>
      <c r="F153" s="191">
        <f t="shared" si="25"/>
        <v>-0.1031818996429168</v>
      </c>
      <c r="G153" s="190">
        <v>7.9858322782902276</v>
      </c>
      <c r="H153" s="191">
        <f t="shared" si="25"/>
        <v>0.52992778269977769</v>
      </c>
      <c r="I153" s="190">
        <v>8.7192205917729133</v>
      </c>
      <c r="J153" s="191">
        <f t="shared" si="25"/>
        <v>0.73338831348268574</v>
      </c>
      <c r="K153" s="190">
        <v>8.8693322149214779</v>
      </c>
      <c r="L153" s="191">
        <f t="shared" si="26"/>
        <v>0.15011162314856463</v>
      </c>
      <c r="M153" s="190">
        <v>8.7114010209869548</v>
      </c>
      <c r="N153" s="191">
        <v>-0.21891256786321911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297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5.5201984408221119</v>
      </c>
      <c r="D163" s="189">
        <v>-2.2250845780458128</v>
      </c>
      <c r="E163" s="188">
        <v>5.8173913043478258</v>
      </c>
      <c r="F163" s="189">
        <f t="shared" ref="F163:J165" si="27">IFERROR(E163-C163,"-")</f>
        <v>0.29719286352571395</v>
      </c>
      <c r="G163" s="188">
        <v>6.5277161862527713</v>
      </c>
      <c r="H163" s="189">
        <f t="shared" si="27"/>
        <v>0.71032488190494547</v>
      </c>
      <c r="I163" s="188">
        <v>6.7374773687386842</v>
      </c>
      <c r="J163" s="189">
        <f t="shared" si="27"/>
        <v>0.20976118248591291</v>
      </c>
      <c r="K163" s="188">
        <v>8.1598639455782305</v>
      </c>
      <c r="L163" s="189">
        <f t="shared" ref="L163:L165" si="28">IFERROR(K163-I163,"-")</f>
        <v>1.4223865768395463</v>
      </c>
      <c r="M163" s="188">
        <v>7.2264875239923221</v>
      </c>
      <c r="N163" s="189">
        <f t="shared" ref="N163:N167" si="29">IFERROR(M163-K163,"-")</f>
        <v>-0.93337642158590839</v>
      </c>
    </row>
    <row r="164" spans="2:14" x14ac:dyDescent="0.25">
      <c r="B164" s="118" t="s">
        <v>75</v>
      </c>
      <c r="C164" s="188">
        <v>6.3634615384615385</v>
      </c>
      <c r="D164" s="189">
        <v>-9.5949165086266497E-2</v>
      </c>
      <c r="E164" s="188">
        <v>4.5502645502645507</v>
      </c>
      <c r="F164" s="189">
        <f t="shared" si="27"/>
        <v>-1.8131969881969878</v>
      </c>
      <c r="G164" s="188">
        <v>5.8839531680440773</v>
      </c>
      <c r="H164" s="189">
        <f t="shared" si="27"/>
        <v>1.3336886177795266</v>
      </c>
      <c r="I164" s="188">
        <v>6.2614051094890515</v>
      </c>
      <c r="J164" s="189">
        <f t="shared" si="27"/>
        <v>0.37745194144497418</v>
      </c>
      <c r="K164" s="188">
        <v>6.1108410306271272</v>
      </c>
      <c r="L164" s="189">
        <f t="shared" si="28"/>
        <v>-0.15056407886192424</v>
      </c>
      <c r="M164" s="188">
        <v>6.3094629156010233</v>
      </c>
      <c r="N164" s="189">
        <f t="shared" si="29"/>
        <v>0.1986218849738961</v>
      </c>
    </row>
    <row r="165" spans="2:14" x14ac:dyDescent="0.25">
      <c r="B165" s="118" t="s">
        <v>77</v>
      </c>
      <c r="C165" s="188">
        <v>8.701013513513514</v>
      </c>
      <c r="D165" s="189">
        <v>2.8607482935014588</v>
      </c>
      <c r="E165" s="188">
        <v>6.5810439560439562</v>
      </c>
      <c r="F165" s="189">
        <f t="shared" si="27"/>
        <v>-2.1199695574695578</v>
      </c>
      <c r="G165" s="188">
        <v>6.0988160291438982</v>
      </c>
      <c r="H165" s="189">
        <f t="shared" si="27"/>
        <v>-0.482227926900058</v>
      </c>
      <c r="I165" s="188">
        <v>6.9642857142857144</v>
      </c>
      <c r="J165" s="189">
        <f t="shared" si="27"/>
        <v>0.86546968514181621</v>
      </c>
      <c r="K165" s="188">
        <v>7.023180154534364</v>
      </c>
      <c r="L165" s="189">
        <f t="shared" si="28"/>
        <v>5.8894440248649538E-2</v>
      </c>
      <c r="M165" s="188">
        <v>6.5350000000000001</v>
      </c>
      <c r="N165" s="189">
        <f t="shared" si="29"/>
        <v>-0.48818015453436381</v>
      </c>
    </row>
    <row r="166" spans="2:14" x14ac:dyDescent="0.25">
      <c r="B166" s="118" t="s">
        <v>79</v>
      </c>
      <c r="C166" s="188" t="s">
        <v>250</v>
      </c>
      <c r="D166" s="189" t="s">
        <v>250</v>
      </c>
      <c r="E166" s="188">
        <v>4.0613107822410148</v>
      </c>
      <c r="F166" s="189" t="str">
        <f>IFERROR(E166-C166,"-")</f>
        <v>-</v>
      </c>
      <c r="G166" s="188">
        <v>5.4952218430034128</v>
      </c>
      <c r="H166" s="189">
        <f>IFERROR(G166-E166,"-")</f>
        <v>1.4339110607623979</v>
      </c>
      <c r="I166" s="188">
        <v>5.9081426648721402</v>
      </c>
      <c r="J166" s="189">
        <f>IFERROR(I166-G166,"-")</f>
        <v>0.41292082186872747</v>
      </c>
      <c r="K166" s="188">
        <v>5.9860979462875195</v>
      </c>
      <c r="L166" s="189">
        <f>IFERROR(K166-I166,"-")</f>
        <v>7.7955281415379218E-2</v>
      </c>
      <c r="M166" s="188">
        <v>6.1740909090909089</v>
      </c>
      <c r="N166" s="189">
        <f t="shared" si="29"/>
        <v>0.1879929628033894</v>
      </c>
    </row>
    <row r="167" spans="2:14" x14ac:dyDescent="0.25">
      <c r="B167" s="118" t="s">
        <v>81</v>
      </c>
      <c r="C167" s="188" t="s">
        <v>250</v>
      </c>
      <c r="D167" s="189" t="s">
        <v>250</v>
      </c>
      <c r="E167" s="188">
        <v>4.3159065628476085</v>
      </c>
      <c r="F167" s="189" t="str">
        <f t="shared" ref="F167:J175" si="30">IFERROR(E167-C167,"-")</f>
        <v>-</v>
      </c>
      <c r="G167" s="188">
        <v>6.2125546285260231</v>
      </c>
      <c r="H167" s="189">
        <f t="shared" si="30"/>
        <v>1.8966480656784146</v>
      </c>
      <c r="I167" s="188">
        <v>6.3199523052464226</v>
      </c>
      <c r="J167" s="189">
        <f t="shared" si="30"/>
        <v>0.10739767672039946</v>
      </c>
      <c r="K167" s="188">
        <v>7.0540976988292288</v>
      </c>
      <c r="L167" s="189">
        <f t="shared" ref="L167:L175" si="31">IFERROR(K167-I167,"-")</f>
        <v>0.73414539358280617</v>
      </c>
      <c r="M167" s="188">
        <v>7.4310954063604244</v>
      </c>
      <c r="N167" s="189">
        <f t="shared" si="29"/>
        <v>0.37699770753119566</v>
      </c>
    </row>
    <row r="168" spans="2:14" x14ac:dyDescent="0.25">
      <c r="B168" s="118" t="s">
        <v>83</v>
      </c>
      <c r="C168" s="188" t="s">
        <v>250</v>
      </c>
      <c r="D168" s="189" t="s">
        <v>250</v>
      </c>
      <c r="E168" s="188">
        <v>5.9469496021220163</v>
      </c>
      <c r="F168" s="189" t="str">
        <f t="shared" si="30"/>
        <v>-</v>
      </c>
      <c r="G168" s="188">
        <v>6.8347826086956518</v>
      </c>
      <c r="H168" s="189">
        <f t="shared" si="30"/>
        <v>0.88783300657363551</v>
      </c>
      <c r="I168" s="188">
        <v>6.4923076923076923</v>
      </c>
      <c r="J168" s="189">
        <f t="shared" si="30"/>
        <v>-0.34247491638795946</v>
      </c>
      <c r="K168" s="188">
        <v>6.846736596736597</v>
      </c>
      <c r="L168" s="189">
        <f t="shared" si="31"/>
        <v>0.35442890442890462</v>
      </c>
      <c r="M168" s="188"/>
      <c r="N168" s="189"/>
    </row>
    <row r="169" spans="2:14" x14ac:dyDescent="0.25">
      <c r="B169" s="118" t="s">
        <v>85</v>
      </c>
      <c r="C169" s="188" t="s">
        <v>250</v>
      </c>
      <c r="D169" s="189" t="s">
        <v>250</v>
      </c>
      <c r="E169" s="188">
        <v>6.3998250218722657</v>
      </c>
      <c r="F169" s="189" t="str">
        <f t="shared" si="30"/>
        <v>-</v>
      </c>
      <c r="G169" s="188">
        <v>5.7849790316431564</v>
      </c>
      <c r="H169" s="189">
        <f t="shared" si="30"/>
        <v>-0.61484599022910924</v>
      </c>
      <c r="I169" s="188">
        <v>6.7623158963941083</v>
      </c>
      <c r="J169" s="189">
        <f t="shared" si="30"/>
        <v>0.97733686475095194</v>
      </c>
      <c r="K169" s="188">
        <v>7.4846723044397461</v>
      </c>
      <c r="L169" s="189">
        <f t="shared" si="31"/>
        <v>0.72235640804563772</v>
      </c>
      <c r="M169" s="188"/>
      <c r="N169" s="189"/>
    </row>
    <row r="170" spans="2:14" x14ac:dyDescent="0.25">
      <c r="B170" s="118" t="s">
        <v>87</v>
      </c>
      <c r="C170" s="188">
        <v>7.6909920182440139</v>
      </c>
      <c r="D170" s="189">
        <v>-0.74127586607866469</v>
      </c>
      <c r="E170" s="188">
        <v>7.0756446991404012</v>
      </c>
      <c r="F170" s="189">
        <f t="shared" si="30"/>
        <v>-0.61534731910361273</v>
      </c>
      <c r="G170" s="188">
        <v>7.3377939983779399</v>
      </c>
      <c r="H170" s="189">
        <f t="shared" si="30"/>
        <v>0.26214929923753871</v>
      </c>
      <c r="I170" s="188">
        <v>7.2864745011086471</v>
      </c>
      <c r="J170" s="189">
        <f t="shared" si="30"/>
        <v>-5.1319497269292746E-2</v>
      </c>
      <c r="K170" s="188">
        <v>7.9534117647058826</v>
      </c>
      <c r="L170" s="189">
        <f t="shared" si="31"/>
        <v>0.66693726359723549</v>
      </c>
      <c r="M170" s="188"/>
      <c r="N170" s="189"/>
    </row>
    <row r="171" spans="2:14" x14ac:dyDescent="0.25">
      <c r="B171" s="118" t="s">
        <v>89</v>
      </c>
      <c r="C171" s="188">
        <v>7.98828125</v>
      </c>
      <c r="D171" s="189">
        <v>0.92879678205551919</v>
      </c>
      <c r="E171" s="188">
        <v>7.2506329113924046</v>
      </c>
      <c r="F171" s="189">
        <f t="shared" si="30"/>
        <v>-0.73764833860759538</v>
      </c>
      <c r="G171" s="188">
        <v>7.0207190737355267</v>
      </c>
      <c r="H171" s="189">
        <f t="shared" si="30"/>
        <v>-0.2299138376568779</v>
      </c>
      <c r="I171" s="188">
        <v>6.5264691597863038</v>
      </c>
      <c r="J171" s="189">
        <f t="shared" si="30"/>
        <v>-0.49424991394922291</v>
      </c>
      <c r="K171" s="188">
        <v>6.5689448441247</v>
      </c>
      <c r="L171" s="189">
        <f t="shared" si="31"/>
        <v>4.2475684338396213E-2</v>
      </c>
      <c r="M171" s="188"/>
      <c r="N171" s="189"/>
    </row>
    <row r="172" spans="2:14" x14ac:dyDescent="0.25">
      <c r="B172" s="118" t="s">
        <v>91</v>
      </c>
      <c r="C172" s="188">
        <v>6.2247324613555293</v>
      </c>
      <c r="D172" s="189">
        <v>-0.36968378229929311</v>
      </c>
      <c r="E172" s="188">
        <v>5.982193732193732</v>
      </c>
      <c r="F172" s="189">
        <f t="shared" si="30"/>
        <v>-0.24253872916179731</v>
      </c>
      <c r="G172" s="188">
        <v>6.2266714336789422</v>
      </c>
      <c r="H172" s="189">
        <f t="shared" si="30"/>
        <v>0.2444777014852102</v>
      </c>
      <c r="I172" s="188">
        <v>6.1283255086071984</v>
      </c>
      <c r="J172" s="189">
        <f t="shared" si="30"/>
        <v>-9.8345925071743778E-2</v>
      </c>
      <c r="K172" s="188">
        <v>6.1717967072297784</v>
      </c>
      <c r="L172" s="189">
        <f t="shared" si="31"/>
        <v>4.3471198622579976E-2</v>
      </c>
      <c r="M172" s="188"/>
      <c r="N172" s="189"/>
    </row>
    <row r="173" spans="2:14" x14ac:dyDescent="0.25">
      <c r="B173" s="118" t="s">
        <v>93</v>
      </c>
      <c r="C173" s="188">
        <v>8</v>
      </c>
      <c r="D173" s="189">
        <v>2.5942028985507246</v>
      </c>
      <c r="E173" s="188">
        <v>6.9024390243902438</v>
      </c>
      <c r="F173" s="189">
        <f t="shared" si="30"/>
        <v>-1.0975609756097562</v>
      </c>
      <c r="G173" s="188">
        <v>7.8496287128712874</v>
      </c>
      <c r="H173" s="189">
        <f t="shared" si="30"/>
        <v>0.94718968848104357</v>
      </c>
      <c r="I173" s="188">
        <v>7.0292553191489358</v>
      </c>
      <c r="J173" s="189">
        <f t="shared" si="30"/>
        <v>-0.82037339372235163</v>
      </c>
      <c r="K173" s="188">
        <v>5.8347953216374266</v>
      </c>
      <c r="L173" s="189">
        <f t="shared" si="31"/>
        <v>-1.1944599975115091</v>
      </c>
      <c r="M173" s="188"/>
      <c r="N173" s="189"/>
    </row>
    <row r="174" spans="2:14" x14ac:dyDescent="0.25">
      <c r="B174" s="118" t="s">
        <v>95</v>
      </c>
      <c r="C174" s="188">
        <v>5.0691003911342891</v>
      </c>
      <c r="D174" s="189">
        <v>-0.21564281128262941</v>
      </c>
      <c r="E174" s="188">
        <v>6.2885729331226958</v>
      </c>
      <c r="F174" s="189">
        <f t="shared" si="30"/>
        <v>1.2194725419884067</v>
      </c>
      <c r="G174" s="188">
        <v>6.1374871266735322</v>
      </c>
      <c r="H174" s="189">
        <f t="shared" si="30"/>
        <v>-0.15108580644916358</v>
      </c>
      <c r="I174" s="188">
        <v>5.7238356164383566</v>
      </c>
      <c r="J174" s="189">
        <f t="shared" si="30"/>
        <v>-0.41365151023517566</v>
      </c>
      <c r="K174" s="188">
        <v>6.7889048991354466</v>
      </c>
      <c r="L174" s="189">
        <f t="shared" si="31"/>
        <v>1.06506928269709</v>
      </c>
      <c r="M174" s="188"/>
      <c r="N174" s="189"/>
    </row>
    <row r="175" spans="2:14" ht="15.75" x14ac:dyDescent="0.25">
      <c r="B175" s="121" t="s">
        <v>32</v>
      </c>
      <c r="C175" s="190">
        <v>6.446249620406924</v>
      </c>
      <c r="D175" s="191">
        <v>-0.31768881604195975</v>
      </c>
      <c r="E175" s="190">
        <v>6.1666010756919851</v>
      </c>
      <c r="F175" s="191">
        <f t="shared" si="30"/>
        <v>-0.27964854471493883</v>
      </c>
      <c r="G175" s="190">
        <v>6.3556792873051222</v>
      </c>
      <c r="H175" s="191">
        <f t="shared" si="30"/>
        <v>0.18907821161313709</v>
      </c>
      <c r="I175" s="190">
        <v>6.4696081948264181</v>
      </c>
      <c r="J175" s="191">
        <f t="shared" si="30"/>
        <v>0.11392890752129592</v>
      </c>
      <c r="K175" s="190">
        <v>6.7810325887953127</v>
      </c>
      <c r="L175" s="191">
        <f t="shared" si="31"/>
        <v>0.31142439396889454</v>
      </c>
      <c r="M175" s="190">
        <v>6.6654430508820228</v>
      </c>
      <c r="N175" s="191">
        <v>-6.4347110796683538E-2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298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9.319488817891374</v>
      </c>
      <c r="D185" s="189">
        <v>-1.2973942989917422</v>
      </c>
      <c r="E185" s="188">
        <v>6.3085714285714287</v>
      </c>
      <c r="F185" s="189">
        <f t="shared" ref="F185:J187" si="32">IFERROR(E185-C185,"-")</f>
        <v>-3.0109173893199452</v>
      </c>
      <c r="G185" s="188">
        <v>8.5574162679425836</v>
      </c>
      <c r="H185" s="189">
        <f t="shared" si="32"/>
        <v>2.2488448393711549</v>
      </c>
      <c r="I185" s="188">
        <v>8.6969696969696972</v>
      </c>
      <c r="J185" s="189">
        <f t="shared" si="32"/>
        <v>0.13955342902711365</v>
      </c>
      <c r="K185" s="188">
        <v>8.8498659517426272</v>
      </c>
      <c r="L185" s="189">
        <f t="shared" ref="L185:L187" si="33">IFERROR(K185-I185,"-")</f>
        <v>0.15289625477293001</v>
      </c>
      <c r="M185" s="188">
        <v>7.8496932515337425</v>
      </c>
      <c r="N185" s="189">
        <f t="shared" ref="N185:N189" si="34">IFERROR(M185-K185,"-")</f>
        <v>-1.0001727002088847</v>
      </c>
    </row>
    <row r="186" spans="1:15" x14ac:dyDescent="0.25">
      <c r="B186" s="118" t="s">
        <v>75</v>
      </c>
      <c r="C186" s="188">
        <v>6.2897196261682247</v>
      </c>
      <c r="D186" s="189">
        <v>-3.1202803738317755</v>
      </c>
      <c r="E186" s="188">
        <v>8.6111111111111107</v>
      </c>
      <c r="F186" s="189">
        <f t="shared" si="32"/>
        <v>2.3213914849428861</v>
      </c>
      <c r="G186" s="188">
        <v>5.5938303341902316</v>
      </c>
      <c r="H186" s="189">
        <f t="shared" si="32"/>
        <v>-3.0172807769208791</v>
      </c>
      <c r="I186" s="188">
        <v>7.5101123595505621</v>
      </c>
      <c r="J186" s="189">
        <f t="shared" si="32"/>
        <v>1.9162820253603305</v>
      </c>
      <c r="K186" s="188">
        <v>7.6536796536796539</v>
      </c>
      <c r="L186" s="189">
        <f t="shared" si="33"/>
        <v>0.14356729412909175</v>
      </c>
      <c r="M186" s="188">
        <v>6.2706552706552703</v>
      </c>
      <c r="N186" s="189">
        <f t="shared" si="34"/>
        <v>-1.3830243830243836</v>
      </c>
    </row>
    <row r="187" spans="1:15" x14ac:dyDescent="0.25">
      <c r="B187" s="118" t="s">
        <v>77</v>
      </c>
      <c r="C187" s="188">
        <v>7.180616740088106</v>
      </c>
      <c r="D187" s="189">
        <v>-2.0497355634349299</v>
      </c>
      <c r="E187" s="188">
        <v>5.25</v>
      </c>
      <c r="F187" s="189">
        <f t="shared" si="32"/>
        <v>-1.930616740088106</v>
      </c>
      <c r="G187" s="188">
        <v>7.1073446327683616</v>
      </c>
      <c r="H187" s="189">
        <f t="shared" si="32"/>
        <v>1.8573446327683616</v>
      </c>
      <c r="I187" s="188">
        <v>9.2798742138364787</v>
      </c>
      <c r="J187" s="189">
        <f t="shared" si="32"/>
        <v>2.1725295810681171</v>
      </c>
      <c r="K187" s="188">
        <v>7.7043918918918921</v>
      </c>
      <c r="L187" s="189">
        <f t="shared" si="33"/>
        <v>-1.5754823219445866</v>
      </c>
      <c r="M187" s="188">
        <v>7.7165354330708658</v>
      </c>
      <c r="N187" s="189">
        <f t="shared" si="34"/>
        <v>1.2143541178973649E-2</v>
      </c>
    </row>
    <row r="188" spans="1:15" x14ac:dyDescent="0.25">
      <c r="B188" s="118" t="s">
        <v>79</v>
      </c>
      <c r="C188" s="188" t="s">
        <v>250</v>
      </c>
      <c r="D188" s="189" t="s">
        <v>250</v>
      </c>
      <c r="E188" s="188">
        <v>5.2121212121212119</v>
      </c>
      <c r="F188" s="189" t="str">
        <f>IFERROR(E188-C188,"-")</f>
        <v>-</v>
      </c>
      <c r="G188" s="188">
        <v>6.235611510791367</v>
      </c>
      <c r="H188" s="189">
        <f>IFERROR(G188-E188,"-")</f>
        <v>1.0234902986701551</v>
      </c>
      <c r="I188" s="188">
        <v>7.8366197183098594</v>
      </c>
      <c r="J188" s="189">
        <f>IFERROR(I188-G188,"-")</f>
        <v>1.6010082075184924</v>
      </c>
      <c r="K188" s="188">
        <v>8.6806930693069315</v>
      </c>
      <c r="L188" s="189">
        <f>IFERROR(K188-I188,"-")</f>
        <v>0.84407335099707215</v>
      </c>
      <c r="M188" s="188">
        <v>5.963093145869947</v>
      </c>
      <c r="N188" s="189">
        <f t="shared" si="34"/>
        <v>-2.7175999234369845</v>
      </c>
    </row>
    <row r="189" spans="1:15" x14ac:dyDescent="0.25">
      <c r="B189" s="118" t="s">
        <v>81</v>
      </c>
      <c r="C189" s="188" t="s">
        <v>250</v>
      </c>
      <c r="D189" s="189" t="s">
        <v>250</v>
      </c>
      <c r="E189" s="188">
        <v>4.8250000000000002</v>
      </c>
      <c r="F189" s="189" t="str">
        <f t="shared" ref="F189:J197" si="35">IFERROR(E189-C189,"-")</f>
        <v>-</v>
      </c>
      <c r="G189" s="188">
        <v>6.1355140186915884</v>
      </c>
      <c r="H189" s="189">
        <f t="shared" si="35"/>
        <v>1.3105140186915882</v>
      </c>
      <c r="I189" s="188">
        <v>7.5637065637065639</v>
      </c>
      <c r="J189" s="189">
        <f t="shared" si="35"/>
        <v>1.4281925450149755</v>
      </c>
      <c r="K189" s="188">
        <v>8.140703517587939</v>
      </c>
      <c r="L189" s="189">
        <f t="shared" ref="L189:L197" si="36">IFERROR(K189-I189,"-")</f>
        <v>0.57699695388137506</v>
      </c>
      <c r="M189" s="188">
        <v>11.962085308056873</v>
      </c>
      <c r="N189" s="189">
        <f t="shared" si="34"/>
        <v>3.8213817904689336</v>
      </c>
    </row>
    <row r="190" spans="1:15" x14ac:dyDescent="0.25">
      <c r="B190" s="118" t="s">
        <v>122</v>
      </c>
      <c r="C190" s="188" t="s">
        <v>250</v>
      </c>
      <c r="D190" s="189" t="s">
        <v>250</v>
      </c>
      <c r="E190" s="188">
        <v>6.8023255813953485</v>
      </c>
      <c r="F190" s="189" t="str">
        <f t="shared" si="35"/>
        <v>-</v>
      </c>
      <c r="G190" s="188">
        <v>6.709677419354839</v>
      </c>
      <c r="H190" s="189">
        <f t="shared" si="35"/>
        <v>-9.2648162040509519E-2</v>
      </c>
      <c r="I190" s="188">
        <v>7.7424657534246579</v>
      </c>
      <c r="J190" s="189">
        <f t="shared" si="35"/>
        <v>1.032788334069819</v>
      </c>
      <c r="K190" s="188">
        <v>8.120075046904315</v>
      </c>
      <c r="L190" s="189">
        <f t="shared" si="36"/>
        <v>0.3776092934796571</v>
      </c>
      <c r="M190" s="188"/>
      <c r="N190" s="189"/>
    </row>
    <row r="191" spans="1:15" x14ac:dyDescent="0.25">
      <c r="B191" s="118" t="s">
        <v>85</v>
      </c>
      <c r="C191" s="188" t="s">
        <v>250</v>
      </c>
      <c r="D191" s="189" t="s">
        <v>250</v>
      </c>
      <c r="E191" s="188">
        <v>9.1930693069306937</v>
      </c>
      <c r="F191" s="189" t="str">
        <f t="shared" si="35"/>
        <v>-</v>
      </c>
      <c r="G191" s="188">
        <v>7.8844696969696972</v>
      </c>
      <c r="H191" s="189">
        <f t="shared" si="35"/>
        <v>-1.3085996099609964</v>
      </c>
      <c r="I191" s="188">
        <v>6.6075036075036078</v>
      </c>
      <c r="J191" s="189">
        <f t="shared" si="35"/>
        <v>-1.2769660894660895</v>
      </c>
      <c r="K191" s="188">
        <v>7.4171974522292992</v>
      </c>
      <c r="L191" s="189">
        <f t="shared" si="36"/>
        <v>0.80969384472569139</v>
      </c>
      <c r="M191" s="188"/>
      <c r="N191" s="189"/>
    </row>
    <row r="192" spans="1:15" x14ac:dyDescent="0.25">
      <c r="B192" s="118" t="s">
        <v>87</v>
      </c>
      <c r="C192" s="188">
        <v>5.0167286245353164</v>
      </c>
      <c r="D192" s="189">
        <v>-5.0937976912541565</v>
      </c>
      <c r="E192" s="188">
        <v>4.776859504132231</v>
      </c>
      <c r="F192" s="189">
        <f t="shared" si="35"/>
        <v>-0.23986912040308539</v>
      </c>
      <c r="G192" s="188">
        <v>8.9580152671755719</v>
      </c>
      <c r="H192" s="189">
        <f t="shared" si="35"/>
        <v>4.1811557630433409</v>
      </c>
      <c r="I192" s="188">
        <v>7.5533199195171026</v>
      </c>
      <c r="J192" s="189">
        <f t="shared" si="35"/>
        <v>-1.4046953476584694</v>
      </c>
      <c r="K192" s="188">
        <v>6.4814814814814818</v>
      </c>
      <c r="L192" s="189">
        <f t="shared" si="36"/>
        <v>-1.0718384380356207</v>
      </c>
      <c r="M192" s="188"/>
      <c r="N192" s="189"/>
    </row>
    <row r="193" spans="2:15" x14ac:dyDescent="0.25">
      <c r="B193" s="118" t="s">
        <v>89</v>
      </c>
      <c r="C193" s="188">
        <v>6.0535714285714288</v>
      </c>
      <c r="D193" s="189">
        <v>-3.185034469551896</v>
      </c>
      <c r="E193" s="188">
        <v>6.3159999999999998</v>
      </c>
      <c r="F193" s="189">
        <f t="shared" si="35"/>
        <v>0.26242857142857101</v>
      </c>
      <c r="G193" s="188">
        <v>7.1208459214501509</v>
      </c>
      <c r="H193" s="189">
        <f t="shared" si="35"/>
        <v>0.8048459214501511</v>
      </c>
      <c r="I193" s="188">
        <v>7.6696165191740411</v>
      </c>
      <c r="J193" s="189">
        <f t="shared" si="35"/>
        <v>0.54877059772389014</v>
      </c>
      <c r="K193" s="188">
        <v>7.8940092165898621</v>
      </c>
      <c r="L193" s="189">
        <f t="shared" si="36"/>
        <v>0.22439269741582102</v>
      </c>
      <c r="M193" s="188"/>
      <c r="N193" s="189"/>
    </row>
    <row r="194" spans="2:15" x14ac:dyDescent="0.25">
      <c r="B194" s="118" t="s">
        <v>91</v>
      </c>
      <c r="C194" s="188">
        <v>7.6309523809523814</v>
      </c>
      <c r="D194" s="189">
        <v>-1.2109593837535009</v>
      </c>
      <c r="E194" s="188">
        <v>5.9019607843137258</v>
      </c>
      <c r="F194" s="189">
        <f t="shared" si="35"/>
        <v>-1.7289915966386555</v>
      </c>
      <c r="G194" s="188">
        <v>6.3746701846965701</v>
      </c>
      <c r="H194" s="189">
        <f t="shared" si="35"/>
        <v>0.47270940038284426</v>
      </c>
      <c r="I194" s="188">
        <v>6.2601880877742948</v>
      </c>
      <c r="J194" s="189">
        <f t="shared" si="35"/>
        <v>-0.11448209692227529</v>
      </c>
      <c r="K194" s="188">
        <v>6.36</v>
      </c>
      <c r="L194" s="189">
        <f t="shared" si="36"/>
        <v>9.9811912225705512E-2</v>
      </c>
      <c r="M194" s="188"/>
      <c r="N194" s="189"/>
    </row>
    <row r="195" spans="2:15" x14ac:dyDescent="0.25">
      <c r="B195" s="118" t="s">
        <v>93</v>
      </c>
      <c r="C195" s="188">
        <v>5.4861111111111107</v>
      </c>
      <c r="D195" s="189">
        <v>-3.2607638888888886</v>
      </c>
      <c r="E195" s="188">
        <v>7.4267515923566876</v>
      </c>
      <c r="F195" s="189">
        <f t="shared" si="35"/>
        <v>1.9406404812455769</v>
      </c>
      <c r="G195" s="188">
        <v>7.4951456310679614</v>
      </c>
      <c r="H195" s="189">
        <f t="shared" si="35"/>
        <v>6.8394038711273808E-2</v>
      </c>
      <c r="I195" s="188">
        <v>7.8169336384439356</v>
      </c>
      <c r="J195" s="189">
        <f t="shared" si="35"/>
        <v>0.32178800737597424</v>
      </c>
      <c r="K195" s="188">
        <v>6.4905660377358494</v>
      </c>
      <c r="L195" s="189">
        <f t="shared" si="36"/>
        <v>-1.3263676007080862</v>
      </c>
      <c r="M195" s="188"/>
      <c r="N195" s="189"/>
    </row>
    <row r="196" spans="2:15" x14ac:dyDescent="0.25">
      <c r="B196" s="118" t="s">
        <v>95</v>
      </c>
      <c r="C196" s="188">
        <v>5.2301587301587302</v>
      </c>
      <c r="D196" s="189">
        <v>-3.5128968253968251</v>
      </c>
      <c r="E196" s="188">
        <v>5.7030965391621127</v>
      </c>
      <c r="F196" s="189">
        <f t="shared" si="35"/>
        <v>0.47293780900338245</v>
      </c>
      <c r="G196" s="188">
        <v>6.3891213389121342</v>
      </c>
      <c r="H196" s="189">
        <f t="shared" si="35"/>
        <v>0.68602479975002151</v>
      </c>
      <c r="I196" s="188">
        <v>6.9157088122605366</v>
      </c>
      <c r="J196" s="189">
        <f t="shared" si="35"/>
        <v>0.52658747334840239</v>
      </c>
      <c r="K196" s="188">
        <v>6.6901408450704229</v>
      </c>
      <c r="L196" s="189">
        <f t="shared" si="36"/>
        <v>-0.22556796719011363</v>
      </c>
      <c r="M196" s="188"/>
      <c r="N196" s="189"/>
    </row>
    <row r="197" spans="2:15" ht="15.75" x14ac:dyDescent="0.25">
      <c r="B197" s="121" t="s">
        <v>32</v>
      </c>
      <c r="C197" s="190">
        <v>6.4966408268733851</v>
      </c>
      <c r="D197" s="191">
        <v>-2.7802822500496926</v>
      </c>
      <c r="E197" s="190">
        <v>6.2224880382775121</v>
      </c>
      <c r="F197" s="191">
        <f t="shared" si="35"/>
        <v>-0.274152788595873</v>
      </c>
      <c r="G197" s="190">
        <v>7.0339242722696431</v>
      </c>
      <c r="H197" s="191">
        <f t="shared" si="35"/>
        <v>0.81143623399213105</v>
      </c>
      <c r="I197" s="190">
        <v>7.4551912568306014</v>
      </c>
      <c r="J197" s="191">
        <f t="shared" si="35"/>
        <v>0.42126698456095824</v>
      </c>
      <c r="K197" s="190">
        <v>7.5349631493798306</v>
      </c>
      <c r="L197" s="191">
        <f t="shared" si="36"/>
        <v>7.9771892549229229E-2</v>
      </c>
      <c r="M197" s="190">
        <v>7.4085963003264421</v>
      </c>
      <c r="N197" s="191">
        <v>-0.73184851021721542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299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6.4727793696275073</v>
      </c>
      <c r="D207" s="189">
        <v>-2.5635842667361297</v>
      </c>
      <c r="E207" s="188">
        <v>6</v>
      </c>
      <c r="F207" s="189">
        <f t="shared" ref="F207:J209" si="37">IFERROR(E207-C207,"-")</f>
        <v>-0.47277936962750733</v>
      </c>
      <c r="G207" s="188">
        <v>5.4202586206896548</v>
      </c>
      <c r="H207" s="189">
        <f t="shared" si="37"/>
        <v>-0.5797413793103452</v>
      </c>
      <c r="I207" s="188">
        <v>7.4215976331360949</v>
      </c>
      <c r="J207" s="189">
        <f t="shared" si="37"/>
        <v>2.0013390124464401</v>
      </c>
      <c r="K207" s="188">
        <v>10.036101083032491</v>
      </c>
      <c r="L207" s="189">
        <f t="shared" ref="L207:L209" si="38">IFERROR(K207-I207,"-")</f>
        <v>2.6145034498963966</v>
      </c>
      <c r="M207" s="188">
        <v>8.822265625</v>
      </c>
      <c r="N207" s="189">
        <f t="shared" ref="N207:N211" si="39">IFERROR(M207-K207,"-")</f>
        <v>-1.2138354580324915</v>
      </c>
    </row>
    <row r="208" spans="2:15" x14ac:dyDescent="0.25">
      <c r="B208" s="118" t="s">
        <v>75</v>
      </c>
      <c r="C208" s="188">
        <v>7.0763358778625953</v>
      </c>
      <c r="D208" s="189">
        <v>-1.5368716693072155</v>
      </c>
      <c r="E208" s="188">
        <v>2.86046511627907</v>
      </c>
      <c r="F208" s="189">
        <f t="shared" si="37"/>
        <v>-4.2158707615835258</v>
      </c>
      <c r="G208" s="188">
        <v>5.7116883116883113</v>
      </c>
      <c r="H208" s="189">
        <f t="shared" si="37"/>
        <v>2.8512231954092413</v>
      </c>
      <c r="I208" s="188">
        <v>6.1691078561917445</v>
      </c>
      <c r="J208" s="189">
        <f t="shared" si="37"/>
        <v>0.45741954450343325</v>
      </c>
      <c r="K208" s="188">
        <v>9.6203288490284002</v>
      </c>
      <c r="L208" s="189">
        <f t="shared" si="38"/>
        <v>3.4512209928366557</v>
      </c>
      <c r="M208" s="188">
        <v>6.4498525073746311</v>
      </c>
      <c r="N208" s="189">
        <f t="shared" si="39"/>
        <v>-3.1704763416537691</v>
      </c>
    </row>
    <row r="209" spans="2:15" x14ac:dyDescent="0.25">
      <c r="B209" s="118" t="s">
        <v>77</v>
      </c>
      <c r="C209" s="188">
        <v>8.3571428571428577</v>
      </c>
      <c r="D209" s="189">
        <v>0.56175380815150344</v>
      </c>
      <c r="E209" s="188">
        <v>5.5</v>
      </c>
      <c r="F209" s="189">
        <f t="shared" si="37"/>
        <v>-2.8571428571428577</v>
      </c>
      <c r="G209" s="188">
        <v>6.5864527629233516</v>
      </c>
      <c r="H209" s="189">
        <f t="shared" si="37"/>
        <v>1.0864527629233516</v>
      </c>
      <c r="I209" s="188">
        <v>7.4685534591194971</v>
      </c>
      <c r="J209" s="189">
        <f t="shared" si="37"/>
        <v>0.88210069619614551</v>
      </c>
      <c r="K209" s="188">
        <v>10.040567951318458</v>
      </c>
      <c r="L209" s="189">
        <f t="shared" si="38"/>
        <v>2.5720144921989609</v>
      </c>
      <c r="M209" s="188">
        <v>7.5100548446069473</v>
      </c>
      <c r="N209" s="189">
        <f t="shared" si="39"/>
        <v>-2.5305131067115108</v>
      </c>
    </row>
    <row r="210" spans="2:15" x14ac:dyDescent="0.25">
      <c r="B210" s="118" t="s">
        <v>79</v>
      </c>
      <c r="C210" s="188" t="s">
        <v>250</v>
      </c>
      <c r="D210" s="189" t="s">
        <v>250</v>
      </c>
      <c r="E210" s="188">
        <v>2.84</v>
      </c>
      <c r="F210" s="189" t="str">
        <f>IFERROR(E210-C210,"-")</f>
        <v>-</v>
      </c>
      <c r="G210" s="188">
        <v>5.3230912476722532</v>
      </c>
      <c r="H210" s="189">
        <f>IFERROR(G210-E210,"-")</f>
        <v>2.4830912476722533</v>
      </c>
      <c r="I210" s="188">
        <v>7.0227048371174732</v>
      </c>
      <c r="J210" s="189">
        <f>IFERROR(I210-G210,"-")</f>
        <v>1.69961358944522</v>
      </c>
      <c r="K210" s="188">
        <v>8.3473684210526322</v>
      </c>
      <c r="L210" s="189">
        <f>IFERROR(K210-I210,"-")</f>
        <v>1.324663583935159</v>
      </c>
      <c r="M210" s="188">
        <v>7.1983050847457628</v>
      </c>
      <c r="N210" s="189">
        <f t="shared" si="39"/>
        <v>-1.1490633363068694</v>
      </c>
    </row>
    <row r="211" spans="2:15" x14ac:dyDescent="0.25">
      <c r="B211" s="118" t="s">
        <v>81</v>
      </c>
      <c r="C211" s="188" t="s">
        <v>250</v>
      </c>
      <c r="D211" s="189" t="s">
        <v>250</v>
      </c>
      <c r="E211" s="188">
        <v>4.5</v>
      </c>
      <c r="F211" s="189" t="str">
        <f t="shared" ref="F211:J219" si="40">IFERROR(E211-C211,"-")</f>
        <v>-</v>
      </c>
      <c r="G211" s="188">
        <v>7.1088270858524787</v>
      </c>
      <c r="H211" s="189">
        <f t="shared" si="40"/>
        <v>2.6088270858524787</v>
      </c>
      <c r="I211" s="188">
        <v>11.213178294573643</v>
      </c>
      <c r="J211" s="189">
        <f t="shared" si="40"/>
        <v>4.1043512087211642</v>
      </c>
      <c r="K211" s="188">
        <v>10.84819734345351</v>
      </c>
      <c r="L211" s="189">
        <f t="shared" ref="L211:L219" si="41">IFERROR(K211-I211,"-")</f>
        <v>-0.36498095112013296</v>
      </c>
      <c r="M211" s="188">
        <v>11.260714285714286</v>
      </c>
      <c r="N211" s="189">
        <f t="shared" si="39"/>
        <v>0.41251694226077618</v>
      </c>
    </row>
    <row r="212" spans="2:15" x14ac:dyDescent="0.25">
      <c r="B212" s="118" t="s">
        <v>83</v>
      </c>
      <c r="C212" s="188" t="s">
        <v>250</v>
      </c>
      <c r="D212" s="189" t="s">
        <v>250</v>
      </c>
      <c r="E212" s="188">
        <v>8.8541666666666661</v>
      </c>
      <c r="F212" s="189" t="str">
        <f t="shared" si="40"/>
        <v>-</v>
      </c>
      <c r="G212" s="188">
        <v>6.1521084337349397</v>
      </c>
      <c r="H212" s="189">
        <f t="shared" si="40"/>
        <v>-2.7020582329317264</v>
      </c>
      <c r="I212" s="188">
        <v>11.01419878296146</v>
      </c>
      <c r="J212" s="189">
        <f t="shared" si="40"/>
        <v>4.8620903492265199</v>
      </c>
      <c r="K212" s="188">
        <v>12.085648148148149</v>
      </c>
      <c r="L212" s="189">
        <f t="shared" si="41"/>
        <v>1.0714493651866892</v>
      </c>
      <c r="M212" s="188"/>
      <c r="N212" s="189"/>
    </row>
    <row r="213" spans="2:15" x14ac:dyDescent="0.25">
      <c r="B213" s="118" t="s">
        <v>85</v>
      </c>
      <c r="C213" s="188" t="s">
        <v>250</v>
      </c>
      <c r="D213" s="189" t="s">
        <v>250</v>
      </c>
      <c r="E213" s="188">
        <v>4.8</v>
      </c>
      <c r="F213" s="189" t="str">
        <f t="shared" si="40"/>
        <v>-</v>
      </c>
      <c r="G213" s="188">
        <v>6.0893952673093779</v>
      </c>
      <c r="H213" s="189">
        <f t="shared" si="40"/>
        <v>1.289395267309378</v>
      </c>
      <c r="I213" s="188">
        <v>9.6335260115606935</v>
      </c>
      <c r="J213" s="189">
        <f t="shared" si="40"/>
        <v>3.5441307442513157</v>
      </c>
      <c r="K213" s="188">
        <v>9.9510357815442561</v>
      </c>
      <c r="L213" s="189">
        <f t="shared" si="41"/>
        <v>0.31750976998356251</v>
      </c>
      <c r="M213" s="188"/>
      <c r="N213" s="189"/>
    </row>
    <row r="214" spans="2:15" x14ac:dyDescent="0.25">
      <c r="B214" s="118" t="s">
        <v>87</v>
      </c>
      <c r="C214" s="188">
        <v>8.0295857988165675</v>
      </c>
      <c r="D214" s="189">
        <v>-4.0315762806941358</v>
      </c>
      <c r="E214" s="188">
        <v>7.5269461077844309</v>
      </c>
      <c r="F214" s="189">
        <f t="shared" si="40"/>
        <v>-0.50263969103213668</v>
      </c>
      <c r="G214" s="188">
        <v>5.9843363561417968</v>
      </c>
      <c r="H214" s="189">
        <f t="shared" si="40"/>
        <v>-1.542609751642634</v>
      </c>
      <c r="I214" s="188">
        <v>10.585014409221902</v>
      </c>
      <c r="J214" s="189">
        <f t="shared" si="40"/>
        <v>4.600678053080105</v>
      </c>
      <c r="K214" s="188">
        <v>9.5925196850393704</v>
      </c>
      <c r="L214" s="189">
        <f t="shared" si="41"/>
        <v>-0.99249472418253148</v>
      </c>
      <c r="M214" s="188"/>
      <c r="N214" s="189"/>
    </row>
    <row r="215" spans="2:15" x14ac:dyDescent="0.25">
      <c r="B215" s="118" t="s">
        <v>89</v>
      </c>
      <c r="C215" s="188">
        <v>28.5</v>
      </c>
      <c r="D215" s="189">
        <v>19.409620991253647</v>
      </c>
      <c r="E215" s="188">
        <v>4.8483965014577262</v>
      </c>
      <c r="F215" s="189">
        <f t="shared" si="40"/>
        <v>-23.651603498542272</v>
      </c>
      <c r="G215" s="188">
        <v>7.141089108910891</v>
      </c>
      <c r="H215" s="189">
        <f t="shared" si="40"/>
        <v>2.2926926074531648</v>
      </c>
      <c r="I215" s="188">
        <v>9.3552795031055904</v>
      </c>
      <c r="J215" s="189">
        <f t="shared" si="40"/>
        <v>2.2141903941946994</v>
      </c>
      <c r="K215" s="188">
        <v>8.4372197309417043</v>
      </c>
      <c r="L215" s="189">
        <f t="shared" si="41"/>
        <v>-0.91805977216388612</v>
      </c>
      <c r="M215" s="188"/>
      <c r="N215" s="189"/>
    </row>
    <row r="216" spans="2:15" x14ac:dyDescent="0.25">
      <c r="B216" s="118" t="s">
        <v>91</v>
      </c>
      <c r="C216" s="188">
        <v>4.5789473684210522</v>
      </c>
      <c r="D216" s="189">
        <v>-4.5014384836689798</v>
      </c>
      <c r="E216" s="188">
        <v>5.0696202531645573</v>
      </c>
      <c r="F216" s="189">
        <f t="shared" si="40"/>
        <v>0.49067288474350512</v>
      </c>
      <c r="G216" s="188">
        <v>6.2877291960507762</v>
      </c>
      <c r="H216" s="189">
        <f t="shared" si="40"/>
        <v>1.2181089428862188</v>
      </c>
      <c r="I216" s="188">
        <v>9.9650067294751015</v>
      </c>
      <c r="J216" s="189">
        <f t="shared" si="40"/>
        <v>3.6772775334243253</v>
      </c>
      <c r="K216" s="188">
        <v>7.2849002849002851</v>
      </c>
      <c r="L216" s="189">
        <f t="shared" si="41"/>
        <v>-2.6801064445748164</v>
      </c>
      <c r="M216" s="188"/>
      <c r="N216" s="189"/>
    </row>
    <row r="217" spans="2:15" x14ac:dyDescent="0.25">
      <c r="B217" s="118" t="s">
        <v>93</v>
      </c>
      <c r="C217" s="188">
        <v>5.7807017543859649</v>
      </c>
      <c r="D217" s="189">
        <v>-1.4174689773213522</v>
      </c>
      <c r="E217" s="188">
        <v>5.1133200795228628</v>
      </c>
      <c r="F217" s="189">
        <f t="shared" si="40"/>
        <v>-0.66738167486310207</v>
      </c>
      <c r="G217" s="188">
        <v>5.8250773993808052</v>
      </c>
      <c r="H217" s="189">
        <f t="shared" si="40"/>
        <v>0.71175731985794233</v>
      </c>
      <c r="I217" s="188">
        <v>7.9652294853963834</v>
      </c>
      <c r="J217" s="189">
        <f t="shared" si="40"/>
        <v>2.1401520860155783</v>
      </c>
      <c r="K217" s="188">
        <v>5.5432300163132133</v>
      </c>
      <c r="L217" s="189">
        <f t="shared" si="41"/>
        <v>-2.4219994690831701</v>
      </c>
      <c r="M217" s="188"/>
      <c r="N217" s="189"/>
    </row>
    <row r="218" spans="2:15" x14ac:dyDescent="0.25">
      <c r="B218" s="118" t="s">
        <v>95</v>
      </c>
      <c r="C218" s="188">
        <v>6.3580246913580245</v>
      </c>
      <c r="D218" s="189">
        <v>-3.4590484793736822</v>
      </c>
      <c r="E218" s="188">
        <v>4.9749715585893064</v>
      </c>
      <c r="F218" s="189">
        <f t="shared" si="40"/>
        <v>-1.3830531327687181</v>
      </c>
      <c r="G218" s="188">
        <v>6.2163461538461542</v>
      </c>
      <c r="H218" s="189">
        <f t="shared" si="40"/>
        <v>1.2413745952568478</v>
      </c>
      <c r="I218" s="188">
        <v>9.3677419354838705</v>
      </c>
      <c r="J218" s="189">
        <f t="shared" si="40"/>
        <v>3.1513957816377163</v>
      </c>
      <c r="K218" s="188">
        <v>7.8854805725971371</v>
      </c>
      <c r="L218" s="189">
        <f t="shared" si="41"/>
        <v>-1.4822613628867334</v>
      </c>
      <c r="M218" s="188"/>
      <c r="N218" s="189"/>
    </row>
    <row r="219" spans="2:15" ht="15.75" x14ac:dyDescent="0.25">
      <c r="B219" s="121" t="s">
        <v>32</v>
      </c>
      <c r="C219" s="190">
        <v>7.0369206598586018</v>
      </c>
      <c r="D219" s="191">
        <v>-2.785076811696392</v>
      </c>
      <c r="E219" s="190">
        <v>5.1207054512139258</v>
      </c>
      <c r="F219" s="191">
        <f t="shared" si="40"/>
        <v>-1.916215208644676</v>
      </c>
      <c r="G219" s="190">
        <v>6.1094831911690921</v>
      </c>
      <c r="H219" s="191">
        <f t="shared" si="40"/>
        <v>0.98877773995516627</v>
      </c>
      <c r="I219" s="190">
        <v>8.8479387249380483</v>
      </c>
      <c r="J219" s="191">
        <f t="shared" si="40"/>
        <v>2.7384555337689562</v>
      </c>
      <c r="K219" s="190">
        <v>9.0189776553412919</v>
      </c>
      <c r="L219" s="191">
        <f t="shared" si="41"/>
        <v>0.17103893040324358</v>
      </c>
      <c r="M219" s="190">
        <v>7.8243191407748371</v>
      </c>
      <c r="N219" s="191">
        <v>-1.9236367781729049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298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9.319488817891374</v>
      </c>
      <c r="D229" s="189">
        <v>-1.2973942989917422</v>
      </c>
      <c r="E229" s="188">
        <v>6.3085714285714287</v>
      </c>
      <c r="F229" s="189">
        <f t="shared" ref="F229:J231" si="42">IFERROR(E229-C229,"-")</f>
        <v>-3.0109173893199452</v>
      </c>
      <c r="G229" s="188">
        <v>8.5574162679425836</v>
      </c>
      <c r="H229" s="189">
        <f t="shared" si="42"/>
        <v>2.2488448393711549</v>
      </c>
      <c r="I229" s="188">
        <v>8.6969696969696972</v>
      </c>
      <c r="J229" s="189">
        <f t="shared" si="42"/>
        <v>0.13955342902711365</v>
      </c>
      <c r="K229" s="188">
        <v>8.8498659517426272</v>
      </c>
      <c r="L229" s="189">
        <f t="shared" ref="L229:L231" si="43">IFERROR(K229-I229,"-")</f>
        <v>0.15289625477293001</v>
      </c>
      <c r="M229" s="188">
        <v>7.8496932515337425</v>
      </c>
      <c r="N229" s="189">
        <f t="shared" ref="N229:N233" si="44">IFERROR(M229-K229,"-")</f>
        <v>-1.0001727002088847</v>
      </c>
    </row>
    <row r="230" spans="2:15" x14ac:dyDescent="0.25">
      <c r="B230" s="118" t="s">
        <v>75</v>
      </c>
      <c r="C230" s="188">
        <v>6.2897196261682247</v>
      </c>
      <c r="D230" s="189">
        <v>-3.1202803738317755</v>
      </c>
      <c r="E230" s="188">
        <v>8.6111111111111107</v>
      </c>
      <c r="F230" s="189">
        <f t="shared" si="42"/>
        <v>2.3213914849428861</v>
      </c>
      <c r="G230" s="188">
        <v>5.5938303341902316</v>
      </c>
      <c r="H230" s="189">
        <f t="shared" si="42"/>
        <v>-3.0172807769208791</v>
      </c>
      <c r="I230" s="188">
        <v>7.5101123595505621</v>
      </c>
      <c r="J230" s="189">
        <f t="shared" si="42"/>
        <v>1.9162820253603305</v>
      </c>
      <c r="K230" s="188">
        <v>7.6536796536796539</v>
      </c>
      <c r="L230" s="189">
        <f t="shared" si="43"/>
        <v>0.14356729412909175</v>
      </c>
      <c r="M230" s="188">
        <v>6.2706552706552703</v>
      </c>
      <c r="N230" s="189">
        <f t="shared" si="44"/>
        <v>-1.3830243830243836</v>
      </c>
    </row>
    <row r="231" spans="2:15" x14ac:dyDescent="0.25">
      <c r="B231" s="118" t="s">
        <v>77</v>
      </c>
      <c r="C231" s="188">
        <v>7.180616740088106</v>
      </c>
      <c r="D231" s="189">
        <v>-2.0497355634349299</v>
      </c>
      <c r="E231" s="188">
        <v>5.25</v>
      </c>
      <c r="F231" s="189">
        <f t="shared" si="42"/>
        <v>-1.930616740088106</v>
      </c>
      <c r="G231" s="188">
        <v>7.1073446327683616</v>
      </c>
      <c r="H231" s="189">
        <f t="shared" si="42"/>
        <v>1.8573446327683616</v>
      </c>
      <c r="I231" s="188">
        <v>9.2798742138364787</v>
      </c>
      <c r="J231" s="189">
        <f t="shared" si="42"/>
        <v>2.1725295810681171</v>
      </c>
      <c r="K231" s="188">
        <v>7.7043918918918921</v>
      </c>
      <c r="L231" s="189">
        <f t="shared" si="43"/>
        <v>-1.5754823219445866</v>
      </c>
      <c r="M231" s="188">
        <v>7.7165354330708658</v>
      </c>
      <c r="N231" s="189">
        <f t="shared" si="44"/>
        <v>1.2143541178973649E-2</v>
      </c>
    </row>
    <row r="232" spans="2:15" x14ac:dyDescent="0.25">
      <c r="B232" s="118" t="s">
        <v>79</v>
      </c>
      <c r="C232" s="188" t="s">
        <v>250</v>
      </c>
      <c r="D232" s="189" t="s">
        <v>250</v>
      </c>
      <c r="E232" s="188">
        <v>5.2121212121212119</v>
      </c>
      <c r="F232" s="189" t="str">
        <f>IFERROR(E232-C232,"-")</f>
        <v>-</v>
      </c>
      <c r="G232" s="188">
        <v>6.235611510791367</v>
      </c>
      <c r="H232" s="189">
        <f>IFERROR(G232-E232,"-")</f>
        <v>1.0234902986701551</v>
      </c>
      <c r="I232" s="188">
        <v>7.8366197183098594</v>
      </c>
      <c r="J232" s="189">
        <f>IFERROR(I232-G232,"-")</f>
        <v>1.6010082075184924</v>
      </c>
      <c r="K232" s="188">
        <v>8.6806930693069315</v>
      </c>
      <c r="L232" s="189">
        <f>IFERROR(K232-I232,"-")</f>
        <v>0.84407335099707215</v>
      </c>
      <c r="M232" s="188">
        <v>5.963093145869947</v>
      </c>
      <c r="N232" s="189">
        <f t="shared" si="44"/>
        <v>-2.7175999234369845</v>
      </c>
    </row>
    <row r="233" spans="2:15" x14ac:dyDescent="0.25">
      <c r="B233" s="118" t="s">
        <v>81</v>
      </c>
      <c r="C233" s="188" t="s">
        <v>250</v>
      </c>
      <c r="D233" s="189" t="s">
        <v>250</v>
      </c>
      <c r="E233" s="188">
        <v>4.8250000000000002</v>
      </c>
      <c r="F233" s="189" t="str">
        <f t="shared" ref="F233:J241" si="45">IFERROR(E233-C233,"-")</f>
        <v>-</v>
      </c>
      <c r="G233" s="188">
        <v>6.1355140186915884</v>
      </c>
      <c r="H233" s="189">
        <f t="shared" si="45"/>
        <v>1.3105140186915882</v>
      </c>
      <c r="I233" s="188">
        <v>7.5637065637065639</v>
      </c>
      <c r="J233" s="189">
        <f t="shared" si="45"/>
        <v>1.4281925450149755</v>
      </c>
      <c r="K233" s="188">
        <v>8.140703517587939</v>
      </c>
      <c r="L233" s="189">
        <f t="shared" ref="L233:L241" si="46">IFERROR(K233-I233,"-")</f>
        <v>0.57699695388137506</v>
      </c>
      <c r="M233" s="188">
        <v>11.962085308056873</v>
      </c>
      <c r="N233" s="189">
        <f t="shared" si="44"/>
        <v>3.8213817904689336</v>
      </c>
    </row>
    <row r="234" spans="2:15" x14ac:dyDescent="0.25">
      <c r="B234" s="118" t="s">
        <v>83</v>
      </c>
      <c r="C234" s="188" t="s">
        <v>250</v>
      </c>
      <c r="D234" s="189" t="s">
        <v>250</v>
      </c>
      <c r="E234" s="188">
        <v>6.8023255813953485</v>
      </c>
      <c r="F234" s="189" t="str">
        <f t="shared" si="45"/>
        <v>-</v>
      </c>
      <c r="G234" s="188">
        <v>6.709677419354839</v>
      </c>
      <c r="H234" s="189">
        <f t="shared" si="45"/>
        <v>-9.2648162040509519E-2</v>
      </c>
      <c r="I234" s="188">
        <v>7.7424657534246579</v>
      </c>
      <c r="J234" s="189">
        <f t="shared" si="45"/>
        <v>1.032788334069819</v>
      </c>
      <c r="K234" s="188">
        <v>8.120075046904315</v>
      </c>
      <c r="L234" s="189">
        <f t="shared" si="46"/>
        <v>0.3776092934796571</v>
      </c>
      <c r="M234" s="188"/>
      <c r="N234" s="189"/>
    </row>
    <row r="235" spans="2:15" x14ac:dyDescent="0.25">
      <c r="B235" s="118" t="s">
        <v>85</v>
      </c>
      <c r="C235" s="188" t="s">
        <v>250</v>
      </c>
      <c r="D235" s="189" t="s">
        <v>250</v>
      </c>
      <c r="E235" s="188">
        <v>9.1930693069306937</v>
      </c>
      <c r="F235" s="189" t="str">
        <f t="shared" si="45"/>
        <v>-</v>
      </c>
      <c r="G235" s="188">
        <v>7.8844696969696972</v>
      </c>
      <c r="H235" s="189">
        <f t="shared" si="45"/>
        <v>-1.3085996099609964</v>
      </c>
      <c r="I235" s="188">
        <v>6.6075036075036078</v>
      </c>
      <c r="J235" s="189">
        <f t="shared" si="45"/>
        <v>-1.2769660894660895</v>
      </c>
      <c r="K235" s="188">
        <v>7.4171974522292992</v>
      </c>
      <c r="L235" s="189">
        <f t="shared" si="46"/>
        <v>0.80969384472569139</v>
      </c>
      <c r="M235" s="188"/>
      <c r="N235" s="189"/>
    </row>
    <row r="236" spans="2:15" x14ac:dyDescent="0.25">
      <c r="B236" s="118" t="s">
        <v>87</v>
      </c>
      <c r="C236" s="188">
        <v>5.0167286245353164</v>
      </c>
      <c r="D236" s="189">
        <v>-5.0937976912541565</v>
      </c>
      <c r="E236" s="188">
        <v>4.776859504132231</v>
      </c>
      <c r="F236" s="189">
        <f t="shared" si="45"/>
        <v>-0.23986912040308539</v>
      </c>
      <c r="G236" s="188">
        <v>8.9580152671755719</v>
      </c>
      <c r="H236" s="189">
        <f t="shared" si="45"/>
        <v>4.1811557630433409</v>
      </c>
      <c r="I236" s="188">
        <v>7.5533199195171026</v>
      </c>
      <c r="J236" s="189">
        <f t="shared" si="45"/>
        <v>-1.4046953476584694</v>
      </c>
      <c r="K236" s="188">
        <v>6.4814814814814818</v>
      </c>
      <c r="L236" s="189">
        <f t="shared" si="46"/>
        <v>-1.0718384380356207</v>
      </c>
      <c r="M236" s="188"/>
      <c r="N236" s="189"/>
    </row>
    <row r="237" spans="2:15" x14ac:dyDescent="0.25">
      <c r="B237" s="118" t="s">
        <v>89</v>
      </c>
      <c r="C237" s="188">
        <v>6.0535714285714288</v>
      </c>
      <c r="D237" s="189">
        <v>-3.185034469551896</v>
      </c>
      <c r="E237" s="188">
        <v>6.3159999999999998</v>
      </c>
      <c r="F237" s="189">
        <f t="shared" si="45"/>
        <v>0.26242857142857101</v>
      </c>
      <c r="G237" s="188">
        <v>7.1208459214501509</v>
      </c>
      <c r="H237" s="189">
        <f t="shared" si="45"/>
        <v>0.8048459214501511</v>
      </c>
      <c r="I237" s="188">
        <v>7.6696165191740411</v>
      </c>
      <c r="J237" s="189">
        <f t="shared" si="45"/>
        <v>0.54877059772389014</v>
      </c>
      <c r="K237" s="188">
        <v>7.8940092165898621</v>
      </c>
      <c r="L237" s="189">
        <f t="shared" si="46"/>
        <v>0.22439269741582102</v>
      </c>
      <c r="M237" s="188"/>
      <c r="N237" s="189"/>
    </row>
    <row r="238" spans="2:15" x14ac:dyDescent="0.25">
      <c r="B238" s="118" t="s">
        <v>91</v>
      </c>
      <c r="C238" s="188">
        <v>7.6309523809523814</v>
      </c>
      <c r="D238" s="189">
        <v>-1.2109593837535009</v>
      </c>
      <c r="E238" s="188">
        <v>5.9019607843137258</v>
      </c>
      <c r="F238" s="189">
        <f t="shared" si="45"/>
        <v>-1.7289915966386555</v>
      </c>
      <c r="G238" s="188">
        <v>6.3746701846965701</v>
      </c>
      <c r="H238" s="189">
        <f t="shared" si="45"/>
        <v>0.47270940038284426</v>
      </c>
      <c r="I238" s="188">
        <v>6.2601880877742948</v>
      </c>
      <c r="J238" s="189">
        <f t="shared" si="45"/>
        <v>-0.11448209692227529</v>
      </c>
      <c r="K238" s="188">
        <v>6.36</v>
      </c>
      <c r="L238" s="189">
        <f t="shared" si="46"/>
        <v>9.9811912225705512E-2</v>
      </c>
      <c r="M238" s="188"/>
      <c r="N238" s="189"/>
    </row>
    <row r="239" spans="2:15" x14ac:dyDescent="0.25">
      <c r="B239" s="118" t="s">
        <v>93</v>
      </c>
      <c r="C239" s="188">
        <v>5.4861111111111107</v>
      </c>
      <c r="D239" s="189">
        <v>-3.2607638888888886</v>
      </c>
      <c r="E239" s="188">
        <v>7.4267515923566876</v>
      </c>
      <c r="F239" s="189">
        <f t="shared" si="45"/>
        <v>1.9406404812455769</v>
      </c>
      <c r="G239" s="188">
        <v>7.4951456310679614</v>
      </c>
      <c r="H239" s="189">
        <f t="shared" si="45"/>
        <v>6.8394038711273808E-2</v>
      </c>
      <c r="I239" s="188">
        <v>7.8169336384439356</v>
      </c>
      <c r="J239" s="189">
        <f t="shared" si="45"/>
        <v>0.32178800737597424</v>
      </c>
      <c r="K239" s="188">
        <v>6.4905660377358494</v>
      </c>
      <c r="L239" s="189">
        <f t="shared" si="46"/>
        <v>-1.3263676007080862</v>
      </c>
      <c r="M239" s="188"/>
      <c r="N239" s="189"/>
    </row>
    <row r="240" spans="2:15" x14ac:dyDescent="0.25">
      <c r="B240" s="118" t="s">
        <v>95</v>
      </c>
      <c r="C240" s="188">
        <v>5.2301587301587302</v>
      </c>
      <c r="D240" s="189">
        <v>-3.5128968253968251</v>
      </c>
      <c r="E240" s="188">
        <v>5.7030965391621127</v>
      </c>
      <c r="F240" s="189">
        <f t="shared" si="45"/>
        <v>0.47293780900338245</v>
      </c>
      <c r="G240" s="188">
        <v>6.3891213389121342</v>
      </c>
      <c r="H240" s="189">
        <f t="shared" si="45"/>
        <v>0.68602479975002151</v>
      </c>
      <c r="I240" s="188">
        <v>6.9157088122605366</v>
      </c>
      <c r="J240" s="189">
        <f t="shared" si="45"/>
        <v>0.52658747334840239</v>
      </c>
      <c r="K240" s="188">
        <v>6.6901408450704229</v>
      </c>
      <c r="L240" s="189">
        <f t="shared" si="46"/>
        <v>-0.22556796719011363</v>
      </c>
      <c r="M240" s="188"/>
      <c r="N240" s="189"/>
    </row>
    <row r="241" spans="2:15" ht="15.75" x14ac:dyDescent="0.25">
      <c r="B241" s="121" t="s">
        <v>32</v>
      </c>
      <c r="C241" s="190">
        <v>6.4966408268733851</v>
      </c>
      <c r="D241" s="191">
        <v>-2.7802822500496926</v>
      </c>
      <c r="E241" s="190">
        <v>6.2224880382775121</v>
      </c>
      <c r="F241" s="191">
        <f t="shared" si="45"/>
        <v>-0.274152788595873</v>
      </c>
      <c r="G241" s="190">
        <v>7.0339242722696431</v>
      </c>
      <c r="H241" s="191">
        <f t="shared" si="45"/>
        <v>0.81143623399213105</v>
      </c>
      <c r="I241" s="190">
        <v>7.4551912568306014</v>
      </c>
      <c r="J241" s="191">
        <f t="shared" si="45"/>
        <v>0.42126698456095824</v>
      </c>
      <c r="K241" s="190">
        <v>7.5349631493798306</v>
      </c>
      <c r="L241" s="191">
        <f t="shared" si="46"/>
        <v>7.9771892549229229E-2</v>
      </c>
      <c r="M241" s="190">
        <v>7.4085963003264421</v>
      </c>
      <c r="N241" s="191">
        <v>-0.73184851021721542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300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7.6333878887070377</v>
      </c>
      <c r="D251" s="189">
        <v>-0.25972375024783201</v>
      </c>
      <c r="E251" s="188">
        <v>5.2777777777777777</v>
      </c>
      <c r="F251" s="189">
        <f t="shared" ref="F251:J253" si="47">IFERROR(E251-C251,"-")</f>
        <v>-2.35561011092926</v>
      </c>
      <c r="G251" s="188">
        <v>7.3537117903930129</v>
      </c>
      <c r="H251" s="189">
        <f t="shared" si="47"/>
        <v>2.0759340126152352</v>
      </c>
      <c r="I251" s="188">
        <v>7.5425414364640888</v>
      </c>
      <c r="J251" s="189">
        <f t="shared" si="47"/>
        <v>0.18882964607107589</v>
      </c>
      <c r="K251" s="188">
        <v>8.7548701298701292</v>
      </c>
      <c r="L251" s="189">
        <f t="shared" ref="L251:L253" si="48">IFERROR(K251-I251,"-")</f>
        <v>1.2123286934060404</v>
      </c>
      <c r="M251" s="188">
        <v>7.822289156626506</v>
      </c>
      <c r="N251" s="189">
        <f t="shared" ref="N251:N255" si="49">IFERROR(M251-K251,"-")</f>
        <v>-0.93258097324362321</v>
      </c>
    </row>
    <row r="252" spans="2:15" x14ac:dyDescent="0.25">
      <c r="B252" s="118" t="s">
        <v>75</v>
      </c>
      <c r="C252" s="188">
        <v>6.9110486891385765</v>
      </c>
      <c r="D252" s="189">
        <v>-0.65821538012549308</v>
      </c>
      <c r="E252" s="188">
        <v>12</v>
      </c>
      <c r="F252" s="189">
        <f t="shared" si="47"/>
        <v>5.0889513108614235</v>
      </c>
      <c r="G252" s="188">
        <v>8.0563063063063058</v>
      </c>
      <c r="H252" s="189">
        <f t="shared" si="47"/>
        <v>-3.9436936936936942</v>
      </c>
      <c r="I252" s="188">
        <v>8.927819548872181</v>
      </c>
      <c r="J252" s="189">
        <f t="shared" si="47"/>
        <v>0.87151324256587515</v>
      </c>
      <c r="K252" s="188">
        <v>7.9670846394984327</v>
      </c>
      <c r="L252" s="189">
        <f t="shared" si="48"/>
        <v>-0.96073490937374828</v>
      </c>
      <c r="M252" s="188">
        <v>7.8127147766323022</v>
      </c>
      <c r="N252" s="189">
        <f t="shared" si="49"/>
        <v>-0.15436986286613052</v>
      </c>
    </row>
    <row r="253" spans="2:15" x14ac:dyDescent="0.25">
      <c r="B253" s="118" t="s">
        <v>77</v>
      </c>
      <c r="C253" s="188">
        <v>11.471631205673759</v>
      </c>
      <c r="D253" s="189">
        <v>3.6772589113014647</v>
      </c>
      <c r="E253" s="188">
        <v>1</v>
      </c>
      <c r="F253" s="189">
        <f t="shared" si="47"/>
        <v>-10.471631205673759</v>
      </c>
      <c r="G253" s="188">
        <v>7.788349514563107</v>
      </c>
      <c r="H253" s="189">
        <f t="shared" si="47"/>
        <v>6.788349514563107</v>
      </c>
      <c r="I253" s="188">
        <v>8.277899343544858</v>
      </c>
      <c r="J253" s="189">
        <f t="shared" si="47"/>
        <v>0.48954982898175103</v>
      </c>
      <c r="K253" s="188">
        <v>8.0641282565130261</v>
      </c>
      <c r="L253" s="189">
        <f t="shared" si="48"/>
        <v>-0.2137710870318319</v>
      </c>
      <c r="M253" s="188">
        <v>7.9</v>
      </c>
      <c r="N253" s="189">
        <f t="shared" si="49"/>
        <v>-0.16412825651302576</v>
      </c>
    </row>
    <row r="254" spans="2:15" x14ac:dyDescent="0.25">
      <c r="B254" s="118" t="s">
        <v>79</v>
      </c>
      <c r="C254" s="188" t="s">
        <v>250</v>
      </c>
      <c r="D254" s="189" t="s">
        <v>250</v>
      </c>
      <c r="E254" s="188" t="s">
        <v>250</v>
      </c>
      <c r="F254" s="189" t="str">
        <f>IFERROR(E254-C254,"-")</f>
        <v>-</v>
      </c>
      <c r="G254" s="188">
        <v>8.2225609756097562</v>
      </c>
      <c r="H254" s="189" t="str">
        <f>IFERROR(G254-E254,"-")</f>
        <v>-</v>
      </c>
      <c r="I254" s="188">
        <v>9.1930693069306937</v>
      </c>
      <c r="J254" s="189">
        <f>IFERROR(I254-G254,"-")</f>
        <v>0.9705083313209375</v>
      </c>
      <c r="K254" s="188">
        <v>7.3793103448275863</v>
      </c>
      <c r="L254" s="189">
        <f>IFERROR(K254-I254,"-")</f>
        <v>-1.8137589621031074</v>
      </c>
      <c r="M254" s="188">
        <v>8.34375</v>
      </c>
      <c r="N254" s="189">
        <f t="shared" si="49"/>
        <v>0.9644396551724137</v>
      </c>
    </row>
    <row r="255" spans="2:15" x14ac:dyDescent="0.25">
      <c r="B255" s="118" t="s">
        <v>81</v>
      </c>
      <c r="C255" s="188" t="s">
        <v>250</v>
      </c>
      <c r="D255" s="189" t="s">
        <v>250</v>
      </c>
      <c r="E255" s="188">
        <v>4.5999999999999996</v>
      </c>
      <c r="F255" s="189" t="str">
        <f t="shared" ref="F255:J263" si="50">IFERROR(E255-C255,"-")</f>
        <v>-</v>
      </c>
      <c r="G255" s="188">
        <v>4.4545454545454541</v>
      </c>
      <c r="H255" s="189">
        <f t="shared" si="50"/>
        <v>-0.1454545454545455</v>
      </c>
      <c r="I255" s="188">
        <v>5.1111111111111107</v>
      </c>
      <c r="J255" s="189">
        <f t="shared" si="50"/>
        <v>0.65656565656565657</v>
      </c>
      <c r="K255" s="188">
        <v>8.7727272727272734</v>
      </c>
      <c r="L255" s="189">
        <f t="shared" ref="L255:L263" si="51">IFERROR(K255-I255,"-")</f>
        <v>3.6616161616161627</v>
      </c>
      <c r="M255" s="188">
        <v>13.555555555555555</v>
      </c>
      <c r="N255" s="189">
        <f t="shared" si="49"/>
        <v>4.782828282828282</v>
      </c>
    </row>
    <row r="256" spans="2:15" x14ac:dyDescent="0.25">
      <c r="B256" s="118" t="s">
        <v>83</v>
      </c>
      <c r="C256" s="188" t="s">
        <v>250</v>
      </c>
      <c r="D256" s="189" t="s">
        <v>250</v>
      </c>
      <c r="E256" s="188">
        <v>10</v>
      </c>
      <c r="F256" s="189" t="str">
        <f t="shared" si="50"/>
        <v>-</v>
      </c>
      <c r="G256" s="188">
        <v>3.7391304347826089</v>
      </c>
      <c r="H256" s="189">
        <f t="shared" si="50"/>
        <v>-6.2608695652173907</v>
      </c>
      <c r="I256" s="188">
        <v>3</v>
      </c>
      <c r="J256" s="189">
        <f t="shared" si="50"/>
        <v>-0.73913043478260887</v>
      </c>
      <c r="K256" s="188">
        <v>4.666666666666667</v>
      </c>
      <c r="L256" s="189">
        <f t="shared" si="51"/>
        <v>1.666666666666667</v>
      </c>
      <c r="M256" s="188"/>
      <c r="N256" s="189"/>
    </row>
    <row r="257" spans="2:15" x14ac:dyDescent="0.25">
      <c r="B257" s="118" t="s">
        <v>85</v>
      </c>
      <c r="C257" s="188" t="s">
        <v>250</v>
      </c>
      <c r="D257" s="189" t="s">
        <v>250</v>
      </c>
      <c r="E257" s="188">
        <v>7.9285714285714288</v>
      </c>
      <c r="F257" s="189" t="str">
        <f t="shared" si="50"/>
        <v>-</v>
      </c>
      <c r="G257" s="188">
        <v>8.5374999999999996</v>
      </c>
      <c r="H257" s="189">
        <f t="shared" si="50"/>
        <v>0.60892857142857082</v>
      </c>
      <c r="I257" s="188">
        <v>7</v>
      </c>
      <c r="J257" s="189">
        <f t="shared" si="50"/>
        <v>-1.5374999999999996</v>
      </c>
      <c r="K257" s="188">
        <v>8.4705882352941178</v>
      </c>
      <c r="L257" s="189">
        <f t="shared" si="51"/>
        <v>1.4705882352941178</v>
      </c>
      <c r="M257" s="188"/>
      <c r="N257" s="189"/>
    </row>
    <row r="258" spans="2:15" x14ac:dyDescent="0.25">
      <c r="B258" s="118" t="s">
        <v>87</v>
      </c>
      <c r="C258" s="188" t="s">
        <v>250</v>
      </c>
      <c r="D258" s="189" t="s">
        <v>250</v>
      </c>
      <c r="E258" s="188" t="s">
        <v>250</v>
      </c>
      <c r="F258" s="189" t="str">
        <f t="shared" si="50"/>
        <v>-</v>
      </c>
      <c r="G258" s="188">
        <v>23.428571428571427</v>
      </c>
      <c r="H258" s="189" t="str">
        <f t="shared" si="50"/>
        <v>-</v>
      </c>
      <c r="I258" s="188">
        <v>7.333333333333333</v>
      </c>
      <c r="J258" s="189">
        <f t="shared" si="50"/>
        <v>-16.095238095238095</v>
      </c>
      <c r="K258" s="188">
        <v>6.44</v>
      </c>
      <c r="L258" s="189">
        <f t="shared" si="51"/>
        <v>-0.89333333333333265</v>
      </c>
      <c r="M258" s="188"/>
      <c r="N258" s="189"/>
    </row>
    <row r="259" spans="2:15" x14ac:dyDescent="0.25">
      <c r="B259" s="118" t="s">
        <v>89</v>
      </c>
      <c r="C259" s="188">
        <v>3</v>
      </c>
      <c r="D259" s="189">
        <v>-2</v>
      </c>
      <c r="E259" s="188">
        <v>6.666666666666667</v>
      </c>
      <c r="F259" s="189">
        <f t="shared" si="50"/>
        <v>3.666666666666667</v>
      </c>
      <c r="G259" s="188">
        <v>6</v>
      </c>
      <c r="H259" s="189">
        <f t="shared" si="50"/>
        <v>-0.66666666666666696</v>
      </c>
      <c r="I259" s="188">
        <v>3.8333333333333335</v>
      </c>
      <c r="J259" s="189">
        <f t="shared" si="50"/>
        <v>-2.1666666666666665</v>
      </c>
      <c r="K259" s="188">
        <v>9.4</v>
      </c>
      <c r="L259" s="189">
        <f t="shared" si="51"/>
        <v>5.5666666666666664</v>
      </c>
      <c r="M259" s="188"/>
      <c r="N259" s="189"/>
    </row>
    <row r="260" spans="2:15" x14ac:dyDescent="0.25">
      <c r="B260" s="118" t="s">
        <v>91</v>
      </c>
      <c r="C260" s="188">
        <v>1.5</v>
      </c>
      <c r="D260" s="189">
        <v>-5.0454545454545459</v>
      </c>
      <c r="E260" s="188">
        <v>6.0175438596491224</v>
      </c>
      <c r="F260" s="189">
        <f t="shared" si="50"/>
        <v>4.5175438596491224</v>
      </c>
      <c r="G260" s="188">
        <v>6.2674418604651159</v>
      </c>
      <c r="H260" s="189">
        <f t="shared" si="50"/>
        <v>0.24989800081599345</v>
      </c>
      <c r="I260" s="188">
        <v>7.0779220779220777</v>
      </c>
      <c r="J260" s="189">
        <f t="shared" si="50"/>
        <v>0.81048021745696186</v>
      </c>
      <c r="K260" s="188">
        <v>6.3295454545454541</v>
      </c>
      <c r="L260" s="189">
        <f t="shared" si="51"/>
        <v>-0.74837662337662358</v>
      </c>
      <c r="M260" s="188"/>
      <c r="N260" s="189"/>
    </row>
    <row r="261" spans="2:15" x14ac:dyDescent="0.25">
      <c r="B261" s="118" t="s">
        <v>93</v>
      </c>
      <c r="C261" s="188">
        <v>3.6666666666666665</v>
      </c>
      <c r="D261" s="189">
        <v>-4.2904290429042913</v>
      </c>
      <c r="E261" s="188">
        <v>6.7192374350086652</v>
      </c>
      <c r="F261" s="189">
        <f t="shared" si="50"/>
        <v>3.0525707683419987</v>
      </c>
      <c r="G261" s="188">
        <v>6.6938775510204085</v>
      </c>
      <c r="H261" s="189">
        <f t="shared" si="50"/>
        <v>-2.5359883988256726E-2</v>
      </c>
      <c r="I261" s="188">
        <v>6.2519181585677748</v>
      </c>
      <c r="J261" s="189">
        <f t="shared" si="50"/>
        <v>-0.44195939245263371</v>
      </c>
      <c r="K261" s="188">
        <v>7.6789883268482493</v>
      </c>
      <c r="L261" s="189">
        <f t="shared" si="51"/>
        <v>1.4270701682804745</v>
      </c>
      <c r="M261" s="188"/>
      <c r="N261" s="189"/>
    </row>
    <row r="262" spans="2:15" x14ac:dyDescent="0.25">
      <c r="B262" s="118" t="s">
        <v>95</v>
      </c>
      <c r="C262" s="188">
        <v>8.5</v>
      </c>
      <c r="D262" s="189">
        <v>0.70376175548589348</v>
      </c>
      <c r="E262" s="188">
        <v>7.9391480730223121</v>
      </c>
      <c r="F262" s="189">
        <f t="shared" si="50"/>
        <v>-0.56085192697768793</v>
      </c>
      <c r="G262" s="188">
        <v>7.3633093525179856</v>
      </c>
      <c r="H262" s="189">
        <f t="shared" si="50"/>
        <v>-0.5758387205043265</v>
      </c>
      <c r="I262" s="188">
        <v>7.2767857142857144</v>
      </c>
      <c r="J262" s="189">
        <f t="shared" si="50"/>
        <v>-8.6523638232271161E-2</v>
      </c>
      <c r="K262" s="188">
        <v>7.2662721893491122</v>
      </c>
      <c r="L262" s="189">
        <f t="shared" si="51"/>
        <v>-1.0513524936602181E-2</v>
      </c>
      <c r="M262" s="188"/>
      <c r="N262" s="189"/>
    </row>
    <row r="263" spans="2:15" ht="15.75" x14ac:dyDescent="0.25">
      <c r="B263" s="121" t="s">
        <v>32</v>
      </c>
      <c r="C263" s="190">
        <v>7.7675593734209194</v>
      </c>
      <c r="D263" s="191">
        <v>7.3572552992583695E-2</v>
      </c>
      <c r="E263" s="190">
        <v>7.0028129395218004</v>
      </c>
      <c r="F263" s="191">
        <f t="shared" si="50"/>
        <v>-0.764746433899119</v>
      </c>
      <c r="G263" s="190">
        <v>7.4280986762936223</v>
      </c>
      <c r="H263" s="191">
        <f t="shared" si="50"/>
        <v>0.42528573677182191</v>
      </c>
      <c r="I263" s="190">
        <v>7.6280140883229475</v>
      </c>
      <c r="J263" s="191">
        <f t="shared" si="50"/>
        <v>0.19991541202932517</v>
      </c>
      <c r="K263" s="190">
        <v>7.8162845385067605</v>
      </c>
      <c r="L263" s="191">
        <f t="shared" si="51"/>
        <v>0.18827045018381305</v>
      </c>
      <c r="M263" s="190">
        <v>7.9406741573033708</v>
      </c>
      <c r="N263" s="191">
        <v>-0.24486679315163418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301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7.4640423921271761</v>
      </c>
      <c r="D273" s="189">
        <v>-0.33234936045014329</v>
      </c>
      <c r="E273" s="188">
        <v>7.625</v>
      </c>
      <c r="F273" s="189">
        <f t="shared" ref="F273:J275" si="52">IFERROR(E273-C273,"-")</f>
        <v>0.16095760787282387</v>
      </c>
      <c r="G273" s="188">
        <v>7.1120689655172411</v>
      </c>
      <c r="H273" s="189">
        <f t="shared" si="52"/>
        <v>-0.5129310344827589</v>
      </c>
      <c r="I273" s="188">
        <v>7.5795454545454541</v>
      </c>
      <c r="J273" s="189">
        <f t="shared" si="52"/>
        <v>0.46747648902821304</v>
      </c>
      <c r="K273" s="188">
        <v>6.8472505091649696</v>
      </c>
      <c r="L273" s="189">
        <f t="shared" ref="L273:L275" si="53">IFERROR(K273-I273,"-")</f>
        <v>-0.73229494538048456</v>
      </c>
      <c r="M273" s="188">
        <v>7.7660818713450288</v>
      </c>
      <c r="N273" s="189">
        <f t="shared" ref="N273:N277" si="54">IFERROR(M273-K273,"-")</f>
        <v>0.91883136218005923</v>
      </c>
    </row>
    <row r="274" spans="2:14" x14ac:dyDescent="0.25">
      <c r="B274" s="118" t="s">
        <v>75</v>
      </c>
      <c r="C274" s="188">
        <v>6.8924930491195555</v>
      </c>
      <c r="D274" s="189">
        <v>-0.68174666465504163</v>
      </c>
      <c r="E274" s="188">
        <v>3.1818181818181817</v>
      </c>
      <c r="F274" s="189">
        <f t="shared" si="52"/>
        <v>-3.7106748673013739</v>
      </c>
      <c r="G274" s="188">
        <v>5.7731958762886597</v>
      </c>
      <c r="H274" s="189">
        <f t="shared" si="52"/>
        <v>2.5913776944704781</v>
      </c>
      <c r="I274" s="188">
        <v>7.9409190371991247</v>
      </c>
      <c r="J274" s="189">
        <f t="shared" si="52"/>
        <v>2.167723160910465</v>
      </c>
      <c r="K274" s="188">
        <v>7.9557739557739557</v>
      </c>
      <c r="L274" s="189">
        <f t="shared" si="53"/>
        <v>1.4854918574831011E-2</v>
      </c>
      <c r="M274" s="188">
        <v>8.9305555555555554</v>
      </c>
      <c r="N274" s="189">
        <f t="shared" si="54"/>
        <v>0.97478159978159962</v>
      </c>
    </row>
    <row r="275" spans="2:14" x14ac:dyDescent="0.25">
      <c r="B275" s="118" t="s">
        <v>77</v>
      </c>
      <c r="C275" s="188">
        <v>8.9118942731277535</v>
      </c>
      <c r="D275" s="189">
        <v>1.3743332975179978</v>
      </c>
      <c r="E275" s="188">
        <v>4.2666666666666666</v>
      </c>
      <c r="F275" s="189">
        <f t="shared" si="52"/>
        <v>-4.6452276064610869</v>
      </c>
      <c r="G275" s="188">
        <v>8.4865900383141764</v>
      </c>
      <c r="H275" s="189">
        <f t="shared" si="52"/>
        <v>4.2199233716475097</v>
      </c>
      <c r="I275" s="188">
        <v>8.3464285714285715</v>
      </c>
      <c r="J275" s="189">
        <f t="shared" si="52"/>
        <v>-0.14016146688560482</v>
      </c>
      <c r="K275" s="188">
        <v>6.3968609865470851</v>
      </c>
      <c r="L275" s="189">
        <f t="shared" si="53"/>
        <v>-1.9495675848814864</v>
      </c>
      <c r="M275" s="188">
        <v>7.2537764350453173</v>
      </c>
      <c r="N275" s="189">
        <f t="shared" si="54"/>
        <v>0.8569154484982322</v>
      </c>
    </row>
    <row r="276" spans="2:14" x14ac:dyDescent="0.25">
      <c r="B276" s="118" t="s">
        <v>79</v>
      </c>
      <c r="C276" s="188" t="s">
        <v>250</v>
      </c>
      <c r="D276" s="189" t="s">
        <v>250</v>
      </c>
      <c r="E276" s="188" t="s">
        <v>250</v>
      </c>
      <c r="F276" s="189" t="str">
        <f>IFERROR(E276-C276,"-")</f>
        <v>-</v>
      </c>
      <c r="G276" s="188">
        <v>7.2406417112299462</v>
      </c>
      <c r="H276" s="189" t="str">
        <f>IFERROR(G276-E276,"-")</f>
        <v>-</v>
      </c>
      <c r="I276" s="188">
        <v>8.6014234875444835</v>
      </c>
      <c r="J276" s="189">
        <f>IFERROR(I276-G276,"-")</f>
        <v>1.3607817763145373</v>
      </c>
      <c r="K276" s="188">
        <v>9.5833333333333339</v>
      </c>
      <c r="L276" s="189">
        <f>IFERROR(K276-I276,"-")</f>
        <v>0.98190984578885043</v>
      </c>
      <c r="M276" s="188">
        <v>9.4421052631578952</v>
      </c>
      <c r="N276" s="189">
        <f t="shared" si="54"/>
        <v>-0.1412280701754387</v>
      </c>
    </row>
    <row r="277" spans="2:14" x14ac:dyDescent="0.25">
      <c r="B277" s="118" t="s">
        <v>81</v>
      </c>
      <c r="C277" s="188" t="s">
        <v>250</v>
      </c>
      <c r="D277" s="189" t="s">
        <v>250</v>
      </c>
      <c r="E277" s="188">
        <v>3.6666666666666665</v>
      </c>
      <c r="F277" s="189" t="str">
        <f t="shared" ref="F277:J285" si="55">IFERROR(E277-C277,"-")</f>
        <v>-</v>
      </c>
      <c r="G277" s="188">
        <v>6</v>
      </c>
      <c r="H277" s="189">
        <f t="shared" si="55"/>
        <v>2.3333333333333335</v>
      </c>
      <c r="I277" s="188">
        <v>4.75</v>
      </c>
      <c r="J277" s="189">
        <f t="shared" si="55"/>
        <v>-1.25</v>
      </c>
      <c r="K277" s="188">
        <v>5.0714285714285712</v>
      </c>
      <c r="L277" s="189">
        <f t="shared" ref="L277:L285" si="56">IFERROR(K277-I277,"-")</f>
        <v>0.32142857142857117</v>
      </c>
      <c r="M277" s="188">
        <v>5.6428571428571432</v>
      </c>
      <c r="N277" s="189">
        <f t="shared" si="54"/>
        <v>0.57142857142857206</v>
      </c>
    </row>
    <row r="278" spans="2:14" x14ac:dyDescent="0.25">
      <c r="B278" s="118" t="s">
        <v>83</v>
      </c>
      <c r="C278" s="188" t="s">
        <v>250</v>
      </c>
      <c r="D278" s="189" t="s">
        <v>250</v>
      </c>
      <c r="E278" s="188">
        <v>2.75</v>
      </c>
      <c r="F278" s="189" t="str">
        <f t="shared" si="55"/>
        <v>-</v>
      </c>
      <c r="G278" s="188">
        <v>3.8333333333333335</v>
      </c>
      <c r="H278" s="189">
        <f t="shared" si="55"/>
        <v>1.0833333333333335</v>
      </c>
      <c r="I278" s="188">
        <v>3.8181818181818183</v>
      </c>
      <c r="J278" s="189">
        <f t="shared" si="55"/>
        <v>-1.5151515151515138E-2</v>
      </c>
      <c r="K278" s="188">
        <v>4.8</v>
      </c>
      <c r="L278" s="189">
        <f t="shared" si="56"/>
        <v>0.98181818181818148</v>
      </c>
      <c r="M278" s="188"/>
      <c r="N278" s="189"/>
    </row>
    <row r="279" spans="2:14" x14ac:dyDescent="0.25">
      <c r="B279" s="118" t="s">
        <v>85</v>
      </c>
      <c r="C279" s="188" t="s">
        <v>250</v>
      </c>
      <c r="D279" s="189" t="s">
        <v>250</v>
      </c>
      <c r="E279" s="188">
        <v>2</v>
      </c>
      <c r="F279" s="189" t="str">
        <f t="shared" si="55"/>
        <v>-</v>
      </c>
      <c r="G279" s="188">
        <v>3.4827586206896552</v>
      </c>
      <c r="H279" s="189">
        <f t="shared" si="55"/>
        <v>1.4827586206896552</v>
      </c>
      <c r="I279" s="188">
        <v>8.615384615384615</v>
      </c>
      <c r="J279" s="189">
        <f t="shared" si="55"/>
        <v>5.1326259946949602</v>
      </c>
      <c r="K279" s="188">
        <v>5.84</v>
      </c>
      <c r="L279" s="189">
        <f t="shared" si="56"/>
        <v>-2.7753846153846151</v>
      </c>
      <c r="M279" s="188"/>
      <c r="N279" s="189"/>
    </row>
    <row r="280" spans="2:14" x14ac:dyDescent="0.25">
      <c r="B280" s="118" t="s">
        <v>87</v>
      </c>
      <c r="C280" s="188">
        <v>5.666666666666667</v>
      </c>
      <c r="D280" s="189">
        <v>-8.1794871794871788</v>
      </c>
      <c r="E280" s="188" t="s">
        <v>250</v>
      </c>
      <c r="F280" s="189" t="str">
        <f t="shared" si="55"/>
        <v>-</v>
      </c>
      <c r="G280" s="188">
        <v>11.222222222222221</v>
      </c>
      <c r="H280" s="189" t="str">
        <f t="shared" si="55"/>
        <v>-</v>
      </c>
      <c r="I280" s="188">
        <v>5.875</v>
      </c>
      <c r="J280" s="189">
        <f t="shared" si="55"/>
        <v>-5.3472222222222214</v>
      </c>
      <c r="K280" s="188">
        <v>1</v>
      </c>
      <c r="L280" s="189">
        <f t="shared" si="56"/>
        <v>-4.875</v>
      </c>
      <c r="M280" s="188"/>
      <c r="N280" s="189"/>
    </row>
    <row r="281" spans="2:14" x14ac:dyDescent="0.25">
      <c r="B281" s="118" t="s">
        <v>89</v>
      </c>
      <c r="C281" s="188" t="s">
        <v>250</v>
      </c>
      <c r="D281" s="189" t="s">
        <v>250</v>
      </c>
      <c r="E281" s="188" t="s">
        <v>250</v>
      </c>
      <c r="F281" s="189" t="str">
        <f t="shared" si="55"/>
        <v>-</v>
      </c>
      <c r="G281" s="188" t="s">
        <v>250</v>
      </c>
      <c r="H281" s="189" t="str">
        <f t="shared" si="55"/>
        <v>-</v>
      </c>
      <c r="I281" s="188">
        <v>4.8181818181818183</v>
      </c>
      <c r="J281" s="189" t="str">
        <f t="shared" si="55"/>
        <v>-</v>
      </c>
      <c r="K281" s="188">
        <v>8.5</v>
      </c>
      <c r="L281" s="189">
        <f t="shared" si="56"/>
        <v>3.6818181818181817</v>
      </c>
      <c r="M281" s="188"/>
      <c r="N281" s="189"/>
    </row>
    <row r="282" spans="2:14" x14ac:dyDescent="0.25">
      <c r="B282" s="118" t="s">
        <v>91</v>
      </c>
      <c r="C282" s="188">
        <v>5.807017543859649</v>
      </c>
      <c r="D282" s="189">
        <v>0.18158799059504371</v>
      </c>
      <c r="E282" s="188">
        <v>3.140845070422535</v>
      </c>
      <c r="F282" s="189">
        <f t="shared" si="55"/>
        <v>-2.6661724734371139</v>
      </c>
      <c r="G282" s="188">
        <v>4.0529801324503314</v>
      </c>
      <c r="H282" s="189">
        <f t="shared" si="55"/>
        <v>0.91213506202779637</v>
      </c>
      <c r="I282" s="188">
        <v>4.2424242424242422</v>
      </c>
      <c r="J282" s="189">
        <f t="shared" si="55"/>
        <v>0.18944410997391081</v>
      </c>
      <c r="K282" s="188">
        <v>4.9301310043668121</v>
      </c>
      <c r="L282" s="189">
        <f t="shared" si="56"/>
        <v>0.68770676194256986</v>
      </c>
      <c r="M282" s="188"/>
      <c r="N282" s="189"/>
    </row>
    <row r="283" spans="2:14" x14ac:dyDescent="0.25">
      <c r="B283" s="118" t="s">
        <v>93</v>
      </c>
      <c r="C283" s="188">
        <v>8.5714285714285712</v>
      </c>
      <c r="D283" s="189">
        <v>0.37586142670888378</v>
      </c>
      <c r="E283" s="188">
        <v>7.8885941644562338</v>
      </c>
      <c r="F283" s="189">
        <f t="shared" si="55"/>
        <v>-0.68283440697233733</v>
      </c>
      <c r="G283" s="188">
        <v>7.0791366906474824</v>
      </c>
      <c r="H283" s="189">
        <f t="shared" si="55"/>
        <v>-0.80945747380875144</v>
      </c>
      <c r="I283" s="188">
        <v>7.3499079189686922</v>
      </c>
      <c r="J283" s="189">
        <f t="shared" si="55"/>
        <v>0.27077122832120981</v>
      </c>
      <c r="K283" s="188">
        <v>6.8747591522158</v>
      </c>
      <c r="L283" s="189">
        <f t="shared" si="56"/>
        <v>-0.47514876675289219</v>
      </c>
      <c r="M283" s="188"/>
      <c r="N283" s="189"/>
    </row>
    <row r="284" spans="2:14" x14ac:dyDescent="0.25">
      <c r="B284" s="118" t="s">
        <v>95</v>
      </c>
      <c r="C284" s="188">
        <v>4.583333333333333</v>
      </c>
      <c r="D284" s="189">
        <v>-2.1572431633407243</v>
      </c>
      <c r="E284" s="188">
        <v>7.285333333333333</v>
      </c>
      <c r="F284" s="189">
        <f t="shared" si="55"/>
        <v>2.702</v>
      </c>
      <c r="G284" s="188">
        <v>6.9846153846153847</v>
      </c>
      <c r="H284" s="189">
        <f t="shared" si="55"/>
        <v>-0.30071794871794832</v>
      </c>
      <c r="I284" s="188">
        <v>6.8734622144112478</v>
      </c>
      <c r="J284" s="189">
        <f t="shared" si="55"/>
        <v>-0.11115317020413684</v>
      </c>
      <c r="K284" s="188">
        <v>7.6053719008264462</v>
      </c>
      <c r="L284" s="189">
        <f t="shared" si="56"/>
        <v>0.73190968641519838</v>
      </c>
      <c r="M284" s="188"/>
      <c r="N284" s="189"/>
    </row>
    <row r="285" spans="2:14" ht="15.75" x14ac:dyDescent="0.25">
      <c r="B285" s="121" t="s">
        <v>32</v>
      </c>
      <c r="C285" s="190">
        <v>7.288641975308642</v>
      </c>
      <c r="D285" s="191">
        <v>-0.40819133123371465</v>
      </c>
      <c r="E285" s="190">
        <v>6.7138331573389651</v>
      </c>
      <c r="F285" s="191">
        <f t="shared" si="55"/>
        <v>-0.57480881796967687</v>
      </c>
      <c r="G285" s="190">
        <v>6.860990860990861</v>
      </c>
      <c r="H285" s="191">
        <f t="shared" si="55"/>
        <v>0.14715770365189584</v>
      </c>
      <c r="I285" s="190">
        <v>7.4090121317157713</v>
      </c>
      <c r="J285" s="191">
        <f t="shared" si="55"/>
        <v>0.54802127072491036</v>
      </c>
      <c r="K285" s="190">
        <v>6.9926766752105456</v>
      </c>
      <c r="L285" s="191">
        <f t="shared" si="56"/>
        <v>-0.41633545650522574</v>
      </c>
      <c r="M285" s="190">
        <v>8.0420560747663554</v>
      </c>
      <c r="N285" s="191">
        <v>0.85911247091491116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D14CC-B45C-42A4-A6F1-7162A40A1E8D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7.5032095478103749</v>
      </c>
      <c r="D9" s="189">
        <v>-0.41634465685021294</v>
      </c>
      <c r="E9" s="188">
        <v>4.2534147517274628</v>
      </c>
      <c r="F9" s="189">
        <f t="shared" ref="F9:J21" si="0">IFERROR(E9-C9,"-")</f>
        <v>-3.2497947960829121</v>
      </c>
      <c r="G9" s="188">
        <v>7.3644056930375692</v>
      </c>
      <c r="H9" s="189">
        <f t="shared" si="0"/>
        <v>3.1109909413101065</v>
      </c>
      <c r="I9" s="188">
        <v>7.2885726989773234</v>
      </c>
      <c r="J9" s="189">
        <f t="shared" si="0"/>
        <v>-7.5832994060245795E-2</v>
      </c>
      <c r="K9" s="188">
        <v>7.65598233995585</v>
      </c>
      <c r="L9" s="189">
        <f t="shared" ref="L9:L21" si="1">IFERROR(K9-I9,"-")</f>
        <v>0.36740964097852657</v>
      </c>
      <c r="M9" s="188">
        <v>7.5436789772727275</v>
      </c>
      <c r="N9" s="189">
        <f t="shared" ref="N9:N13" si="2">IFERROR(M9-K9,"-")</f>
        <v>-0.11230336268312247</v>
      </c>
    </row>
    <row r="10" spans="1:15" x14ac:dyDescent="0.25">
      <c r="A10" s="1" t="s">
        <v>74</v>
      </c>
      <c r="B10" s="118" t="s">
        <v>75</v>
      </c>
      <c r="C10" s="188">
        <v>7.7170021872070702</v>
      </c>
      <c r="D10" s="189">
        <v>0.18300645293042272</v>
      </c>
      <c r="E10" s="188">
        <v>3.6048685491723464</v>
      </c>
      <c r="F10" s="189">
        <f t="shared" si="0"/>
        <v>-4.1121336380347238</v>
      </c>
      <c r="G10" s="188">
        <v>6.5212775777716239</v>
      </c>
      <c r="H10" s="189">
        <f t="shared" si="0"/>
        <v>2.9164090285992774</v>
      </c>
      <c r="I10" s="188">
        <v>6.7735424066533829</v>
      </c>
      <c r="J10" s="189">
        <f t="shared" si="0"/>
        <v>0.25226482888175905</v>
      </c>
      <c r="K10" s="188">
        <v>6.9712386605911121</v>
      </c>
      <c r="L10" s="189">
        <f t="shared" si="1"/>
        <v>0.19769625393772916</v>
      </c>
      <c r="M10" s="188">
        <v>7.2220742967575688</v>
      </c>
      <c r="N10" s="189">
        <f t="shared" si="2"/>
        <v>0.25083563616645677</v>
      </c>
    </row>
    <row r="11" spans="1:15" x14ac:dyDescent="0.25">
      <c r="A11" s="1" t="s">
        <v>76</v>
      </c>
      <c r="B11" s="118" t="s">
        <v>77</v>
      </c>
      <c r="C11" s="188">
        <v>9.2506486181613088</v>
      </c>
      <c r="D11" s="189">
        <v>2.2028171886796724</v>
      </c>
      <c r="E11" s="188">
        <v>4.0907075558839834</v>
      </c>
      <c r="F11" s="189">
        <f t="shared" si="0"/>
        <v>-5.1599410622773254</v>
      </c>
      <c r="G11" s="188">
        <v>6.6980792586928164</v>
      </c>
      <c r="H11" s="189">
        <f t="shared" si="0"/>
        <v>2.607371702808833</v>
      </c>
      <c r="I11" s="188">
        <v>6.7377011388261332</v>
      </c>
      <c r="J11" s="189">
        <f t="shared" si="0"/>
        <v>3.96218801333168E-2</v>
      </c>
      <c r="K11" s="188">
        <v>6.4654920309986839</v>
      </c>
      <c r="L11" s="189">
        <f t="shared" si="1"/>
        <v>-0.27220910782744934</v>
      </c>
      <c r="M11" s="188">
        <v>6.9178930739170204</v>
      </c>
      <c r="N11" s="189">
        <f t="shared" si="2"/>
        <v>0.45240104291833649</v>
      </c>
    </row>
    <row r="12" spans="1:15" x14ac:dyDescent="0.25">
      <c r="A12" s="1" t="s">
        <v>78</v>
      </c>
      <c r="B12" s="118" t="s">
        <v>79</v>
      </c>
      <c r="C12" s="188" t="s">
        <v>250</v>
      </c>
      <c r="D12" s="189" t="s">
        <v>250</v>
      </c>
      <c r="E12" s="188">
        <v>3.4268915364381867</v>
      </c>
      <c r="F12" s="189" t="str">
        <f t="shared" si="0"/>
        <v>-</v>
      </c>
      <c r="G12" s="188">
        <v>6.3827739181384446</v>
      </c>
      <c r="H12" s="189">
        <f t="shared" si="0"/>
        <v>2.955882381700258</v>
      </c>
      <c r="I12" s="188">
        <v>6.1673905637881115</v>
      </c>
      <c r="J12" s="189">
        <f t="shared" si="0"/>
        <v>-0.21538335435033318</v>
      </c>
      <c r="K12" s="188">
        <v>6.965188020716055</v>
      </c>
      <c r="L12" s="189">
        <f t="shared" si="1"/>
        <v>0.79779745692794357</v>
      </c>
      <c r="M12" s="188">
        <v>6.8137684550908393</v>
      </c>
      <c r="N12" s="189">
        <f t="shared" si="2"/>
        <v>-0.15141956562521575</v>
      </c>
    </row>
    <row r="13" spans="1:15" x14ac:dyDescent="0.25">
      <c r="A13" s="1" t="s">
        <v>80</v>
      </c>
      <c r="B13" s="118" t="s">
        <v>81</v>
      </c>
      <c r="C13" s="188" t="s">
        <v>250</v>
      </c>
      <c r="D13" s="189" t="s">
        <v>250</v>
      </c>
      <c r="E13" s="188">
        <v>3.5315843470614099</v>
      </c>
      <c r="F13" s="189" t="str">
        <f t="shared" si="0"/>
        <v>-</v>
      </c>
      <c r="G13" s="188">
        <v>6.2174707421855713</v>
      </c>
      <c r="H13" s="189">
        <f t="shared" si="0"/>
        <v>2.6858863951241614</v>
      </c>
      <c r="I13" s="188">
        <v>6.5183552234649831</v>
      </c>
      <c r="J13" s="189">
        <f t="shared" si="0"/>
        <v>0.30088448127941181</v>
      </c>
      <c r="K13" s="188">
        <v>6.820077615250117</v>
      </c>
      <c r="L13" s="189">
        <f t="shared" si="1"/>
        <v>0.30172239178513394</v>
      </c>
      <c r="M13" s="188">
        <v>7.3308251433251437</v>
      </c>
      <c r="N13" s="189">
        <f t="shared" si="2"/>
        <v>0.51074752807502666</v>
      </c>
    </row>
    <row r="14" spans="1:15" x14ac:dyDescent="0.25">
      <c r="A14" s="1" t="s">
        <v>82</v>
      </c>
      <c r="B14" s="118" t="s">
        <v>83</v>
      </c>
      <c r="C14" s="188" t="s">
        <v>250</v>
      </c>
      <c r="D14" s="189" t="s">
        <v>250</v>
      </c>
      <c r="E14" s="188">
        <v>4.9431877958968959</v>
      </c>
      <c r="F14" s="189" t="str">
        <f t="shared" si="0"/>
        <v>-</v>
      </c>
      <c r="G14" s="188">
        <v>7.000953086942709</v>
      </c>
      <c r="H14" s="189">
        <f t="shared" si="0"/>
        <v>2.0577652910458131</v>
      </c>
      <c r="I14" s="188">
        <v>6.7547590790410634</v>
      </c>
      <c r="J14" s="189">
        <f t="shared" si="0"/>
        <v>-0.24619400790164558</v>
      </c>
      <c r="K14" s="188">
        <v>6.8785517271573049</v>
      </c>
      <c r="L14" s="189">
        <f t="shared" si="1"/>
        <v>0.12379264811624147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250</v>
      </c>
      <c r="D15" s="189" t="s">
        <v>250</v>
      </c>
      <c r="E15" s="188">
        <v>5.9776886192386733</v>
      </c>
      <c r="F15" s="189" t="str">
        <f t="shared" si="0"/>
        <v>-</v>
      </c>
      <c r="G15" s="188">
        <v>6.9023408766388297</v>
      </c>
      <c r="H15" s="189">
        <f t="shared" si="0"/>
        <v>0.92465225740015633</v>
      </c>
      <c r="I15" s="188">
        <v>6.8557834898665346</v>
      </c>
      <c r="J15" s="189">
        <f t="shared" si="0"/>
        <v>-4.655738677229504E-2</v>
      </c>
      <c r="K15" s="188">
        <v>6.9805567830313739</v>
      </c>
      <c r="L15" s="189">
        <f t="shared" si="1"/>
        <v>0.12477329316483932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4.5515607371192175</v>
      </c>
      <c r="D16" s="189">
        <v>-2.8081057811534764</v>
      </c>
      <c r="E16" s="188">
        <v>5.1992433795712483</v>
      </c>
      <c r="F16" s="189">
        <f t="shared" si="0"/>
        <v>0.64768264245203078</v>
      </c>
      <c r="G16" s="188">
        <v>7.2397501926274384</v>
      </c>
      <c r="H16" s="189">
        <f t="shared" si="0"/>
        <v>2.0405068130561901</v>
      </c>
      <c r="I16" s="188">
        <v>7.1337124926456168</v>
      </c>
      <c r="J16" s="189">
        <f t="shared" si="0"/>
        <v>-0.10603769998182155</v>
      </c>
      <c r="K16" s="188">
        <v>7.0900904459101861</v>
      </c>
      <c r="L16" s="189">
        <f t="shared" si="1"/>
        <v>-4.3622046735430686E-2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4.0015720524017464</v>
      </c>
      <c r="D17" s="189">
        <v>-3.4080175453227559</v>
      </c>
      <c r="E17" s="188">
        <v>5.8313355603589443</v>
      </c>
      <c r="F17" s="189">
        <f t="shared" si="0"/>
        <v>1.8297635079571979</v>
      </c>
      <c r="G17" s="188">
        <v>6.7605067064083455</v>
      </c>
      <c r="H17" s="189">
        <f t="shared" si="0"/>
        <v>0.92917114604940121</v>
      </c>
      <c r="I17" s="188">
        <v>6.8220845019451737</v>
      </c>
      <c r="J17" s="189">
        <f t="shared" si="0"/>
        <v>6.1577795536828184E-2</v>
      </c>
      <c r="K17" s="188">
        <v>6.8866018317439339</v>
      </c>
      <c r="L17" s="189">
        <f t="shared" si="1"/>
        <v>6.4517329798760237E-2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3.6523630907726932</v>
      </c>
      <c r="D18" s="189">
        <v>-3.4295121010880272</v>
      </c>
      <c r="E18" s="188">
        <v>5.9282195332757128</v>
      </c>
      <c r="F18" s="189">
        <f t="shared" si="0"/>
        <v>2.2758564425030197</v>
      </c>
      <c r="G18" s="188">
        <v>6.9025843149549875</v>
      </c>
      <c r="H18" s="189">
        <f t="shared" si="0"/>
        <v>0.97436478167927465</v>
      </c>
      <c r="I18" s="188">
        <v>6.8264086055904345</v>
      </c>
      <c r="J18" s="189">
        <f t="shared" si="0"/>
        <v>-7.6175709364552979E-2</v>
      </c>
      <c r="K18" s="188">
        <v>6.499798836911598</v>
      </c>
      <c r="L18" s="189">
        <f t="shared" si="1"/>
        <v>-0.32660976867883651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6.220779220779221</v>
      </c>
      <c r="D19" s="189">
        <v>-1.2079309678614418</v>
      </c>
      <c r="E19" s="188">
        <v>6.9308398023994355</v>
      </c>
      <c r="F19" s="189">
        <f t="shared" si="0"/>
        <v>0.71006058162021457</v>
      </c>
      <c r="G19" s="188">
        <v>7.2594999762797094</v>
      </c>
      <c r="H19" s="189">
        <f t="shared" si="0"/>
        <v>0.32866017388027391</v>
      </c>
      <c r="I19" s="188">
        <v>6.7909695542611646</v>
      </c>
      <c r="J19" s="189">
        <f t="shared" si="0"/>
        <v>-0.46853042201854489</v>
      </c>
      <c r="K19" s="188">
        <v>6.9614775499721784</v>
      </c>
      <c r="L19" s="189">
        <f t="shared" si="1"/>
        <v>0.17050799571101383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5.3013895543842837</v>
      </c>
      <c r="D20" s="189">
        <v>-1.8246712828427594</v>
      </c>
      <c r="E20" s="188">
        <v>6.2279114435907807</v>
      </c>
      <c r="F20" s="189">
        <f t="shared" si="0"/>
        <v>0.92652188920649703</v>
      </c>
      <c r="G20" s="188">
        <v>6.7056474124973162</v>
      </c>
      <c r="H20" s="189">
        <f t="shared" si="0"/>
        <v>0.47773596890653547</v>
      </c>
      <c r="I20" s="188">
        <v>6.5663159638803741</v>
      </c>
      <c r="J20" s="189">
        <f t="shared" si="0"/>
        <v>-0.13933144861694213</v>
      </c>
      <c r="K20" s="188">
        <v>6.8930442249892661</v>
      </c>
      <c r="L20" s="189">
        <f t="shared" si="1"/>
        <v>0.32672826110889197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6.3173322576307651</v>
      </c>
      <c r="D21" s="191">
        <v>-1.1030430860612865</v>
      </c>
      <c r="E21" s="190">
        <v>5.5219885141008653</v>
      </c>
      <c r="F21" s="191">
        <f t="shared" si="0"/>
        <v>-0.79534374352989978</v>
      </c>
      <c r="G21" s="190">
        <v>6.81836284648623</v>
      </c>
      <c r="H21" s="191">
        <f t="shared" si="0"/>
        <v>1.2963743323853647</v>
      </c>
      <c r="I21" s="190">
        <v>6.7723569064660403</v>
      </c>
      <c r="J21" s="191">
        <f t="shared" si="0"/>
        <v>-4.6005940020189762E-2</v>
      </c>
      <c r="K21" s="190">
        <v>6.910044821236232</v>
      </c>
      <c r="L21" s="191">
        <f t="shared" si="1"/>
        <v>0.13768791477019171</v>
      </c>
      <c r="M21" s="190">
        <v>7.1552618992790462</v>
      </c>
      <c r="N21" s="191">
        <v>0.20078752625992102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82" t="s">
        <v>302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7.1722886288253331</v>
      </c>
      <c r="D31" s="189">
        <v>-0.87553624568665711</v>
      </c>
      <c r="E31" s="188">
        <v>4.0495641770637496</v>
      </c>
      <c r="F31" s="189">
        <f t="shared" ref="F31:J43" si="3">IFERROR(E31-C31,"-")</f>
        <v>-3.1227244517615835</v>
      </c>
      <c r="G31" s="188">
        <v>7.4232942910967319</v>
      </c>
      <c r="H31" s="189">
        <f t="shared" si="3"/>
        <v>3.3737301140329823</v>
      </c>
      <c r="I31" s="188">
        <v>7.3121399847842623</v>
      </c>
      <c r="J31" s="189">
        <f t="shared" si="3"/>
        <v>-0.11115430631246959</v>
      </c>
      <c r="K31" s="188">
        <v>7.7830106115304671</v>
      </c>
      <c r="L31" s="189">
        <f t="shared" ref="L31:L43" si="4">IFERROR(K31-I31,"-")</f>
        <v>0.47087062674620483</v>
      </c>
      <c r="M31" s="188">
        <v>7.6305019305019304</v>
      </c>
      <c r="N31" s="189">
        <f>IFERROR(M31-K31,"-")</f>
        <v>-0.15250868102853676</v>
      </c>
    </row>
    <row r="32" spans="1:15" x14ac:dyDescent="0.25">
      <c r="B32" s="118" t="s">
        <v>75</v>
      </c>
      <c r="C32" s="188">
        <v>7.7980511144824369</v>
      </c>
      <c r="D32" s="189">
        <v>0.24538060109288207</v>
      </c>
      <c r="E32" s="188">
        <v>3.3648678658671995</v>
      </c>
      <c r="F32" s="189">
        <f t="shared" si="3"/>
        <v>-4.4331832486152374</v>
      </c>
      <c r="G32" s="188">
        <v>6.4787005649717511</v>
      </c>
      <c r="H32" s="189">
        <f t="shared" si="3"/>
        <v>3.1138326991045515</v>
      </c>
      <c r="I32" s="188">
        <v>6.7495257166947722</v>
      </c>
      <c r="J32" s="189">
        <f t="shared" si="3"/>
        <v>0.27082515172302113</v>
      </c>
      <c r="K32" s="188">
        <v>7.0446694460988688</v>
      </c>
      <c r="L32" s="189">
        <f t="shared" si="4"/>
        <v>0.29514372940409661</v>
      </c>
      <c r="M32" s="188">
        <v>7.1990871891721753</v>
      </c>
      <c r="N32" s="189">
        <f t="shared" ref="N32:N35" si="5">IFERROR(M32-K32,"-")</f>
        <v>0.15441774307330647</v>
      </c>
    </row>
    <row r="33" spans="2:15" x14ac:dyDescent="0.25">
      <c r="B33" s="118" t="s">
        <v>77</v>
      </c>
      <c r="C33" s="188">
        <v>9.5442463533225279</v>
      </c>
      <c r="D33" s="189">
        <v>2.2861546909714141</v>
      </c>
      <c r="E33" s="188">
        <v>3.9265434880576837</v>
      </c>
      <c r="F33" s="189">
        <f t="shared" si="3"/>
        <v>-5.6177028652648442</v>
      </c>
      <c r="G33" s="188">
        <v>6.8313158042902993</v>
      </c>
      <c r="H33" s="189">
        <f t="shared" si="3"/>
        <v>2.9047723162326156</v>
      </c>
      <c r="I33" s="188">
        <v>6.7355343379730819</v>
      </c>
      <c r="J33" s="189">
        <f t="shared" si="3"/>
        <v>-9.5781466317217401E-2</v>
      </c>
      <c r="K33" s="188">
        <v>6.5830399855582638</v>
      </c>
      <c r="L33" s="189">
        <f t="shared" si="4"/>
        <v>-0.15249435241481812</v>
      </c>
      <c r="M33" s="188">
        <v>6.8430692311616754</v>
      </c>
      <c r="N33" s="189">
        <f t="shared" si="5"/>
        <v>0.26002924560341167</v>
      </c>
    </row>
    <row r="34" spans="2:15" x14ac:dyDescent="0.25">
      <c r="B34" s="118" t="s">
        <v>79</v>
      </c>
      <c r="C34" s="188" t="s">
        <v>250</v>
      </c>
      <c r="D34" s="189" t="s">
        <v>250</v>
      </c>
      <c r="E34" s="188">
        <v>3.1638516792855755</v>
      </c>
      <c r="F34" s="189" t="str">
        <f t="shared" si="3"/>
        <v>-</v>
      </c>
      <c r="G34" s="188">
        <v>6.5079556291723133</v>
      </c>
      <c r="H34" s="189">
        <f t="shared" si="3"/>
        <v>3.3441039498867378</v>
      </c>
      <c r="I34" s="188">
        <v>6.2256879784812744</v>
      </c>
      <c r="J34" s="189">
        <f t="shared" si="3"/>
        <v>-0.28226765069103887</v>
      </c>
      <c r="K34" s="188">
        <v>7.0874621376027696</v>
      </c>
      <c r="L34" s="189">
        <f t="shared" si="4"/>
        <v>0.86177415912149513</v>
      </c>
      <c r="M34" s="188">
        <v>6.8284109816971714</v>
      </c>
      <c r="N34" s="189">
        <f t="shared" si="5"/>
        <v>-0.25905115590559813</v>
      </c>
    </row>
    <row r="35" spans="2:15" x14ac:dyDescent="0.25">
      <c r="B35" s="118" t="s">
        <v>81</v>
      </c>
      <c r="C35" s="188" t="s">
        <v>250</v>
      </c>
      <c r="D35" s="189" t="s">
        <v>250</v>
      </c>
      <c r="E35" s="188">
        <v>3.4084800302858222</v>
      </c>
      <c r="F35" s="189" t="str">
        <f t="shared" si="3"/>
        <v>-</v>
      </c>
      <c r="G35" s="188">
        <v>6.3496859616363945</v>
      </c>
      <c r="H35" s="189">
        <f t="shared" si="3"/>
        <v>2.9412059313505723</v>
      </c>
      <c r="I35" s="188">
        <v>6.6629379024337005</v>
      </c>
      <c r="J35" s="189">
        <f t="shared" si="3"/>
        <v>0.31325194079730601</v>
      </c>
      <c r="K35" s="188">
        <v>7.071705031574659</v>
      </c>
      <c r="L35" s="189">
        <f t="shared" si="4"/>
        <v>0.40876712914095847</v>
      </c>
      <c r="M35" s="188">
        <v>7.8248397332124586</v>
      </c>
      <c r="N35" s="189">
        <f t="shared" si="5"/>
        <v>0.75313470163779961</v>
      </c>
    </row>
    <row r="36" spans="2:15" x14ac:dyDescent="0.25">
      <c r="B36" s="118" t="s">
        <v>83</v>
      </c>
      <c r="C36" s="188" t="s">
        <v>250</v>
      </c>
      <c r="D36" s="189" t="s">
        <v>250</v>
      </c>
      <c r="E36" s="188">
        <v>5.217721518987342</v>
      </c>
      <c r="F36" s="189" t="str">
        <f t="shared" si="3"/>
        <v>-</v>
      </c>
      <c r="G36" s="188">
        <v>7.3215162773125115</v>
      </c>
      <c r="H36" s="189">
        <f t="shared" si="3"/>
        <v>2.1037947583251695</v>
      </c>
      <c r="I36" s="188">
        <v>6.9370747342968002</v>
      </c>
      <c r="J36" s="189">
        <f t="shared" si="3"/>
        <v>-0.38444154301571132</v>
      </c>
      <c r="K36" s="188">
        <v>7.119649250246459</v>
      </c>
      <c r="L36" s="189">
        <f t="shared" si="4"/>
        <v>0.18257451594965879</v>
      </c>
      <c r="M36" s="188"/>
      <c r="N36" s="189"/>
    </row>
    <row r="37" spans="2:15" x14ac:dyDescent="0.25">
      <c r="B37" s="118" t="s">
        <v>85</v>
      </c>
      <c r="C37" s="188" t="s">
        <v>250</v>
      </c>
      <c r="D37" s="189" t="s">
        <v>250</v>
      </c>
      <c r="E37" s="188">
        <v>5.9580014482259234</v>
      </c>
      <c r="F37" s="189" t="str">
        <f t="shared" si="3"/>
        <v>-</v>
      </c>
      <c r="G37" s="188">
        <v>7.2865069625993701</v>
      </c>
      <c r="H37" s="189">
        <f t="shared" si="3"/>
        <v>1.3285055143734468</v>
      </c>
      <c r="I37" s="188">
        <v>6.9112867374660407</v>
      </c>
      <c r="J37" s="189">
        <f t="shared" si="3"/>
        <v>-0.37522022513332942</v>
      </c>
      <c r="K37" s="188">
        <v>7.1540335151987531</v>
      </c>
      <c r="L37" s="189">
        <f t="shared" si="4"/>
        <v>0.24274677773271236</v>
      </c>
      <c r="M37" s="188"/>
      <c r="N37" s="189"/>
    </row>
    <row r="38" spans="2:15" x14ac:dyDescent="0.25">
      <c r="B38" s="118" t="s">
        <v>87</v>
      </c>
      <c r="C38" s="188">
        <v>4.5153065649119766</v>
      </c>
      <c r="D38" s="189">
        <v>-2.8611240796310389</v>
      </c>
      <c r="E38" s="188">
        <v>5.031186868686869</v>
      </c>
      <c r="F38" s="189">
        <f t="shared" si="3"/>
        <v>0.51588030377489247</v>
      </c>
      <c r="G38" s="188">
        <v>7.3807104118825428</v>
      </c>
      <c r="H38" s="189">
        <f t="shared" si="3"/>
        <v>2.3495235431956738</v>
      </c>
      <c r="I38" s="188">
        <v>7.3794321023981171</v>
      </c>
      <c r="J38" s="189">
        <f t="shared" si="3"/>
        <v>-1.2783094844257548E-3</v>
      </c>
      <c r="K38" s="188">
        <v>7.2201022146507663</v>
      </c>
      <c r="L38" s="189">
        <f t="shared" si="4"/>
        <v>-0.1593298877473508</v>
      </c>
      <c r="M38" s="188"/>
      <c r="N38" s="189"/>
    </row>
    <row r="39" spans="2:15" x14ac:dyDescent="0.25">
      <c r="B39" s="118" t="s">
        <v>89</v>
      </c>
      <c r="C39" s="188">
        <v>3.9986810287975381</v>
      </c>
      <c r="D39" s="189">
        <v>-3.4416486738812964</v>
      </c>
      <c r="E39" s="188">
        <v>5.8902299289588269</v>
      </c>
      <c r="F39" s="189">
        <f t="shared" si="3"/>
        <v>1.8915489001612888</v>
      </c>
      <c r="G39" s="188">
        <v>6.9096228868660594</v>
      </c>
      <c r="H39" s="189">
        <f t="shared" si="3"/>
        <v>1.0193929579072325</v>
      </c>
      <c r="I39" s="188">
        <v>6.9975186104218361</v>
      </c>
      <c r="J39" s="189">
        <f t="shared" si="3"/>
        <v>8.7895723555776684E-2</v>
      </c>
      <c r="K39" s="188">
        <v>7.0984699200185464</v>
      </c>
      <c r="L39" s="189">
        <f t="shared" si="4"/>
        <v>0.10095130959671028</v>
      </c>
      <c r="M39" s="188"/>
      <c r="N39" s="189"/>
    </row>
    <row r="40" spans="2:15" x14ac:dyDescent="0.25">
      <c r="B40" s="118" t="s">
        <v>91</v>
      </c>
      <c r="C40" s="188">
        <v>3.5746102449888641</v>
      </c>
      <c r="D40" s="189">
        <v>-3.6582917882828547</v>
      </c>
      <c r="E40" s="188">
        <v>5.9594374235629841</v>
      </c>
      <c r="F40" s="189">
        <f t="shared" si="3"/>
        <v>2.38482717857412</v>
      </c>
      <c r="G40" s="188">
        <v>6.9936959076824445</v>
      </c>
      <c r="H40" s="189">
        <f t="shared" si="3"/>
        <v>1.0342584841194604</v>
      </c>
      <c r="I40" s="188">
        <v>6.9798752558230195</v>
      </c>
      <c r="J40" s="189">
        <f t="shared" si="3"/>
        <v>-1.3820651859425048E-2</v>
      </c>
      <c r="K40" s="188">
        <v>6.6309703145768717</v>
      </c>
      <c r="L40" s="189">
        <f t="shared" si="4"/>
        <v>-0.34890494124614779</v>
      </c>
      <c r="M40" s="188"/>
      <c r="N40" s="189"/>
    </row>
    <row r="41" spans="2:15" x14ac:dyDescent="0.25">
      <c r="B41" s="118" t="s">
        <v>93</v>
      </c>
      <c r="C41" s="188">
        <v>6.106996819627442</v>
      </c>
      <c r="D41" s="189">
        <v>-1.4409483858520105</v>
      </c>
      <c r="E41" s="188">
        <v>6.9410620974602013</v>
      </c>
      <c r="F41" s="189">
        <f t="shared" si="3"/>
        <v>0.8340652778327593</v>
      </c>
      <c r="G41" s="188">
        <v>7.5262712888029952</v>
      </c>
      <c r="H41" s="189">
        <f t="shared" si="3"/>
        <v>0.58520919134279392</v>
      </c>
      <c r="I41" s="188">
        <v>6.7701183875318449</v>
      </c>
      <c r="J41" s="189">
        <f t="shared" si="3"/>
        <v>-0.75615290127115031</v>
      </c>
      <c r="K41" s="188">
        <v>7.0974414220307027</v>
      </c>
      <c r="L41" s="189">
        <f t="shared" si="4"/>
        <v>0.3273230344988578</v>
      </c>
      <c r="M41" s="188"/>
      <c r="N41" s="189"/>
    </row>
    <row r="42" spans="2:15" x14ac:dyDescent="0.25">
      <c r="B42" s="118" t="s">
        <v>95</v>
      </c>
      <c r="C42" s="188">
        <v>5.2586779911373709</v>
      </c>
      <c r="D42" s="189">
        <v>-2.0825300625539045</v>
      </c>
      <c r="E42" s="188">
        <v>6.2516087926091108</v>
      </c>
      <c r="F42" s="189">
        <f t="shared" si="3"/>
        <v>0.99293080147173995</v>
      </c>
      <c r="G42" s="188">
        <v>6.8146903504560727</v>
      </c>
      <c r="H42" s="189">
        <f t="shared" si="3"/>
        <v>0.5630815578469619</v>
      </c>
      <c r="I42" s="188">
        <v>6.5663884479492038</v>
      </c>
      <c r="J42" s="189">
        <f t="shared" si="3"/>
        <v>-0.2483019025068689</v>
      </c>
      <c r="K42" s="188">
        <v>7.0378726397229885</v>
      </c>
      <c r="L42" s="189">
        <f t="shared" si="4"/>
        <v>0.47148419177378464</v>
      </c>
      <c r="M42" s="188"/>
      <c r="N42" s="189"/>
    </row>
    <row r="43" spans="2:15" ht="15.75" x14ac:dyDescent="0.25">
      <c r="B43" s="121" t="s">
        <v>32</v>
      </c>
      <c r="C43" s="190">
        <v>6.1436409624489263</v>
      </c>
      <c r="D43" s="191">
        <v>-1.5301397799910923</v>
      </c>
      <c r="E43" s="190">
        <v>5.4757354833176084</v>
      </c>
      <c r="F43" s="191">
        <f t="shared" si="3"/>
        <v>-0.66790547913131793</v>
      </c>
      <c r="G43" s="190">
        <v>6.9692850855190303</v>
      </c>
      <c r="H43" s="191">
        <f t="shared" si="3"/>
        <v>1.4935496022014219</v>
      </c>
      <c r="I43" s="190">
        <v>6.8539201732403097</v>
      </c>
      <c r="J43" s="191">
        <f t="shared" si="3"/>
        <v>-0.11536491227872059</v>
      </c>
      <c r="K43" s="190">
        <v>7.063027169075573</v>
      </c>
      <c r="L43" s="191">
        <f t="shared" si="4"/>
        <v>0.20910699583526338</v>
      </c>
      <c r="M43" s="190">
        <v>7.2360169676826871</v>
      </c>
      <c r="N43" s="191">
        <v>0.14483251189210478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82" t="s">
        <v>303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6.6858373639661428</v>
      </c>
      <c r="D53" s="189">
        <v>-1.3342627393150197</v>
      </c>
      <c r="E53" s="188" t="s">
        <v>250</v>
      </c>
      <c r="F53" s="189" t="str">
        <f t="shared" ref="F53:J65" si="6">IFERROR(E53-C53,"-")</f>
        <v>-</v>
      </c>
      <c r="G53" s="188">
        <v>7.9259781077273219</v>
      </c>
      <c r="H53" s="189" t="str">
        <f t="shared" si="6"/>
        <v>-</v>
      </c>
      <c r="I53" s="188">
        <v>7.5696016069635084</v>
      </c>
      <c r="J53" s="189">
        <f t="shared" si="6"/>
        <v>-0.35637650076381355</v>
      </c>
      <c r="K53" s="188">
        <v>7.9239933119687889</v>
      </c>
      <c r="L53" s="189">
        <f t="shared" ref="L53:L65" si="7">IFERROR(K53-I53,"-")</f>
        <v>0.3543917050052805</v>
      </c>
      <c r="M53" s="188">
        <v>7.7086852477477477</v>
      </c>
      <c r="N53" s="189">
        <f>IFERROR(M53-K53,"-")</f>
        <v>-0.21530806422104121</v>
      </c>
    </row>
    <row r="54" spans="1:15" x14ac:dyDescent="0.25">
      <c r="A54" s="1"/>
      <c r="B54" s="118" t="s">
        <v>75</v>
      </c>
      <c r="C54" s="188">
        <v>7.6288147622427251</v>
      </c>
      <c r="D54" s="189">
        <v>-0.22527807205583095</v>
      </c>
      <c r="E54" s="188" t="s">
        <v>250</v>
      </c>
      <c r="F54" s="189" t="str">
        <f t="shared" si="6"/>
        <v>-</v>
      </c>
      <c r="G54" s="188">
        <v>6.6174134790528232</v>
      </c>
      <c r="H54" s="189" t="str">
        <f t="shared" si="6"/>
        <v>-</v>
      </c>
      <c r="I54" s="188">
        <v>7.1070247129791788</v>
      </c>
      <c r="J54" s="189">
        <f t="shared" si="6"/>
        <v>0.48961123392635564</v>
      </c>
      <c r="K54" s="188">
        <v>7.2324605998983227</v>
      </c>
      <c r="L54" s="189">
        <f t="shared" si="7"/>
        <v>0.12543588691914387</v>
      </c>
      <c r="M54" s="188">
        <v>7.367411718026716</v>
      </c>
      <c r="N54" s="189">
        <f t="shared" ref="N54:N57" si="8">IFERROR(M54-K54,"-")</f>
        <v>0.13495111812839333</v>
      </c>
    </row>
    <row r="55" spans="1:15" x14ac:dyDescent="0.25">
      <c r="A55" s="1"/>
      <c r="B55" s="118" t="s">
        <v>77</v>
      </c>
      <c r="C55" s="188">
        <v>8.848810437452034</v>
      </c>
      <c r="D55" s="189">
        <v>1.4140643511595563</v>
      </c>
      <c r="E55" s="188" t="s">
        <v>250</v>
      </c>
      <c r="F55" s="189" t="str">
        <f t="shared" si="6"/>
        <v>-</v>
      </c>
      <c r="G55" s="188">
        <v>6.8081226387678004</v>
      </c>
      <c r="H55" s="189" t="str">
        <f t="shared" si="6"/>
        <v>-</v>
      </c>
      <c r="I55" s="188">
        <v>7.0281066163120052</v>
      </c>
      <c r="J55" s="189">
        <f t="shared" si="6"/>
        <v>0.21998397754420473</v>
      </c>
      <c r="K55" s="188">
        <v>6.6665713795666344</v>
      </c>
      <c r="L55" s="189">
        <f t="shared" si="7"/>
        <v>-0.3615352367453708</v>
      </c>
      <c r="M55" s="188">
        <v>7.0097489486427937</v>
      </c>
      <c r="N55" s="189">
        <f t="shared" si="8"/>
        <v>0.34317756907615937</v>
      </c>
    </row>
    <row r="56" spans="1:15" x14ac:dyDescent="0.25">
      <c r="A56" s="1"/>
      <c r="B56" s="118" t="s">
        <v>79</v>
      </c>
      <c r="C56" s="188" t="s">
        <v>250</v>
      </c>
      <c r="D56" s="189" t="s">
        <v>250</v>
      </c>
      <c r="E56" s="188" t="s">
        <v>250</v>
      </c>
      <c r="F56" s="189" t="str">
        <f t="shared" si="6"/>
        <v>-</v>
      </c>
      <c r="G56" s="188">
        <v>6.5498000499875033</v>
      </c>
      <c r="H56" s="189" t="str">
        <f t="shared" si="6"/>
        <v>-</v>
      </c>
      <c r="I56" s="188">
        <v>6.4091439688715957</v>
      </c>
      <c r="J56" s="189">
        <f t="shared" si="6"/>
        <v>-0.14065608111590766</v>
      </c>
      <c r="K56" s="188">
        <v>7.219209496829893</v>
      </c>
      <c r="L56" s="189">
        <f t="shared" si="7"/>
        <v>0.81006552795829734</v>
      </c>
      <c r="M56" s="188">
        <v>6.8985964460468709</v>
      </c>
      <c r="N56" s="189">
        <f t="shared" si="8"/>
        <v>-0.32061305078302205</v>
      </c>
    </row>
    <row r="57" spans="1:15" x14ac:dyDescent="0.25">
      <c r="A57" s="1"/>
      <c r="B57" s="118" t="s">
        <v>81</v>
      </c>
      <c r="C57" s="188" t="s">
        <v>250</v>
      </c>
      <c r="D57" s="189" t="s">
        <v>250</v>
      </c>
      <c r="E57" s="188" t="s">
        <v>250</v>
      </c>
      <c r="F57" s="189" t="str">
        <f t="shared" si="6"/>
        <v>-</v>
      </c>
      <c r="G57" s="188">
        <v>6.3911605532170777</v>
      </c>
      <c r="H57" s="189" t="str">
        <f t="shared" si="6"/>
        <v>-</v>
      </c>
      <c r="I57" s="188">
        <v>6.6776628459603016</v>
      </c>
      <c r="J57" s="189">
        <f t="shared" si="6"/>
        <v>0.28650229274322392</v>
      </c>
      <c r="K57" s="188">
        <v>7.0987581312832644</v>
      </c>
      <c r="L57" s="189">
        <f t="shared" si="7"/>
        <v>0.42109528532296281</v>
      </c>
      <c r="M57" s="188">
        <v>8.7607566765578628</v>
      </c>
      <c r="N57" s="189">
        <f t="shared" si="8"/>
        <v>1.6619985452745984</v>
      </c>
    </row>
    <row r="58" spans="1:15" x14ac:dyDescent="0.25">
      <c r="A58" s="1"/>
      <c r="B58" s="118" t="s">
        <v>83</v>
      </c>
      <c r="C58" s="188" t="s">
        <v>250</v>
      </c>
      <c r="D58" s="189" t="s">
        <v>250</v>
      </c>
      <c r="E58" s="188" t="s">
        <v>250</v>
      </c>
      <c r="F58" s="189" t="str">
        <f t="shared" si="6"/>
        <v>-</v>
      </c>
      <c r="G58" s="188">
        <v>7.6223715960013791</v>
      </c>
      <c r="H58" s="189" t="str">
        <f t="shared" si="6"/>
        <v>-</v>
      </c>
      <c r="I58" s="188">
        <v>7.1394742559200521</v>
      </c>
      <c r="J58" s="189">
        <f t="shared" si="6"/>
        <v>-0.48289734008132701</v>
      </c>
      <c r="K58" s="188">
        <v>7.222138964577657</v>
      </c>
      <c r="L58" s="189">
        <f t="shared" si="7"/>
        <v>8.2664708657604891E-2</v>
      </c>
      <c r="M58" s="188"/>
      <c r="N58" s="189"/>
    </row>
    <row r="59" spans="1:15" x14ac:dyDescent="0.25">
      <c r="A59" s="1"/>
      <c r="B59" s="118" t="s">
        <v>85</v>
      </c>
      <c r="C59" s="188" t="s">
        <v>250</v>
      </c>
      <c r="D59" s="189" t="s">
        <v>250</v>
      </c>
      <c r="E59" s="188">
        <v>6.5758733624454146</v>
      </c>
      <c r="F59" s="189" t="str">
        <f t="shared" si="6"/>
        <v>-</v>
      </c>
      <c r="G59" s="188">
        <v>7.7461226264676037</v>
      </c>
      <c r="H59" s="189">
        <f t="shared" si="6"/>
        <v>1.1702492640221891</v>
      </c>
      <c r="I59" s="188">
        <v>7.1045693075643159</v>
      </c>
      <c r="J59" s="189">
        <f t="shared" si="6"/>
        <v>-0.64155331890328782</v>
      </c>
      <c r="K59" s="188">
        <v>7.3560683324834271</v>
      </c>
      <c r="L59" s="189">
        <f t="shared" si="7"/>
        <v>0.25149902491911114</v>
      </c>
      <c r="M59" s="188"/>
      <c r="N59" s="189"/>
    </row>
    <row r="60" spans="1:15" x14ac:dyDescent="0.25">
      <c r="A60" s="1"/>
      <c r="B60" s="118" t="s">
        <v>87</v>
      </c>
      <c r="C60" s="188">
        <v>4.7418665400142483</v>
      </c>
      <c r="D60" s="189">
        <v>-2.2227567206840977</v>
      </c>
      <c r="E60" s="188">
        <v>5.4869713369412709</v>
      </c>
      <c r="F60" s="189">
        <f t="shared" si="6"/>
        <v>0.74510479692702258</v>
      </c>
      <c r="G60" s="188">
        <v>7.6563286361348766</v>
      </c>
      <c r="H60" s="189">
        <f t="shared" si="6"/>
        <v>2.1693572991936056</v>
      </c>
      <c r="I60" s="188">
        <v>7.7446084724005138</v>
      </c>
      <c r="J60" s="189">
        <f t="shared" si="6"/>
        <v>8.8279836265637179E-2</v>
      </c>
      <c r="K60" s="188">
        <v>7.669089242454004</v>
      </c>
      <c r="L60" s="189">
        <f t="shared" si="7"/>
        <v>-7.5519229946509725E-2</v>
      </c>
      <c r="M60" s="188"/>
      <c r="N60" s="189"/>
    </row>
    <row r="61" spans="1:15" x14ac:dyDescent="0.25">
      <c r="A61" s="1"/>
      <c r="B61" s="118" t="s">
        <v>89</v>
      </c>
      <c r="C61" s="188" t="s">
        <v>250</v>
      </c>
      <c r="D61" s="189" t="s">
        <v>250</v>
      </c>
      <c r="E61" s="188">
        <v>6.1032858936793639</v>
      </c>
      <c r="F61" s="189" t="str">
        <f t="shared" si="6"/>
        <v>-</v>
      </c>
      <c r="G61" s="188">
        <v>7.0747476304230563</v>
      </c>
      <c r="H61" s="189">
        <f t="shared" si="6"/>
        <v>0.97146173674369241</v>
      </c>
      <c r="I61" s="188">
        <v>7.0548697823760254</v>
      </c>
      <c r="J61" s="189">
        <f t="shared" si="6"/>
        <v>-1.9877848047030966E-2</v>
      </c>
      <c r="K61" s="188">
        <v>7.4543844791746858</v>
      </c>
      <c r="L61" s="189">
        <f t="shared" si="7"/>
        <v>0.39951469679866047</v>
      </c>
      <c r="M61" s="188"/>
      <c r="N61" s="189"/>
    </row>
    <row r="62" spans="1:15" x14ac:dyDescent="0.25">
      <c r="A62" s="1"/>
      <c r="B62" s="118" t="s">
        <v>91</v>
      </c>
      <c r="C62" s="188" t="s">
        <v>250</v>
      </c>
      <c r="D62" s="189" t="s">
        <v>250</v>
      </c>
      <c r="E62" s="188">
        <v>6.2974696288341496</v>
      </c>
      <c r="F62" s="189" t="str">
        <f t="shared" si="6"/>
        <v>-</v>
      </c>
      <c r="G62" s="188">
        <v>7.0171175404443851</v>
      </c>
      <c r="H62" s="189">
        <f t="shared" si="6"/>
        <v>0.71964791161023545</v>
      </c>
      <c r="I62" s="188">
        <v>7.3329767822311709</v>
      </c>
      <c r="J62" s="189">
        <f t="shared" si="6"/>
        <v>0.31585924178678582</v>
      </c>
      <c r="K62" s="188">
        <v>6.8535038932146826</v>
      </c>
      <c r="L62" s="189">
        <f t="shared" si="7"/>
        <v>-0.47947288901648832</v>
      </c>
      <c r="M62" s="188"/>
      <c r="N62" s="189"/>
    </row>
    <row r="63" spans="1:15" x14ac:dyDescent="0.25">
      <c r="A63" s="1"/>
      <c r="B63" s="118" t="s">
        <v>93</v>
      </c>
      <c r="C63" s="188" t="s">
        <v>250</v>
      </c>
      <c r="D63" s="189" t="s">
        <v>250</v>
      </c>
      <c r="E63" s="188">
        <v>7.1325370675453046</v>
      </c>
      <c r="F63" s="189" t="str">
        <f t="shared" si="6"/>
        <v>-</v>
      </c>
      <c r="G63" s="188">
        <v>7.4343215592562171</v>
      </c>
      <c r="H63" s="189">
        <f t="shared" si="6"/>
        <v>0.30178449171091248</v>
      </c>
      <c r="I63" s="188">
        <v>7.0038556349156185</v>
      </c>
      <c r="J63" s="189">
        <f t="shared" si="6"/>
        <v>-0.4304659243405986</v>
      </c>
      <c r="K63" s="188">
        <v>7.313558145989453</v>
      </c>
      <c r="L63" s="189">
        <f t="shared" si="7"/>
        <v>0.30970251107383451</v>
      </c>
      <c r="M63" s="188"/>
      <c r="N63" s="189"/>
    </row>
    <row r="64" spans="1:15" x14ac:dyDescent="0.25">
      <c r="A64" s="1"/>
      <c r="B64" s="118" t="s">
        <v>95</v>
      </c>
      <c r="C64" s="188" t="s">
        <v>250</v>
      </c>
      <c r="D64" s="189" t="s">
        <v>250</v>
      </c>
      <c r="E64" s="188">
        <v>6.3402881271733733</v>
      </c>
      <c r="F64" s="189" t="str">
        <f t="shared" si="6"/>
        <v>-</v>
      </c>
      <c r="G64" s="188">
        <v>6.6331723867936843</v>
      </c>
      <c r="H64" s="189">
        <f t="shared" si="6"/>
        <v>0.29288425962031095</v>
      </c>
      <c r="I64" s="188">
        <v>6.6860472644868887</v>
      </c>
      <c r="J64" s="189">
        <f t="shared" si="6"/>
        <v>5.2874877693204425E-2</v>
      </c>
      <c r="K64" s="188">
        <v>7.1532647919929193</v>
      </c>
      <c r="L64" s="189">
        <f t="shared" si="7"/>
        <v>0.46721752750603063</v>
      </c>
      <c r="M64" s="188"/>
      <c r="N64" s="189"/>
    </row>
    <row r="65" spans="1:15" ht="15.75" x14ac:dyDescent="0.25">
      <c r="B65" s="121" t="s">
        <v>32</v>
      </c>
      <c r="C65" s="190" t="s">
        <v>250</v>
      </c>
      <c r="D65" s="191" t="s">
        <v>250</v>
      </c>
      <c r="E65" s="190">
        <v>5.6931988597987475</v>
      </c>
      <c r="F65" s="191" t="str">
        <f t="shared" si="6"/>
        <v>-</v>
      </c>
      <c r="G65" s="190">
        <v>7.0897793341589743</v>
      </c>
      <c r="H65" s="191">
        <f t="shared" si="6"/>
        <v>1.3965804743602268</v>
      </c>
      <c r="I65" s="190">
        <v>7.0736233461824725</v>
      </c>
      <c r="J65" s="191">
        <f t="shared" si="6"/>
        <v>-1.6155987976501862E-2</v>
      </c>
      <c r="K65" s="190">
        <v>7.2451577712929884</v>
      </c>
      <c r="L65" s="191">
        <f t="shared" si="7"/>
        <v>0.17153442511051598</v>
      </c>
      <c r="M65" s="190">
        <v>7.4652509111298011</v>
      </c>
      <c r="N65" s="191">
        <v>0.26116980428415637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82" t="s">
        <v>304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9.5154714233709505</v>
      </c>
      <c r="D75" s="189">
        <v>1.2690286231432903</v>
      </c>
      <c r="E75" s="188" t="s">
        <v>250</v>
      </c>
      <c r="F75" s="189" t="str">
        <f t="shared" ref="F75:J87" si="9">IFERROR(E75-C75,"-")</f>
        <v>-</v>
      </c>
      <c r="G75" s="188">
        <v>5.8678739101274315</v>
      </c>
      <c r="H75" s="189" t="str">
        <f t="shared" si="9"/>
        <v>-</v>
      </c>
      <c r="I75" s="188">
        <v>6.2030573983270836</v>
      </c>
      <c r="J75" s="189">
        <f t="shared" si="9"/>
        <v>0.33518348819965205</v>
      </c>
      <c r="K75" s="188">
        <v>7.2678207739307537</v>
      </c>
      <c r="L75" s="189">
        <f t="shared" ref="L75:L87" si="10">IFERROR(K75-I75,"-")</f>
        <v>1.0647633756036701</v>
      </c>
      <c r="M75" s="188">
        <v>7.3472718001019892</v>
      </c>
      <c r="N75" s="189">
        <f>IFERROR(M75-K75,"-")</f>
        <v>7.9451026171235561E-2</v>
      </c>
    </row>
    <row r="76" spans="1:15" x14ac:dyDescent="0.25">
      <c r="A76" s="1"/>
      <c r="B76" s="118" t="s">
        <v>75</v>
      </c>
      <c r="C76" s="188">
        <v>8.580380577427821</v>
      </c>
      <c r="D76" s="189">
        <v>2.816912132071228</v>
      </c>
      <c r="E76" s="188" t="s">
        <v>250</v>
      </c>
      <c r="F76" s="189" t="str">
        <f t="shared" si="9"/>
        <v>-</v>
      </c>
      <c r="G76" s="188">
        <v>5.999748427672956</v>
      </c>
      <c r="H76" s="189" t="str">
        <f t="shared" si="9"/>
        <v>-</v>
      </c>
      <c r="I76" s="188">
        <v>5.2008991289688113</v>
      </c>
      <c r="J76" s="189">
        <f t="shared" si="9"/>
        <v>-0.79884929870414467</v>
      </c>
      <c r="K76" s="188">
        <v>6.3748866727107885</v>
      </c>
      <c r="L76" s="189">
        <f t="shared" si="10"/>
        <v>1.1739875437419771</v>
      </c>
      <c r="M76" s="188">
        <v>6.5530456852791881</v>
      </c>
      <c r="N76" s="189">
        <f t="shared" ref="N76:N79" si="11">IFERROR(M76-K76,"-")</f>
        <v>0.17815901256839961</v>
      </c>
    </row>
    <row r="77" spans="1:15" x14ac:dyDescent="0.25">
      <c r="A77" s="1"/>
      <c r="B77" s="118" t="s">
        <v>77</v>
      </c>
      <c r="C77" s="188">
        <v>13.32776617954071</v>
      </c>
      <c r="D77" s="189">
        <v>7.0527980537438548</v>
      </c>
      <c r="E77" s="188" t="s">
        <v>250</v>
      </c>
      <c r="F77" s="189" t="str">
        <f t="shared" si="9"/>
        <v>-</v>
      </c>
      <c r="G77" s="188">
        <v>6.9111833875406559</v>
      </c>
      <c r="H77" s="189" t="str">
        <f t="shared" si="9"/>
        <v>-</v>
      </c>
      <c r="I77" s="188">
        <v>5.6217860105059438</v>
      </c>
      <c r="J77" s="189">
        <f t="shared" si="9"/>
        <v>-1.289397377034712</v>
      </c>
      <c r="K77" s="188">
        <v>6.2699807156631673</v>
      </c>
      <c r="L77" s="189">
        <f t="shared" si="10"/>
        <v>0.64819470515722344</v>
      </c>
      <c r="M77" s="188">
        <v>6.1735346813411827</v>
      </c>
      <c r="N77" s="189">
        <f t="shared" si="11"/>
        <v>-9.6446034321984619E-2</v>
      </c>
    </row>
    <row r="78" spans="1:15" x14ac:dyDescent="0.25">
      <c r="A78" s="1"/>
      <c r="B78" s="118" t="s">
        <v>79</v>
      </c>
      <c r="C78" s="188" t="s">
        <v>250</v>
      </c>
      <c r="D78" s="189" t="s">
        <v>250</v>
      </c>
      <c r="E78" s="188" t="s">
        <v>250</v>
      </c>
      <c r="F78" s="189" t="str">
        <f t="shared" si="9"/>
        <v>-</v>
      </c>
      <c r="G78" s="188">
        <v>6.3370757846389383</v>
      </c>
      <c r="H78" s="189" t="str">
        <f t="shared" si="9"/>
        <v>-</v>
      </c>
      <c r="I78" s="188">
        <v>5.5025562372188137</v>
      </c>
      <c r="J78" s="189">
        <f t="shared" si="9"/>
        <v>-0.83451954742012457</v>
      </c>
      <c r="K78" s="188">
        <v>6.5540688148552704</v>
      </c>
      <c r="L78" s="189">
        <f t="shared" si="10"/>
        <v>1.0515125776364567</v>
      </c>
      <c r="M78" s="188">
        <v>6.5337837837837842</v>
      </c>
      <c r="N78" s="189">
        <f t="shared" si="11"/>
        <v>-2.0285031071486159E-2</v>
      </c>
    </row>
    <row r="79" spans="1:15" x14ac:dyDescent="0.25">
      <c r="A79" s="1"/>
      <c r="B79" s="118" t="s">
        <v>81</v>
      </c>
      <c r="C79" s="188" t="s">
        <v>250</v>
      </c>
      <c r="D79" s="189" t="s">
        <v>250</v>
      </c>
      <c r="E79" s="188" t="s">
        <v>250</v>
      </c>
      <c r="F79" s="189" t="str">
        <f t="shared" si="9"/>
        <v>-</v>
      </c>
      <c r="G79" s="188">
        <v>6.2233920805676357</v>
      </c>
      <c r="H79" s="189" t="str">
        <f t="shared" si="9"/>
        <v>-</v>
      </c>
      <c r="I79" s="188">
        <v>6.6105027376804379</v>
      </c>
      <c r="J79" s="189">
        <f t="shared" si="9"/>
        <v>0.38711065711280224</v>
      </c>
      <c r="K79" s="188">
        <v>6.9784921892687342</v>
      </c>
      <c r="L79" s="189">
        <f t="shared" si="10"/>
        <v>0.36798945158829621</v>
      </c>
      <c r="M79" s="188">
        <v>5.6585104099592183</v>
      </c>
      <c r="N79" s="189">
        <f t="shared" si="11"/>
        <v>-1.3199817793095159</v>
      </c>
    </row>
    <row r="80" spans="1:15" x14ac:dyDescent="0.25">
      <c r="A80" s="1"/>
      <c r="B80" s="118" t="s">
        <v>83</v>
      </c>
      <c r="C80" s="188" t="s">
        <v>250</v>
      </c>
      <c r="D80" s="189" t="s">
        <v>250</v>
      </c>
      <c r="E80" s="188" t="s">
        <v>250</v>
      </c>
      <c r="F80" s="189" t="str">
        <f t="shared" si="9"/>
        <v>-</v>
      </c>
      <c r="G80" s="188">
        <v>6.5052606967500584</v>
      </c>
      <c r="H80" s="189" t="str">
        <f t="shared" si="9"/>
        <v>-</v>
      </c>
      <c r="I80" s="188">
        <v>6.2337695017614498</v>
      </c>
      <c r="J80" s="189">
        <f t="shared" si="9"/>
        <v>-0.27149119498860852</v>
      </c>
      <c r="K80" s="188">
        <v>6.792074896581755</v>
      </c>
      <c r="L80" s="189">
        <f t="shared" si="10"/>
        <v>0.55830539482030517</v>
      </c>
      <c r="M80" s="188"/>
      <c r="N80" s="189"/>
    </row>
    <row r="81" spans="1:15" x14ac:dyDescent="0.25">
      <c r="A81" s="1"/>
      <c r="B81" s="118" t="s">
        <v>85</v>
      </c>
      <c r="C81" s="188" t="s">
        <v>250</v>
      </c>
      <c r="D81" s="189" t="s">
        <v>250</v>
      </c>
      <c r="E81" s="188">
        <v>4.7408602150537638</v>
      </c>
      <c r="F81" s="189" t="str">
        <f t="shared" si="9"/>
        <v>-</v>
      </c>
      <c r="G81" s="188">
        <v>6.0040444893832152</v>
      </c>
      <c r="H81" s="189">
        <f t="shared" si="9"/>
        <v>1.2631842743294515</v>
      </c>
      <c r="I81" s="188">
        <v>6.2574150248971643</v>
      </c>
      <c r="J81" s="189">
        <f t="shared" si="9"/>
        <v>0.25337053551394906</v>
      </c>
      <c r="K81" s="188">
        <v>6.4991735537190083</v>
      </c>
      <c r="L81" s="189">
        <f t="shared" si="10"/>
        <v>0.24175852882184401</v>
      </c>
      <c r="M81" s="188"/>
      <c r="N81" s="189"/>
    </row>
    <row r="82" spans="1:15" x14ac:dyDescent="0.25">
      <c r="A82" s="1"/>
      <c r="B82" s="118" t="s">
        <v>87</v>
      </c>
      <c r="C82" s="188">
        <v>3.9015760694757158</v>
      </c>
      <c r="D82" s="189">
        <v>-5.5490024429209779</v>
      </c>
      <c r="E82" s="188">
        <v>4.2553735926305016</v>
      </c>
      <c r="F82" s="189">
        <f t="shared" si="9"/>
        <v>0.35379752315478585</v>
      </c>
      <c r="G82" s="188">
        <v>6.4222270837891049</v>
      </c>
      <c r="H82" s="189">
        <f t="shared" si="9"/>
        <v>2.1668534911586033</v>
      </c>
      <c r="I82" s="188">
        <v>6.1968405736853045</v>
      </c>
      <c r="J82" s="189">
        <f t="shared" si="9"/>
        <v>-0.2253865101038004</v>
      </c>
      <c r="K82" s="188">
        <v>5.9193854324734447</v>
      </c>
      <c r="L82" s="189">
        <f t="shared" si="10"/>
        <v>-0.27745514121185977</v>
      </c>
      <c r="M82" s="188"/>
      <c r="N82" s="189"/>
    </row>
    <row r="83" spans="1:15" x14ac:dyDescent="0.25">
      <c r="A83" s="1"/>
      <c r="B83" s="118" t="s">
        <v>89</v>
      </c>
      <c r="C83" s="188" t="s">
        <v>250</v>
      </c>
      <c r="D83" s="189" t="s">
        <v>250</v>
      </c>
      <c r="E83" s="188">
        <v>5.3142857142857141</v>
      </c>
      <c r="F83" s="189" t="str">
        <f t="shared" si="9"/>
        <v>-</v>
      </c>
      <c r="G83" s="188">
        <v>6.3658969804618115</v>
      </c>
      <c r="H83" s="189">
        <f t="shared" si="9"/>
        <v>1.0516112661760975</v>
      </c>
      <c r="I83" s="188">
        <v>6.8024271844660191</v>
      </c>
      <c r="J83" s="189">
        <f t="shared" si="9"/>
        <v>0.43653020400420761</v>
      </c>
      <c r="K83" s="188">
        <v>6.0145369284876908</v>
      </c>
      <c r="L83" s="189">
        <f t="shared" si="10"/>
        <v>-0.78789025597832829</v>
      </c>
      <c r="M83" s="188"/>
      <c r="N83" s="189"/>
    </row>
    <row r="84" spans="1:15" x14ac:dyDescent="0.25">
      <c r="A84" s="1"/>
      <c r="B84" s="118" t="s">
        <v>91</v>
      </c>
      <c r="C84" s="188" t="s">
        <v>250</v>
      </c>
      <c r="D84" s="189" t="s">
        <v>250</v>
      </c>
      <c r="E84" s="188">
        <v>4.8935449735449739</v>
      </c>
      <c r="F84" s="189" t="str">
        <f t="shared" si="9"/>
        <v>-</v>
      </c>
      <c r="G84" s="188">
        <v>6.9023815755037949</v>
      </c>
      <c r="H84" s="189">
        <f t="shared" si="9"/>
        <v>2.0088366019588211</v>
      </c>
      <c r="I84" s="188">
        <v>5.767552387124649</v>
      </c>
      <c r="J84" s="189">
        <f t="shared" si="9"/>
        <v>-1.1348291883791459</v>
      </c>
      <c r="K84" s="188">
        <v>5.7592592592592595</v>
      </c>
      <c r="L84" s="189">
        <f t="shared" si="10"/>
        <v>-8.2931278653894935E-3</v>
      </c>
      <c r="M84" s="188"/>
      <c r="N84" s="189"/>
    </row>
    <row r="85" spans="1:15" x14ac:dyDescent="0.25">
      <c r="A85" s="1"/>
      <c r="B85" s="118" t="s">
        <v>93</v>
      </c>
      <c r="C85" s="188" t="s">
        <v>250</v>
      </c>
      <c r="D85" s="189" t="s">
        <v>250</v>
      </c>
      <c r="E85" s="188">
        <v>6.4027327466419637</v>
      </c>
      <c r="F85" s="189" t="str">
        <f t="shared" si="9"/>
        <v>-</v>
      </c>
      <c r="G85" s="188">
        <v>7.9150615724660565</v>
      </c>
      <c r="H85" s="189">
        <f t="shared" si="9"/>
        <v>1.5123288258240928</v>
      </c>
      <c r="I85" s="188">
        <v>5.8892329680800382</v>
      </c>
      <c r="J85" s="189">
        <f t="shared" si="9"/>
        <v>-2.0258286043860183</v>
      </c>
      <c r="K85" s="188">
        <v>6.3474596677100887</v>
      </c>
      <c r="L85" s="189">
        <f t="shared" si="10"/>
        <v>0.45822669963005058</v>
      </c>
      <c r="M85" s="188"/>
      <c r="N85" s="189"/>
    </row>
    <row r="86" spans="1:15" x14ac:dyDescent="0.25">
      <c r="A86" s="1"/>
      <c r="B86" s="118" t="s">
        <v>95</v>
      </c>
      <c r="C86" s="188" t="s">
        <v>250</v>
      </c>
      <c r="D86" s="189" t="s">
        <v>250</v>
      </c>
      <c r="E86" s="188">
        <v>5.9554879734586672</v>
      </c>
      <c r="F86" s="189" t="str">
        <f t="shared" si="9"/>
        <v>-</v>
      </c>
      <c r="G86" s="188">
        <v>7.6278865828705058</v>
      </c>
      <c r="H86" s="189">
        <f t="shared" si="9"/>
        <v>1.6723986094118386</v>
      </c>
      <c r="I86" s="188">
        <v>6.1138589618021548</v>
      </c>
      <c r="J86" s="189">
        <f t="shared" si="9"/>
        <v>-1.514027621068351</v>
      </c>
      <c r="K86" s="188">
        <v>6.5914120126448896</v>
      </c>
      <c r="L86" s="189">
        <f t="shared" si="10"/>
        <v>0.47755305084273481</v>
      </c>
      <c r="M86" s="188"/>
      <c r="N86" s="189"/>
    </row>
    <row r="87" spans="1:15" ht="15.75" x14ac:dyDescent="0.25">
      <c r="B87" s="121" t="s">
        <v>32</v>
      </c>
      <c r="C87" s="190" t="s">
        <v>250</v>
      </c>
      <c r="D87" s="191" t="s">
        <v>250</v>
      </c>
      <c r="E87" s="190">
        <v>4.826008140370079</v>
      </c>
      <c r="F87" s="191" t="str">
        <f t="shared" si="9"/>
        <v>-</v>
      </c>
      <c r="G87" s="190">
        <v>6.5524744117336713</v>
      </c>
      <c r="H87" s="191">
        <f t="shared" si="9"/>
        <v>1.7264662713635923</v>
      </c>
      <c r="I87" s="190">
        <v>6.0468086842964412</v>
      </c>
      <c r="J87" s="191">
        <f t="shared" si="9"/>
        <v>-0.50566572743723004</v>
      </c>
      <c r="K87" s="190">
        <v>6.4281585702062936</v>
      </c>
      <c r="L87" s="191">
        <f t="shared" si="10"/>
        <v>0.3813498859098523</v>
      </c>
      <c r="M87" s="190">
        <v>6.4235393481717011</v>
      </c>
      <c r="N87" s="191">
        <v>-0.2520273785664191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82" t="s">
        <v>305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>
        <v>8.5498812351543947</v>
      </c>
      <c r="D97" s="189">
        <v>0.97130451165550635</v>
      </c>
      <c r="E97" s="188">
        <v>7.459677419354839</v>
      </c>
      <c r="F97" s="189">
        <f t="shared" ref="F97:J109" si="12">IFERROR(E97-C97,"-")</f>
        <v>-1.0902038157995557</v>
      </c>
      <c r="G97" s="188">
        <v>7.1522573030392449</v>
      </c>
      <c r="H97" s="189">
        <f t="shared" si="12"/>
        <v>-0.30742011631559407</v>
      </c>
      <c r="I97" s="188">
        <v>7.1824853228962819</v>
      </c>
      <c r="J97" s="189">
        <f t="shared" si="12"/>
        <v>3.0228019857037047E-2</v>
      </c>
      <c r="K97" s="188">
        <v>7.124313186813187</v>
      </c>
      <c r="L97" s="189">
        <f t="shared" ref="L97:L109" si="13">IFERROR(K97-I97,"-")</f>
        <v>-5.8172136083094905E-2</v>
      </c>
      <c r="M97" s="188">
        <v>7.185766257389723</v>
      </c>
      <c r="N97" s="189">
        <f>IFERROR(M97-K97,"-")</f>
        <v>6.1453070576535929E-2</v>
      </c>
    </row>
    <row r="98" spans="2:14" x14ac:dyDescent="0.25">
      <c r="B98" s="118" t="s">
        <v>75</v>
      </c>
      <c r="C98" s="188">
        <v>7.4531813865147196</v>
      </c>
      <c r="D98" s="189">
        <v>-3.656445047038126E-2</v>
      </c>
      <c r="E98" s="188">
        <v>5.3148734177215191</v>
      </c>
      <c r="F98" s="189">
        <f t="shared" si="12"/>
        <v>-2.1383079687932005</v>
      </c>
      <c r="G98" s="188">
        <v>6.7112960161371662</v>
      </c>
      <c r="H98" s="189">
        <f t="shared" si="12"/>
        <v>1.3964225984156471</v>
      </c>
      <c r="I98" s="188">
        <v>6.8844282238442824</v>
      </c>
      <c r="J98" s="189">
        <f t="shared" si="12"/>
        <v>0.17313220770711624</v>
      </c>
      <c r="K98" s="188">
        <v>6.5791147627882323</v>
      </c>
      <c r="L98" s="189">
        <f t="shared" si="13"/>
        <v>-0.30531346105605017</v>
      </c>
      <c r="M98" s="188">
        <v>7.3258347146578258</v>
      </c>
      <c r="N98" s="189">
        <f t="shared" ref="N98:N101" si="14">IFERROR(M98-K98,"-")</f>
        <v>0.7467199518695935</v>
      </c>
    </row>
    <row r="99" spans="2:14" x14ac:dyDescent="0.25">
      <c r="B99" s="118" t="s">
        <v>77</v>
      </c>
      <c r="C99" s="188">
        <v>8.57847866419295</v>
      </c>
      <c r="D99" s="189">
        <v>2.0284403500167052</v>
      </c>
      <c r="E99" s="188">
        <v>4.8379487179487182</v>
      </c>
      <c r="F99" s="189">
        <f t="shared" si="12"/>
        <v>-3.7405299462442319</v>
      </c>
      <c r="G99" s="188">
        <v>6.1686800894854583</v>
      </c>
      <c r="H99" s="189">
        <f t="shared" si="12"/>
        <v>1.3307313715367401</v>
      </c>
      <c r="I99" s="188">
        <v>6.7464559609574719</v>
      </c>
      <c r="J99" s="189">
        <f t="shared" si="12"/>
        <v>0.57777587147201359</v>
      </c>
      <c r="K99" s="188">
        <v>5.9644093882262412</v>
      </c>
      <c r="L99" s="189">
        <f t="shared" si="13"/>
        <v>-0.78204657273123068</v>
      </c>
      <c r="M99" s="188">
        <v>7.2472490455872443</v>
      </c>
      <c r="N99" s="189">
        <f t="shared" si="14"/>
        <v>1.282839657361003</v>
      </c>
    </row>
    <row r="100" spans="2:14" x14ac:dyDescent="0.25">
      <c r="B100" s="118" t="s">
        <v>79</v>
      </c>
      <c r="C100" s="188" t="s">
        <v>250</v>
      </c>
      <c r="D100" s="189" t="s">
        <v>250</v>
      </c>
      <c r="E100" s="188">
        <v>4.4596036585365857</v>
      </c>
      <c r="F100" s="189" t="str">
        <f t="shared" si="12"/>
        <v>-</v>
      </c>
      <c r="G100" s="188">
        <v>5.7547217325610678</v>
      </c>
      <c r="H100" s="189">
        <f t="shared" si="12"/>
        <v>1.2951180740244821</v>
      </c>
      <c r="I100" s="188">
        <v>5.8959537572254339</v>
      </c>
      <c r="J100" s="189">
        <f t="shared" si="12"/>
        <v>0.14123202466436613</v>
      </c>
      <c r="K100" s="188">
        <v>6.3570083400591875</v>
      </c>
      <c r="L100" s="189">
        <f t="shared" si="13"/>
        <v>0.46105458283375356</v>
      </c>
      <c r="M100" s="188">
        <v>6.7478342308592838</v>
      </c>
      <c r="N100" s="189">
        <f t="shared" si="14"/>
        <v>0.39082589080009633</v>
      </c>
    </row>
    <row r="101" spans="2:14" x14ac:dyDescent="0.25">
      <c r="B101" s="118" t="s">
        <v>81</v>
      </c>
      <c r="C101" s="188" t="s">
        <v>250</v>
      </c>
      <c r="D101" s="189" t="s">
        <v>250</v>
      </c>
      <c r="E101" s="188">
        <v>3.953896103896104</v>
      </c>
      <c r="F101" s="189" t="str">
        <f t="shared" si="12"/>
        <v>-</v>
      </c>
      <c r="G101" s="188">
        <v>5.3110938712179987</v>
      </c>
      <c r="H101" s="189">
        <f t="shared" si="12"/>
        <v>1.3571977673218947</v>
      </c>
      <c r="I101" s="188">
        <v>5.6957466625271653</v>
      </c>
      <c r="J101" s="189">
        <f t="shared" si="12"/>
        <v>0.38465279130916663</v>
      </c>
      <c r="K101" s="188">
        <v>5.5242591135588777</v>
      </c>
      <c r="L101" s="189">
        <f t="shared" si="13"/>
        <v>-0.17148754896828766</v>
      </c>
      <c r="M101" s="188">
        <v>5.4668946982653308</v>
      </c>
      <c r="N101" s="189">
        <f t="shared" si="14"/>
        <v>-5.7364415293546855E-2</v>
      </c>
    </row>
    <row r="102" spans="2:14" x14ac:dyDescent="0.25">
      <c r="B102" s="118" t="s">
        <v>83</v>
      </c>
      <c r="C102" s="188" t="s">
        <v>250</v>
      </c>
      <c r="D102" s="189" t="s">
        <v>250</v>
      </c>
      <c r="E102" s="188">
        <v>4.488826815642458</v>
      </c>
      <c r="F102" s="189" t="str">
        <f t="shared" si="12"/>
        <v>-</v>
      </c>
      <c r="G102" s="188">
        <v>5.3068219633943432</v>
      </c>
      <c r="H102" s="189">
        <f t="shared" si="12"/>
        <v>0.8179951477518852</v>
      </c>
      <c r="I102" s="188">
        <v>5.7669104204753197</v>
      </c>
      <c r="J102" s="189">
        <f t="shared" si="12"/>
        <v>0.46008845708097645</v>
      </c>
      <c r="K102" s="188">
        <v>5.5762331838565027</v>
      </c>
      <c r="L102" s="189">
        <f t="shared" si="13"/>
        <v>-0.19067723661881697</v>
      </c>
      <c r="M102" s="188"/>
      <c r="N102" s="189"/>
    </row>
    <row r="103" spans="2:14" x14ac:dyDescent="0.25">
      <c r="B103" s="118" t="s">
        <v>85</v>
      </c>
      <c r="C103" s="188" t="s">
        <v>250</v>
      </c>
      <c r="D103" s="189" t="s">
        <v>250</v>
      </c>
      <c r="E103" s="188">
        <v>6.0620796689084324</v>
      </c>
      <c r="F103" s="189" t="str">
        <f t="shared" si="12"/>
        <v>-</v>
      </c>
      <c r="G103" s="188">
        <v>5.2538919413919416</v>
      </c>
      <c r="H103" s="189">
        <f t="shared" si="12"/>
        <v>-0.80818772751649082</v>
      </c>
      <c r="I103" s="188">
        <v>6.5770280327462167</v>
      </c>
      <c r="J103" s="189">
        <f t="shared" si="12"/>
        <v>1.3231360913542751</v>
      </c>
      <c r="K103" s="188">
        <v>6.1647193585337918</v>
      </c>
      <c r="L103" s="189">
        <f t="shared" si="13"/>
        <v>-0.4123086742124249</v>
      </c>
      <c r="M103" s="188"/>
      <c r="N103" s="189"/>
    </row>
    <row r="104" spans="2:14" x14ac:dyDescent="0.25">
      <c r="B104" s="118" t="s">
        <v>87</v>
      </c>
      <c r="C104" s="188">
        <v>4.7885487528344672</v>
      </c>
      <c r="D104" s="189">
        <v>-2.5236410734682622</v>
      </c>
      <c r="E104" s="188">
        <v>6.3088786994581074</v>
      </c>
      <c r="F104" s="189">
        <f t="shared" si="12"/>
        <v>1.5203299466236402</v>
      </c>
      <c r="G104" s="188">
        <v>6.5515267175572518</v>
      </c>
      <c r="H104" s="189">
        <f t="shared" si="12"/>
        <v>0.24264801809914438</v>
      </c>
      <c r="I104" s="188">
        <v>6.1520376175548588</v>
      </c>
      <c r="J104" s="189">
        <f t="shared" si="12"/>
        <v>-0.39948910000239302</v>
      </c>
      <c r="K104" s="188">
        <v>6.5305823209049016</v>
      </c>
      <c r="L104" s="189">
        <f t="shared" si="13"/>
        <v>0.37854470335004287</v>
      </c>
      <c r="M104" s="188"/>
      <c r="N104" s="189"/>
    </row>
    <row r="105" spans="2:14" x14ac:dyDescent="0.25">
      <c r="B105" s="118" t="s">
        <v>89</v>
      </c>
      <c r="C105" s="188">
        <v>4.0127551020408161</v>
      </c>
      <c r="D105" s="189">
        <v>-3.2957266950157296</v>
      </c>
      <c r="E105" s="188">
        <v>5.477022058823529</v>
      </c>
      <c r="F105" s="189">
        <f t="shared" si="12"/>
        <v>1.4642669567827129</v>
      </c>
      <c r="G105" s="188">
        <v>5.9750933997509339</v>
      </c>
      <c r="H105" s="189">
        <f t="shared" si="12"/>
        <v>0.4980713409274049</v>
      </c>
      <c r="I105" s="188">
        <v>6.0209015361369929</v>
      </c>
      <c r="J105" s="189">
        <f t="shared" si="12"/>
        <v>4.5808136386058962E-2</v>
      </c>
      <c r="K105" s="188">
        <v>5.9559572301425661</v>
      </c>
      <c r="L105" s="189">
        <f t="shared" si="13"/>
        <v>-6.4944305994426799E-2</v>
      </c>
      <c r="M105" s="188"/>
      <c r="N105" s="189"/>
    </row>
    <row r="106" spans="2:14" x14ac:dyDescent="0.25">
      <c r="B106" s="118" t="s">
        <v>91</v>
      </c>
      <c r="C106" s="188">
        <v>4.2004830917874392</v>
      </c>
      <c r="D106" s="189">
        <v>-2.4052353565826206</v>
      </c>
      <c r="E106" s="188">
        <v>5.7539817974971559</v>
      </c>
      <c r="F106" s="189">
        <f t="shared" si="12"/>
        <v>1.5534987057097167</v>
      </c>
      <c r="G106" s="188">
        <v>6.4300360210584646</v>
      </c>
      <c r="H106" s="189">
        <f t="shared" si="12"/>
        <v>0.67605422356130873</v>
      </c>
      <c r="I106" s="188">
        <v>6.1241917502787064</v>
      </c>
      <c r="J106" s="189">
        <f t="shared" si="12"/>
        <v>-0.30584427077975818</v>
      </c>
      <c r="K106" s="188">
        <v>5.8792705931670506</v>
      </c>
      <c r="L106" s="189">
        <f t="shared" si="13"/>
        <v>-0.24492115711165585</v>
      </c>
      <c r="M106" s="188"/>
      <c r="N106" s="189"/>
    </row>
    <row r="107" spans="2:14" x14ac:dyDescent="0.25">
      <c r="B107" s="118" t="s">
        <v>93</v>
      </c>
      <c r="C107" s="188">
        <v>7.1730038022813689</v>
      </c>
      <c r="D107" s="189">
        <v>3.489099258184325E-2</v>
      </c>
      <c r="E107" s="188">
        <v>6.8810650887573965</v>
      </c>
      <c r="F107" s="189">
        <f t="shared" si="12"/>
        <v>-0.29193871352397238</v>
      </c>
      <c r="G107" s="188">
        <v>6.2824596328245965</v>
      </c>
      <c r="H107" s="189">
        <f t="shared" si="12"/>
        <v>-0.59860545593280001</v>
      </c>
      <c r="I107" s="188">
        <v>6.8906399235912126</v>
      </c>
      <c r="J107" s="189">
        <f t="shared" si="12"/>
        <v>0.60818029076661606</v>
      </c>
      <c r="K107" s="188">
        <v>6.4353897457273863</v>
      </c>
      <c r="L107" s="189">
        <f t="shared" si="13"/>
        <v>-0.45525017786382627</v>
      </c>
      <c r="M107" s="188"/>
      <c r="N107" s="189"/>
    </row>
    <row r="108" spans="2:14" x14ac:dyDescent="0.25">
      <c r="B108" s="118" t="s">
        <v>95</v>
      </c>
      <c r="C108" s="188">
        <v>5.5751479289940828</v>
      </c>
      <c r="D108" s="189">
        <v>-1.0231398550032829</v>
      </c>
      <c r="E108" s="188">
        <v>6.1369528001956466</v>
      </c>
      <c r="F108" s="189">
        <f t="shared" si="12"/>
        <v>0.56180487120156375</v>
      </c>
      <c r="G108" s="188">
        <v>6.2551784927280742</v>
      </c>
      <c r="H108" s="189">
        <f t="shared" si="12"/>
        <v>0.11822569253242765</v>
      </c>
      <c r="I108" s="188">
        <v>6.5660091047040972</v>
      </c>
      <c r="J108" s="189">
        <f t="shared" si="12"/>
        <v>0.31083061197602291</v>
      </c>
      <c r="K108" s="188">
        <v>6.3361764094029542</v>
      </c>
      <c r="L108" s="189">
        <f t="shared" si="13"/>
        <v>-0.22983269530114292</v>
      </c>
      <c r="M108" s="188"/>
      <c r="N108" s="189"/>
    </row>
    <row r="109" spans="2:14" ht="15.75" x14ac:dyDescent="0.25">
      <c r="B109" s="121" t="s">
        <v>32</v>
      </c>
      <c r="C109" s="190">
        <v>7.0010211375472275</v>
      </c>
      <c r="D109" s="191">
        <v>0.22502895325510153</v>
      </c>
      <c r="E109" s="190">
        <v>5.7489897289105913</v>
      </c>
      <c r="F109" s="191">
        <f t="shared" si="12"/>
        <v>-1.2520314086366362</v>
      </c>
      <c r="G109" s="190">
        <v>6.1223728147711647</v>
      </c>
      <c r="H109" s="191">
        <f t="shared" si="12"/>
        <v>0.37338308586057334</v>
      </c>
      <c r="I109" s="190">
        <v>6.3953136352627755</v>
      </c>
      <c r="J109" s="191">
        <f t="shared" si="12"/>
        <v>0.27294082049161084</v>
      </c>
      <c r="K109" s="190">
        <v>6.214340786430224</v>
      </c>
      <c r="L109" s="191">
        <f t="shared" si="13"/>
        <v>-0.18097284883255149</v>
      </c>
      <c r="M109" s="190">
        <v>6.8107099542867804</v>
      </c>
      <c r="N109" s="191">
        <v>0.50288495069293315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3CB00-0C54-46C2-AEAD-4C9FDCFE6826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EECAD-2072-4D84-BD56-AD80DAE06E44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82" t="s">
        <v>306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0.7387999999999999</v>
      </c>
      <c r="D9" s="120">
        <v>9.42751742041259E-3</v>
      </c>
      <c r="E9" s="197">
        <v>0.22309999999999999</v>
      </c>
      <c r="F9" s="120">
        <f t="shared" ref="F9:L21" si="0">IFERROR(E9/C9-1,"-")</f>
        <v>-0.6980238224147266</v>
      </c>
      <c r="G9" s="197">
        <v>0.57789999999999997</v>
      </c>
      <c r="H9" s="120">
        <f t="shared" si="0"/>
        <v>1.5903182429403855</v>
      </c>
      <c r="I9" s="197">
        <v>0.82430000000000003</v>
      </c>
      <c r="J9" s="120">
        <f t="shared" si="0"/>
        <v>0.42637134452327397</v>
      </c>
      <c r="K9" s="197">
        <v>0.872</v>
      </c>
      <c r="L9" s="120">
        <f t="shared" si="0"/>
        <v>5.7867281329613052E-2</v>
      </c>
      <c r="M9" s="197">
        <v>0.84379999999999999</v>
      </c>
      <c r="N9" s="120">
        <f t="shared" ref="N9:N13" si="1">IFERROR(M9/K9-1,"-")</f>
        <v>-3.2339449541284426E-2</v>
      </c>
    </row>
    <row r="10" spans="1:16" x14ac:dyDescent="0.25">
      <c r="A10" s="1" t="s">
        <v>74</v>
      </c>
      <c r="B10" s="118" t="s">
        <v>75</v>
      </c>
      <c r="C10" s="197">
        <v>0.82779999999999998</v>
      </c>
      <c r="D10" s="120">
        <v>0.10270414280005347</v>
      </c>
      <c r="E10" s="197">
        <v>0.2339</v>
      </c>
      <c r="F10" s="120">
        <f t="shared" si="0"/>
        <v>-0.71744382701135545</v>
      </c>
      <c r="G10" s="197">
        <v>0.78700000000000003</v>
      </c>
      <c r="H10" s="120">
        <f t="shared" si="0"/>
        <v>2.3646857631466442</v>
      </c>
      <c r="I10" s="197">
        <v>0.87060000000000004</v>
      </c>
      <c r="J10" s="120">
        <f t="shared" si="0"/>
        <v>0.10622617534942824</v>
      </c>
      <c r="K10" s="197">
        <v>0.89639999999999997</v>
      </c>
      <c r="L10" s="120">
        <f t="shared" si="0"/>
        <v>2.9634734665747731E-2</v>
      </c>
      <c r="M10" s="197">
        <v>0.9244</v>
      </c>
      <c r="N10" s="120">
        <f t="shared" si="1"/>
        <v>3.1236055332440893E-2</v>
      </c>
    </row>
    <row r="11" spans="1:16" x14ac:dyDescent="0.25">
      <c r="A11" s="1" t="s">
        <v>76</v>
      </c>
      <c r="B11" s="118" t="s">
        <v>77</v>
      </c>
      <c r="C11" s="197">
        <v>0.36729999999999996</v>
      </c>
      <c r="D11" s="120">
        <v>-0.49337931034482763</v>
      </c>
      <c r="E11" s="197">
        <v>0.25269999999999998</v>
      </c>
      <c r="F11" s="120">
        <f t="shared" si="0"/>
        <v>-0.31200653416825486</v>
      </c>
      <c r="G11" s="197">
        <v>0.74909999999999999</v>
      </c>
      <c r="H11" s="120">
        <f t="shared" si="0"/>
        <v>1.9643846458250893</v>
      </c>
      <c r="I11" s="197">
        <v>0.73480000000000001</v>
      </c>
      <c r="J11" s="120">
        <f t="shared" si="0"/>
        <v>-1.9089574155653377E-2</v>
      </c>
      <c r="K11" s="197">
        <v>0.88939999999999997</v>
      </c>
      <c r="L11" s="120">
        <f t="shared" si="0"/>
        <v>0.21039738704409361</v>
      </c>
      <c r="M11" s="197">
        <v>0.82620000000000005</v>
      </c>
      <c r="N11" s="120">
        <f t="shared" si="1"/>
        <v>-7.1059140993928405E-2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0.2611</v>
      </c>
      <c r="F12" s="120" t="str">
        <f t="shared" si="0"/>
        <v>-</v>
      </c>
      <c r="G12" s="197">
        <v>0.79280000000000006</v>
      </c>
      <c r="H12" s="120">
        <f t="shared" si="0"/>
        <v>2.0363845270011494</v>
      </c>
      <c r="I12" s="197">
        <v>0.78159999999999996</v>
      </c>
      <c r="J12" s="120">
        <f t="shared" si="0"/>
        <v>-1.4127144298688332E-2</v>
      </c>
      <c r="K12" s="197">
        <v>0.80359999999999998</v>
      </c>
      <c r="L12" s="120">
        <f t="shared" si="0"/>
        <v>2.814738996929389E-2</v>
      </c>
      <c r="M12" s="197">
        <v>0.8216</v>
      </c>
      <c r="N12" s="120">
        <f t="shared" si="1"/>
        <v>2.2399203583872485E-2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0.27500000000000002</v>
      </c>
      <c r="F13" s="120" t="str">
        <f t="shared" si="0"/>
        <v>-</v>
      </c>
      <c r="G13" s="197">
        <v>0.63340000000000007</v>
      </c>
      <c r="H13" s="120">
        <f t="shared" si="0"/>
        <v>1.3032727272727271</v>
      </c>
      <c r="I13" s="197">
        <v>0.73349999999999993</v>
      </c>
      <c r="J13" s="120">
        <f t="shared" si="0"/>
        <v>0.15803599621092501</v>
      </c>
      <c r="K13" s="197">
        <v>0.80420000000000003</v>
      </c>
      <c r="L13" s="120">
        <f t="shared" si="0"/>
        <v>9.6387184730743147E-2</v>
      </c>
      <c r="M13" s="197">
        <v>0.71109999999999995</v>
      </c>
      <c r="N13" s="120">
        <f t="shared" si="1"/>
        <v>-0.11576722208405876</v>
      </c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0.20440000000000003</v>
      </c>
      <c r="F14" s="120" t="str">
        <f t="shared" si="0"/>
        <v>-</v>
      </c>
      <c r="G14" s="197">
        <v>0.6873999999999999</v>
      </c>
      <c r="H14" s="120">
        <f t="shared" si="0"/>
        <v>2.363013698630136</v>
      </c>
      <c r="I14" s="197">
        <v>0.76780000000000004</v>
      </c>
      <c r="J14" s="120">
        <f t="shared" si="0"/>
        <v>0.11696246726796655</v>
      </c>
      <c r="K14" s="197">
        <v>0.81640000000000001</v>
      </c>
      <c r="L14" s="120">
        <f t="shared" si="0"/>
        <v>6.3297733784839716E-2</v>
      </c>
      <c r="M14" s="197"/>
      <c r="N14" s="120"/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0.39960000000000001</v>
      </c>
      <c r="F15" s="120" t="str">
        <f t="shared" si="0"/>
        <v>-</v>
      </c>
      <c r="G15" s="197">
        <v>0.80249999999999999</v>
      </c>
      <c r="H15" s="120">
        <f t="shared" si="0"/>
        <v>1.008258258258258</v>
      </c>
      <c r="I15" s="197">
        <v>0.83689999999999998</v>
      </c>
      <c r="J15" s="120">
        <f t="shared" si="0"/>
        <v>4.2866043613707161E-2</v>
      </c>
      <c r="K15" s="197">
        <v>0.87379999999999991</v>
      </c>
      <c r="L15" s="120">
        <f t="shared" si="0"/>
        <v>4.4091289281873447E-2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0.43909999999999999</v>
      </c>
      <c r="D16" s="120">
        <v>-0.48426121681935641</v>
      </c>
      <c r="E16" s="197">
        <v>0.62039999999999995</v>
      </c>
      <c r="F16" s="120">
        <f t="shared" si="0"/>
        <v>0.41289000227738559</v>
      </c>
      <c r="G16" s="197">
        <v>0.89769999999999994</v>
      </c>
      <c r="H16" s="120">
        <f t="shared" si="0"/>
        <v>0.44696969696969702</v>
      </c>
      <c r="I16" s="197">
        <v>0.91459999999999997</v>
      </c>
      <c r="J16" s="120">
        <f t="shared" si="0"/>
        <v>1.8825888381419187E-2</v>
      </c>
      <c r="K16" s="197">
        <v>0.90269999999999995</v>
      </c>
      <c r="L16" s="120">
        <f t="shared" si="0"/>
        <v>-1.3011152416356864E-2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0.20370000000000002</v>
      </c>
      <c r="D17" s="120">
        <v>-0.74345088161209061</v>
      </c>
      <c r="E17" s="197">
        <v>0.5484</v>
      </c>
      <c r="F17" s="120">
        <f t="shared" si="0"/>
        <v>1.6921944035346095</v>
      </c>
      <c r="G17" s="197">
        <v>0.70709999999999995</v>
      </c>
      <c r="H17" s="120">
        <f t="shared" si="0"/>
        <v>0.2893873085339167</v>
      </c>
      <c r="I17" s="197">
        <v>0.78359999999999996</v>
      </c>
      <c r="J17" s="120">
        <f t="shared" si="0"/>
        <v>0.10818837505303347</v>
      </c>
      <c r="K17" s="197">
        <v>0.75800000000000001</v>
      </c>
      <c r="L17" s="120">
        <f t="shared" si="0"/>
        <v>-3.2669729453802865E-2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0.20949999999999999</v>
      </c>
      <c r="D18" s="120">
        <v>-0.72292024864435922</v>
      </c>
      <c r="E18" s="197">
        <v>0.69010000000000005</v>
      </c>
      <c r="F18" s="120">
        <f t="shared" si="0"/>
        <v>2.2940334128878286</v>
      </c>
      <c r="G18" s="197">
        <v>0.77500000000000002</v>
      </c>
      <c r="H18" s="120">
        <f t="shared" si="0"/>
        <v>0.12302564845674535</v>
      </c>
      <c r="I18" s="197">
        <v>0.85840000000000005</v>
      </c>
      <c r="J18" s="120">
        <f t="shared" si="0"/>
        <v>0.10761290322580641</v>
      </c>
      <c r="K18" s="197">
        <v>0.89359999999999995</v>
      </c>
      <c r="L18" s="120">
        <f t="shared" si="0"/>
        <v>4.1006523765144243E-2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0.27260000000000001</v>
      </c>
      <c r="D19" s="120">
        <v>-0.61223328591749637</v>
      </c>
      <c r="E19" s="197">
        <v>0.71479999999999999</v>
      </c>
      <c r="F19" s="120">
        <f t="shared" si="0"/>
        <v>1.6221570066030813</v>
      </c>
      <c r="G19" s="197">
        <v>0.79510000000000003</v>
      </c>
      <c r="H19" s="120">
        <f t="shared" si="0"/>
        <v>0.11233911583659761</v>
      </c>
      <c r="I19" s="197">
        <v>0.85420000000000007</v>
      </c>
      <c r="J19" s="120">
        <f t="shared" si="0"/>
        <v>7.4330272921645069E-2</v>
      </c>
      <c r="K19" s="197">
        <v>0.83440000000000003</v>
      </c>
      <c r="L19" s="120">
        <f t="shared" si="0"/>
        <v>-2.317958323577618E-2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0.2797</v>
      </c>
      <c r="D20" s="120">
        <v>-0.60031437553586742</v>
      </c>
      <c r="E20" s="197">
        <v>0.61990000000000001</v>
      </c>
      <c r="F20" s="120">
        <f t="shared" si="0"/>
        <v>1.2163031819806935</v>
      </c>
      <c r="G20" s="197">
        <v>0.78520000000000001</v>
      </c>
      <c r="H20" s="120">
        <f t="shared" si="0"/>
        <v>0.26665591224391028</v>
      </c>
      <c r="I20" s="197">
        <v>0.79709999999999992</v>
      </c>
      <c r="J20" s="120">
        <f t="shared" si="0"/>
        <v>1.5155374426897517E-2</v>
      </c>
      <c r="K20" s="197">
        <v>0.79709999999999992</v>
      </c>
      <c r="L20" s="120">
        <f t="shared" si="0"/>
        <v>0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0.49125694136118242</v>
      </c>
      <c r="D21" s="123">
        <v>-0.33462581029377603</v>
      </c>
      <c r="E21" s="199">
        <v>0.48201408869433904</v>
      </c>
      <c r="F21" s="123">
        <f t="shared" si="0"/>
        <v>-1.881470140906949E-2</v>
      </c>
      <c r="G21" s="199">
        <v>0.74892677369097149</v>
      </c>
      <c r="H21" s="123">
        <f t="shared" si="0"/>
        <v>0.5537445714909186</v>
      </c>
      <c r="I21" s="199">
        <v>0.81331329152256404</v>
      </c>
      <c r="J21" s="123">
        <f t="shared" si="0"/>
        <v>8.5971713248110149E-2</v>
      </c>
      <c r="K21" s="199">
        <v>0.84524916570756325</v>
      </c>
      <c r="L21" s="123">
        <f t="shared" si="0"/>
        <v>3.9266386665357089E-2</v>
      </c>
      <c r="M21" s="199"/>
      <c r="N21" s="123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0"/>
      <c r="K24" s="200"/>
      <c r="M24" s="200"/>
      <c r="N24" s="120"/>
      <c r="O24" s="316"/>
    </row>
    <row r="26" spans="1:29" ht="21.75" customHeight="1" thickBot="1" x14ac:dyDescent="0.3">
      <c r="B26" s="282" t="s">
        <v>307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306">
        <f>C$7</f>
        <v>2020</v>
      </c>
      <c r="D29" s="321"/>
      <c r="E29" s="306">
        <f>E$7</f>
        <v>2021</v>
      </c>
      <c r="F29" s="321"/>
      <c r="G29" s="306">
        <f>G$7</f>
        <v>2022</v>
      </c>
      <c r="H29" s="321"/>
      <c r="I29" s="306">
        <f>I$7</f>
        <v>2023</v>
      </c>
      <c r="J29" s="321"/>
      <c r="K29" s="306">
        <f>K$7</f>
        <v>2024</v>
      </c>
      <c r="L29" s="321"/>
      <c r="M29" s="113">
        <f>M$7</f>
        <v>2025</v>
      </c>
      <c r="N29" s="114"/>
    </row>
    <row r="30" spans="1:29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0.8327</v>
      </c>
      <c r="D31" s="120"/>
      <c r="E31" s="197">
        <v>0.32579999999999998</v>
      </c>
      <c r="F31" s="120">
        <f t="shared" ref="F31:J42" si="2">IFERROR(E31/C31-1,"-")</f>
        <v>-0.60874264440975145</v>
      </c>
      <c r="G31" s="197">
        <v>0.61520000000000008</v>
      </c>
      <c r="H31" s="120">
        <f t="shared" si="2"/>
        <v>0.88827501534683884</v>
      </c>
      <c r="I31" s="197">
        <v>0.91280000000000006</v>
      </c>
      <c r="J31" s="120">
        <f t="shared" si="2"/>
        <v>0.48374512353706112</v>
      </c>
      <c r="K31" s="197">
        <v>0.96530000000000005</v>
      </c>
      <c r="L31" s="120">
        <f t="shared" ref="L31:L43" si="3">IFERROR(K31/I31-1,"-")</f>
        <v>5.7515337423312829E-2</v>
      </c>
      <c r="M31" s="197">
        <v>0.93849999999999989</v>
      </c>
      <c r="N31" s="120">
        <f t="shared" ref="N31:N35" si="4">IFERROR(M31/K31-1,"-")</f>
        <v>-2.776338961980751E-2</v>
      </c>
    </row>
    <row r="32" spans="1:29" x14ac:dyDescent="0.25">
      <c r="B32" s="118" t="s">
        <v>75</v>
      </c>
      <c r="C32" s="197">
        <v>0.9698</v>
      </c>
      <c r="D32" s="120"/>
      <c r="E32" s="197">
        <v>0.40229999999999999</v>
      </c>
      <c r="F32" s="120">
        <f t="shared" si="2"/>
        <v>-0.58517220045370177</v>
      </c>
      <c r="G32" s="197">
        <v>0.86180000000000012</v>
      </c>
      <c r="H32" s="120">
        <f t="shared" si="2"/>
        <v>1.1421824509072835</v>
      </c>
      <c r="I32" s="197">
        <v>0.96200000000000008</v>
      </c>
      <c r="J32" s="120">
        <f t="shared" si="2"/>
        <v>0.11626827570201903</v>
      </c>
      <c r="K32" s="197">
        <v>1.0661</v>
      </c>
      <c r="L32" s="120">
        <f t="shared" si="3"/>
        <v>0.10821205821205826</v>
      </c>
      <c r="M32" s="197">
        <v>1.0306999999999999</v>
      </c>
      <c r="N32" s="120">
        <f t="shared" si="4"/>
        <v>-3.3205140230747721E-2</v>
      </c>
    </row>
    <row r="33" spans="2:16" x14ac:dyDescent="0.25">
      <c r="B33" s="118" t="s">
        <v>77</v>
      </c>
      <c r="C33" s="197">
        <v>0.39979999999999999</v>
      </c>
      <c r="D33" s="120"/>
      <c r="E33" s="197">
        <v>0.41789999999999999</v>
      </c>
      <c r="F33" s="120">
        <f t="shared" si="2"/>
        <v>4.5272636318159032E-2</v>
      </c>
      <c r="G33" s="197">
        <v>0.8236</v>
      </c>
      <c r="H33" s="120">
        <f t="shared" si="2"/>
        <v>0.97080641301746828</v>
      </c>
      <c r="I33" s="197">
        <v>0.7944</v>
      </c>
      <c r="J33" s="120">
        <f t="shared" si="2"/>
        <v>-3.5454103933948544E-2</v>
      </c>
      <c r="K33" s="197">
        <v>0.98959999999999992</v>
      </c>
      <c r="L33" s="120">
        <f t="shared" si="3"/>
        <v>0.2457200402819737</v>
      </c>
      <c r="M33" s="197">
        <v>0.90989999999999993</v>
      </c>
      <c r="N33" s="120">
        <f t="shared" si="4"/>
        <v>-8.0537590945836679E-2</v>
      </c>
    </row>
    <row r="34" spans="2:16" x14ac:dyDescent="0.25">
      <c r="B34" s="118" t="s">
        <v>79</v>
      </c>
      <c r="C34" s="197">
        <v>0</v>
      </c>
      <c r="D34" s="120"/>
      <c r="E34" s="197">
        <v>0.40389999999999998</v>
      </c>
      <c r="F34" s="120" t="str">
        <f t="shared" si="2"/>
        <v>-</v>
      </c>
      <c r="G34" s="197">
        <v>0.90949999999999998</v>
      </c>
      <c r="H34" s="120">
        <f t="shared" si="2"/>
        <v>1.2517949987620698</v>
      </c>
      <c r="I34" s="197">
        <v>0.88819999999999988</v>
      </c>
      <c r="J34" s="120">
        <f t="shared" si="2"/>
        <v>-2.3419461242440986E-2</v>
      </c>
      <c r="K34" s="197">
        <v>0.91859999999999997</v>
      </c>
      <c r="L34" s="120">
        <f t="shared" si="3"/>
        <v>3.4226525557307097E-2</v>
      </c>
      <c r="M34" s="197">
        <v>0.92059999999999997</v>
      </c>
      <c r="N34" s="120">
        <f t="shared" si="4"/>
        <v>2.1772262138035625E-3</v>
      </c>
    </row>
    <row r="35" spans="2:16" x14ac:dyDescent="0.25">
      <c r="B35" s="118" t="s">
        <v>81</v>
      </c>
      <c r="C35" s="197">
        <v>0</v>
      </c>
      <c r="D35" s="120"/>
      <c r="E35" s="197">
        <v>0.43189999999999995</v>
      </c>
      <c r="F35" s="120" t="str">
        <f t="shared" si="2"/>
        <v>-</v>
      </c>
      <c r="G35" s="197">
        <v>0.76180000000000003</v>
      </c>
      <c r="H35" s="120">
        <f t="shared" si="2"/>
        <v>0.76383422088446418</v>
      </c>
      <c r="I35" s="197">
        <v>0.872</v>
      </c>
      <c r="J35" s="120">
        <f t="shared" si="2"/>
        <v>0.14465739039117875</v>
      </c>
      <c r="K35" s="197">
        <v>0.94200000000000006</v>
      </c>
      <c r="L35" s="120">
        <f t="shared" si="3"/>
        <v>8.0275229357798183E-2</v>
      </c>
      <c r="M35" s="197">
        <v>0.81980000000000008</v>
      </c>
      <c r="N35" s="120">
        <f t="shared" si="4"/>
        <v>-0.12972399150743097</v>
      </c>
    </row>
    <row r="36" spans="2:16" x14ac:dyDescent="0.25">
      <c r="B36" s="118" t="s">
        <v>83</v>
      </c>
      <c r="C36" s="197">
        <v>0</v>
      </c>
      <c r="D36" s="120"/>
      <c r="E36" s="197">
        <v>0.26039999999999996</v>
      </c>
      <c r="F36" s="120" t="str">
        <f t="shared" si="2"/>
        <v>-</v>
      </c>
      <c r="G36" s="197">
        <v>0.81559999999999999</v>
      </c>
      <c r="H36" s="120">
        <f t="shared" si="2"/>
        <v>2.1321044546851002</v>
      </c>
      <c r="I36" s="197">
        <v>0.9104000000000001</v>
      </c>
      <c r="J36" s="120">
        <f t="shared" si="2"/>
        <v>0.11623344776851408</v>
      </c>
      <c r="K36" s="197">
        <v>0.96189999999999998</v>
      </c>
      <c r="L36" s="120">
        <f t="shared" si="3"/>
        <v>5.656854130052702E-2</v>
      </c>
      <c r="M36" s="197"/>
      <c r="N36" s="120"/>
    </row>
    <row r="37" spans="2:16" x14ac:dyDescent="0.25">
      <c r="B37" s="118" t="s">
        <v>85</v>
      </c>
      <c r="C37" s="197">
        <v>0</v>
      </c>
      <c r="D37" s="120"/>
      <c r="E37" s="197">
        <v>0.4869</v>
      </c>
      <c r="F37" s="120" t="str">
        <f t="shared" si="2"/>
        <v>-</v>
      </c>
      <c r="G37" s="197">
        <v>0.92709999999999992</v>
      </c>
      <c r="H37" s="120">
        <f t="shared" si="2"/>
        <v>0.90408708153624961</v>
      </c>
      <c r="I37" s="197">
        <v>0.94920000000000004</v>
      </c>
      <c r="J37" s="120">
        <f t="shared" si="2"/>
        <v>2.3837773702944709E-2</v>
      </c>
      <c r="K37" s="197">
        <v>0.99629999999999996</v>
      </c>
      <c r="L37" s="120">
        <f t="shared" si="3"/>
        <v>4.9620733249051696E-2</v>
      </c>
      <c r="M37" s="197"/>
      <c r="N37" s="120"/>
    </row>
    <row r="38" spans="2:16" x14ac:dyDescent="0.25">
      <c r="B38" s="118" t="s">
        <v>87</v>
      </c>
      <c r="C38" s="197">
        <v>0.52979999999999994</v>
      </c>
      <c r="D38" s="120"/>
      <c r="E38" s="197">
        <v>0.78590000000000004</v>
      </c>
      <c r="F38" s="120">
        <f t="shared" si="2"/>
        <v>0.48338995847489641</v>
      </c>
      <c r="G38" s="197">
        <v>1.0247999999999999</v>
      </c>
      <c r="H38" s="120">
        <f t="shared" si="2"/>
        <v>0.30398269499936359</v>
      </c>
      <c r="I38" s="197">
        <v>1.0207999999999999</v>
      </c>
      <c r="J38" s="120">
        <f t="shared" si="2"/>
        <v>-3.9032006245121043E-3</v>
      </c>
      <c r="K38" s="197">
        <v>1.0063</v>
      </c>
      <c r="L38" s="120">
        <f t="shared" si="3"/>
        <v>-1.4204545454545414E-2</v>
      </c>
      <c r="M38" s="197"/>
      <c r="N38" s="120"/>
    </row>
    <row r="39" spans="2:16" x14ac:dyDescent="0.25">
      <c r="B39" s="118" t="s">
        <v>89</v>
      </c>
      <c r="C39" s="197">
        <v>0.25850000000000001</v>
      </c>
      <c r="D39" s="120"/>
      <c r="E39" s="197">
        <v>0.68519999999999992</v>
      </c>
      <c r="F39" s="120">
        <f t="shared" si="2"/>
        <v>1.6506769825918757</v>
      </c>
      <c r="G39" s="197">
        <v>0.81950000000000001</v>
      </c>
      <c r="H39" s="120">
        <f t="shared" si="2"/>
        <v>0.19600116754232366</v>
      </c>
      <c r="I39" s="197">
        <v>0.88959999999999995</v>
      </c>
      <c r="J39" s="120">
        <f t="shared" si="2"/>
        <v>8.5539963392312401E-2</v>
      </c>
      <c r="K39" s="197">
        <v>0.85860000000000003</v>
      </c>
      <c r="L39" s="120">
        <f t="shared" si="3"/>
        <v>-3.484712230215814E-2</v>
      </c>
      <c r="M39" s="197"/>
      <c r="N39" s="120"/>
    </row>
    <row r="40" spans="2:16" x14ac:dyDescent="0.25">
      <c r="B40" s="118" t="s">
        <v>91</v>
      </c>
      <c r="C40" s="197">
        <v>0.28689999999999999</v>
      </c>
      <c r="D40" s="120"/>
      <c r="E40" s="197">
        <v>0.79390000000000005</v>
      </c>
      <c r="F40" s="120">
        <f t="shared" si="2"/>
        <v>1.7671662600209137</v>
      </c>
      <c r="G40" s="197">
        <v>0.8881</v>
      </c>
      <c r="H40" s="120">
        <f t="shared" si="2"/>
        <v>0.11865474241088281</v>
      </c>
      <c r="I40" s="197">
        <v>0.97180000000000011</v>
      </c>
      <c r="J40" s="120">
        <f t="shared" si="2"/>
        <v>9.424614345231408E-2</v>
      </c>
      <c r="K40" s="197">
        <v>1.0153000000000001</v>
      </c>
      <c r="L40" s="120">
        <f t="shared" si="3"/>
        <v>4.4762296768882548E-2</v>
      </c>
      <c r="M40" s="197"/>
      <c r="N40" s="120"/>
    </row>
    <row r="41" spans="2:16" x14ac:dyDescent="0.25">
      <c r="B41" s="118" t="s">
        <v>93</v>
      </c>
      <c r="C41" s="197">
        <v>0.38200000000000001</v>
      </c>
      <c r="D41" s="120"/>
      <c r="E41" s="197">
        <v>0.8012999999999999</v>
      </c>
      <c r="F41" s="120">
        <f t="shared" si="2"/>
        <v>1.0976439790575911</v>
      </c>
      <c r="G41" s="197">
        <v>0.87360000000000004</v>
      </c>
      <c r="H41" s="120">
        <f t="shared" si="2"/>
        <v>9.0228378884313232E-2</v>
      </c>
      <c r="I41" s="197">
        <v>0.95010000000000006</v>
      </c>
      <c r="J41" s="120">
        <f t="shared" si="2"/>
        <v>8.7568681318681341E-2</v>
      </c>
      <c r="K41" s="197">
        <v>0.92370000000000008</v>
      </c>
      <c r="L41" s="120">
        <f t="shared" si="3"/>
        <v>-2.7786548784338505E-2</v>
      </c>
      <c r="M41" s="197"/>
      <c r="N41" s="120"/>
    </row>
    <row r="42" spans="2:16" x14ac:dyDescent="0.25">
      <c r="B42" s="118" t="s">
        <v>95</v>
      </c>
      <c r="C42" s="197">
        <v>0.39159999999999995</v>
      </c>
      <c r="D42" s="120"/>
      <c r="E42" s="197">
        <v>0.66610000000000003</v>
      </c>
      <c r="F42" s="120">
        <f t="shared" si="2"/>
        <v>0.70097037793667027</v>
      </c>
      <c r="G42" s="197">
        <v>0.86670000000000003</v>
      </c>
      <c r="H42" s="120">
        <f t="shared" si="2"/>
        <v>0.30115598258519749</v>
      </c>
      <c r="I42" s="197">
        <v>0.87</v>
      </c>
      <c r="J42" s="120">
        <f t="shared" si="2"/>
        <v>3.8075458636206427E-3</v>
      </c>
      <c r="K42" s="197">
        <v>0.88249999999999995</v>
      </c>
      <c r="L42" s="120">
        <f t="shared" si="3"/>
        <v>1.4367816091954033E-2</v>
      </c>
      <c r="M42" s="197"/>
      <c r="N42" s="120"/>
    </row>
    <row r="43" spans="2:16" ht="15.75" x14ac:dyDescent="0.25">
      <c r="B43" s="121" t="s">
        <v>32</v>
      </c>
      <c r="C43" s="199">
        <v>0.52310000000000001</v>
      </c>
      <c r="D43" s="123">
        <v>-0.38489098729636306</v>
      </c>
      <c r="E43" s="199">
        <v>0.61734478770601819</v>
      </c>
      <c r="F43" s="123">
        <v>0.18016591035369567</v>
      </c>
      <c r="G43" s="199">
        <v>0.84878834356712252</v>
      </c>
      <c r="H43" s="123">
        <v>0.3749016116603523</v>
      </c>
      <c r="I43" s="199">
        <v>0.9159504223366709</v>
      </c>
      <c r="J43" s="123">
        <v>7.9127004133082934E-2</v>
      </c>
      <c r="K43" s="199">
        <v>0.95750805881643142</v>
      </c>
      <c r="L43" s="123">
        <f t="shared" si="3"/>
        <v>4.5371054443911207E-2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82" t="s">
        <v>308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306">
        <f>C$7</f>
        <v>2020</v>
      </c>
      <c r="D51" s="321"/>
      <c r="E51" s="306">
        <f>E$7</f>
        <v>2021</v>
      </c>
      <c r="F51" s="321"/>
      <c r="G51" s="306">
        <f>G$7</f>
        <v>2022</v>
      </c>
      <c r="H51" s="321"/>
      <c r="I51" s="306">
        <f>I$7</f>
        <v>2023</v>
      </c>
      <c r="J51" s="321"/>
      <c r="K51" s="306">
        <f>K$7</f>
        <v>2024</v>
      </c>
      <c r="L51" s="321"/>
      <c r="M51" s="113">
        <f>M$7</f>
        <v>2025</v>
      </c>
      <c r="N51" s="114"/>
    </row>
    <row r="52" spans="2:16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>
        <v>0.84459999999999991</v>
      </c>
      <c r="D53" s="120"/>
      <c r="E53" s="197">
        <v>0</v>
      </c>
      <c r="F53" s="120">
        <f t="shared" ref="F53:J64" si="5">IFERROR(E53/C53-1,"-")</f>
        <v>-1</v>
      </c>
      <c r="G53" s="197">
        <v>0</v>
      </c>
      <c r="H53" s="120" t="str">
        <f t="shared" si="5"/>
        <v>-</v>
      </c>
      <c r="I53" s="197">
        <v>0.98719999999999997</v>
      </c>
      <c r="J53" s="120" t="str">
        <f t="shared" si="5"/>
        <v>-</v>
      </c>
      <c r="K53" s="197">
        <v>0.99319999999999997</v>
      </c>
      <c r="L53" s="120">
        <f t="shared" ref="L53:L64" si="6">IFERROR(K53/I53-1,"-")</f>
        <v>6.0777957860616016E-3</v>
      </c>
      <c r="M53" s="197">
        <v>0.95640000000000003</v>
      </c>
      <c r="N53" s="120">
        <f t="shared" ref="N53:N57" si="7">IFERROR(M53/K53-1,"-")</f>
        <v>-3.7051953282319694E-2</v>
      </c>
    </row>
    <row r="54" spans="2:16" x14ac:dyDescent="0.25">
      <c r="B54" s="118" t="s">
        <v>75</v>
      </c>
      <c r="C54" s="197">
        <v>1.0042</v>
      </c>
      <c r="D54" s="120"/>
      <c r="E54" s="197">
        <v>0</v>
      </c>
      <c r="F54" s="120">
        <f t="shared" si="5"/>
        <v>-1</v>
      </c>
      <c r="G54" s="197">
        <v>0</v>
      </c>
      <c r="H54" s="120" t="str">
        <f t="shared" si="5"/>
        <v>-</v>
      </c>
      <c r="I54" s="197">
        <v>1.0593000000000001</v>
      </c>
      <c r="J54" s="120" t="str">
        <f t="shared" si="5"/>
        <v>-</v>
      </c>
      <c r="K54" s="197">
        <v>1.1003000000000001</v>
      </c>
      <c r="L54" s="120">
        <f t="shared" si="6"/>
        <v>3.8704805059945224E-2</v>
      </c>
      <c r="M54" s="197">
        <v>1.0770999999999999</v>
      </c>
      <c r="N54" s="120">
        <f t="shared" si="7"/>
        <v>-2.1085158593111109E-2</v>
      </c>
    </row>
    <row r="55" spans="2:16" x14ac:dyDescent="0.25">
      <c r="B55" s="118" t="s">
        <v>77</v>
      </c>
      <c r="C55" s="197">
        <v>0.40310000000000001</v>
      </c>
      <c r="D55" s="120"/>
      <c r="E55" s="197">
        <v>0</v>
      </c>
      <c r="F55" s="120">
        <f t="shared" si="5"/>
        <v>-1</v>
      </c>
      <c r="G55" s="197">
        <v>0</v>
      </c>
      <c r="H55" s="120" t="str">
        <f t="shared" si="5"/>
        <v>-</v>
      </c>
      <c r="I55" s="197">
        <v>0.84499999999999997</v>
      </c>
      <c r="J55" s="120" t="str">
        <f t="shared" si="5"/>
        <v>-</v>
      </c>
      <c r="K55" s="197">
        <v>1.0183</v>
      </c>
      <c r="L55" s="120">
        <f t="shared" si="6"/>
        <v>0.20508875739644972</v>
      </c>
      <c r="M55" s="197">
        <v>0.96069999999999989</v>
      </c>
      <c r="N55" s="120">
        <f t="shared" si="7"/>
        <v>-5.6564863006972499E-2</v>
      </c>
    </row>
    <row r="56" spans="2:16" x14ac:dyDescent="0.25">
      <c r="B56" s="118" t="s">
        <v>79</v>
      </c>
      <c r="C56" s="197">
        <v>0</v>
      </c>
      <c r="D56" s="120"/>
      <c r="E56" s="197">
        <v>0</v>
      </c>
      <c r="F56" s="120" t="str">
        <f t="shared" si="5"/>
        <v>-</v>
      </c>
      <c r="G56" s="197">
        <v>0</v>
      </c>
      <c r="H56" s="120" t="str">
        <f t="shared" si="5"/>
        <v>-</v>
      </c>
      <c r="I56" s="197">
        <v>0.95319999999999994</v>
      </c>
      <c r="J56" s="120" t="str">
        <f t="shared" si="5"/>
        <v>-</v>
      </c>
      <c r="K56" s="197">
        <v>0.96579999999999999</v>
      </c>
      <c r="L56" s="120">
        <f t="shared" si="6"/>
        <v>1.3218631976500195E-2</v>
      </c>
      <c r="M56" s="197">
        <v>0.96689999999999998</v>
      </c>
      <c r="N56" s="120">
        <f t="shared" si="7"/>
        <v>1.138952164009055E-3</v>
      </c>
    </row>
    <row r="57" spans="2:16" x14ac:dyDescent="0.25">
      <c r="B57" s="118" t="s">
        <v>81</v>
      </c>
      <c r="C57" s="197">
        <v>0</v>
      </c>
      <c r="D57" s="120"/>
      <c r="E57" s="197">
        <v>0</v>
      </c>
      <c r="F57" s="120" t="str">
        <f t="shared" si="5"/>
        <v>-</v>
      </c>
      <c r="G57" s="197">
        <v>0</v>
      </c>
      <c r="H57" s="120" t="str">
        <f t="shared" si="5"/>
        <v>-</v>
      </c>
      <c r="I57" s="197">
        <v>0.89180000000000004</v>
      </c>
      <c r="J57" s="120" t="str">
        <f t="shared" si="5"/>
        <v>-</v>
      </c>
      <c r="K57" s="197">
        <v>0.94340000000000002</v>
      </c>
      <c r="L57" s="120">
        <f t="shared" si="6"/>
        <v>5.786050684009858E-2</v>
      </c>
      <c r="M57" s="197">
        <v>0.82499999999999996</v>
      </c>
      <c r="N57" s="120">
        <f t="shared" si="7"/>
        <v>-0.12550349798600813</v>
      </c>
    </row>
    <row r="58" spans="2:16" x14ac:dyDescent="0.25">
      <c r="B58" s="118" t="s">
        <v>83</v>
      </c>
      <c r="C58" s="197">
        <v>0</v>
      </c>
      <c r="D58" s="120"/>
      <c r="E58" s="197">
        <v>0</v>
      </c>
      <c r="F58" s="120" t="str">
        <f t="shared" si="5"/>
        <v>-</v>
      </c>
      <c r="G58" s="197">
        <v>0</v>
      </c>
      <c r="H58" s="120" t="str">
        <f t="shared" si="5"/>
        <v>-</v>
      </c>
      <c r="I58" s="197">
        <v>0.95090000000000008</v>
      </c>
      <c r="J58" s="120" t="str">
        <f t="shared" si="5"/>
        <v>-</v>
      </c>
      <c r="K58" s="197">
        <v>0.95669999999999999</v>
      </c>
      <c r="L58" s="120">
        <f t="shared" si="6"/>
        <v>6.0994846987063589E-3</v>
      </c>
      <c r="M58" s="197"/>
      <c r="N58" s="120"/>
    </row>
    <row r="59" spans="2:16" x14ac:dyDescent="0.25">
      <c r="B59" s="118" t="s">
        <v>85</v>
      </c>
      <c r="C59" s="197">
        <v>0</v>
      </c>
      <c r="D59" s="120"/>
      <c r="E59" s="197">
        <v>0</v>
      </c>
      <c r="F59" s="120" t="str">
        <f t="shared" si="5"/>
        <v>-</v>
      </c>
      <c r="G59" s="197">
        <v>0</v>
      </c>
      <c r="H59" s="120" t="str">
        <f t="shared" si="5"/>
        <v>-</v>
      </c>
      <c r="I59" s="197">
        <v>0.96950000000000003</v>
      </c>
      <c r="J59" s="120" t="str">
        <f t="shared" si="5"/>
        <v>-</v>
      </c>
      <c r="K59" s="197">
        <v>1.0078</v>
      </c>
      <c r="L59" s="120">
        <f t="shared" si="6"/>
        <v>3.9504899432697194E-2</v>
      </c>
      <c r="M59" s="197"/>
      <c r="N59" s="120"/>
    </row>
    <row r="60" spans="2:16" x14ac:dyDescent="0.25">
      <c r="B60" s="118" t="s">
        <v>87</v>
      </c>
      <c r="C60" s="197">
        <v>0.61080000000000001</v>
      </c>
      <c r="D60" s="120"/>
      <c r="E60" s="197">
        <v>0</v>
      </c>
      <c r="F60" s="120">
        <f t="shared" si="5"/>
        <v>-1</v>
      </c>
      <c r="G60" s="197">
        <v>0</v>
      </c>
      <c r="H60" s="120" t="str">
        <f t="shared" si="5"/>
        <v>-</v>
      </c>
      <c r="I60" s="197">
        <v>1.0537000000000001</v>
      </c>
      <c r="J60" s="120" t="str">
        <f t="shared" si="5"/>
        <v>-</v>
      </c>
      <c r="K60" s="197">
        <v>1.0227999999999999</v>
      </c>
      <c r="L60" s="120">
        <f t="shared" si="6"/>
        <v>-2.9325234886590223E-2</v>
      </c>
      <c r="M60" s="197"/>
      <c r="N60" s="120"/>
    </row>
    <row r="61" spans="2:16" x14ac:dyDescent="0.25">
      <c r="B61" s="118" t="s">
        <v>89</v>
      </c>
      <c r="C61" s="197">
        <v>0</v>
      </c>
      <c r="D61" s="120"/>
      <c r="E61" s="197">
        <v>0</v>
      </c>
      <c r="F61" s="120" t="str">
        <f t="shared" si="5"/>
        <v>-</v>
      </c>
      <c r="G61" s="197">
        <v>0</v>
      </c>
      <c r="H61" s="120" t="str">
        <f t="shared" si="5"/>
        <v>-</v>
      </c>
      <c r="I61" s="197">
        <v>0.89219999999999999</v>
      </c>
      <c r="J61" s="120" t="str">
        <f t="shared" si="5"/>
        <v>-</v>
      </c>
      <c r="K61" s="197">
        <v>0.87370000000000003</v>
      </c>
      <c r="L61" s="120">
        <f t="shared" si="6"/>
        <v>-2.0735261152208029E-2</v>
      </c>
      <c r="M61" s="197"/>
      <c r="N61" s="120"/>
    </row>
    <row r="62" spans="2:16" x14ac:dyDescent="0.25">
      <c r="B62" s="118" t="s">
        <v>91</v>
      </c>
      <c r="C62" s="197">
        <v>0</v>
      </c>
      <c r="D62" s="120"/>
      <c r="E62" s="197">
        <v>0</v>
      </c>
      <c r="F62" s="120" t="str">
        <f t="shared" si="5"/>
        <v>-</v>
      </c>
      <c r="G62" s="197">
        <v>0</v>
      </c>
      <c r="H62" s="120" t="str">
        <f t="shared" si="5"/>
        <v>-</v>
      </c>
      <c r="I62" s="197">
        <v>1.0177</v>
      </c>
      <c r="J62" s="120" t="str">
        <f t="shared" si="5"/>
        <v>-</v>
      </c>
      <c r="K62" s="197">
        <v>1.0761000000000001</v>
      </c>
      <c r="L62" s="120">
        <f t="shared" si="6"/>
        <v>5.7384297926697414E-2</v>
      </c>
      <c r="M62" s="197"/>
      <c r="N62" s="120"/>
    </row>
    <row r="63" spans="2:16" x14ac:dyDescent="0.25">
      <c r="B63" s="118" t="s">
        <v>93</v>
      </c>
      <c r="C63" s="197">
        <v>0</v>
      </c>
      <c r="D63" s="120"/>
      <c r="E63" s="197">
        <v>0</v>
      </c>
      <c r="F63" s="120" t="str">
        <f t="shared" si="5"/>
        <v>-</v>
      </c>
      <c r="G63" s="197">
        <v>0</v>
      </c>
      <c r="H63" s="120" t="str">
        <f t="shared" si="5"/>
        <v>-</v>
      </c>
      <c r="I63" s="197">
        <v>0.9998999999999999</v>
      </c>
      <c r="J63" s="120" t="str">
        <f t="shared" si="5"/>
        <v>-</v>
      </c>
      <c r="K63" s="197">
        <v>0.95109999999999995</v>
      </c>
      <c r="L63" s="120">
        <f t="shared" si="6"/>
        <v>-4.8804880488048763E-2</v>
      </c>
      <c r="M63" s="197"/>
      <c r="N63" s="120"/>
    </row>
    <row r="64" spans="2:16" x14ac:dyDescent="0.25">
      <c r="B64" s="118" t="s">
        <v>95</v>
      </c>
      <c r="C64" s="197">
        <v>0</v>
      </c>
      <c r="D64" s="120"/>
      <c r="E64" s="197">
        <v>0</v>
      </c>
      <c r="F64" s="120" t="str">
        <f t="shared" si="5"/>
        <v>-</v>
      </c>
      <c r="G64" s="197">
        <v>0</v>
      </c>
      <c r="H64" s="120" t="str">
        <f t="shared" si="5"/>
        <v>-</v>
      </c>
      <c r="I64" s="197">
        <v>0.90180000000000005</v>
      </c>
      <c r="J64" s="120" t="str">
        <f t="shared" si="5"/>
        <v>-</v>
      </c>
      <c r="K64" s="197">
        <v>0.91739999999999999</v>
      </c>
      <c r="L64" s="120">
        <f t="shared" si="6"/>
        <v>1.7298735861610126E-2</v>
      </c>
      <c r="M64" s="197"/>
      <c r="N64" s="120"/>
    </row>
    <row r="65" spans="2:16" ht="15.75" x14ac:dyDescent="0.25">
      <c r="B65" s="121" t="s">
        <v>32</v>
      </c>
      <c r="C65" s="199">
        <v>0</v>
      </c>
      <c r="D65" s="123">
        <v>-1</v>
      </c>
      <c r="E65" s="199">
        <v>0.62480000000000002</v>
      </c>
      <c r="F65" s="123" t="s">
        <v>250</v>
      </c>
      <c r="G65" s="199">
        <v>0.86230572081972345</v>
      </c>
      <c r="H65" s="123">
        <v>0.38013079516601067</v>
      </c>
      <c r="I65" s="199">
        <v>0.95995106478564085</v>
      </c>
      <c r="J65" s="123">
        <v>0.11323749988935927</v>
      </c>
      <c r="K65" s="199">
        <v>0.9824608507075423</v>
      </c>
      <c r="L65" s="123">
        <v>2.3448888956571823E-2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/>
      <c r="K68" s="200"/>
      <c r="L68" s="200"/>
    </row>
    <row r="70" spans="2:16" ht="21.75" customHeight="1" thickBot="1" x14ac:dyDescent="0.3">
      <c r="B70" s="282" t="s">
        <v>309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306">
        <f>C$7</f>
        <v>2020</v>
      </c>
      <c r="D73" s="321"/>
      <c r="E73" s="306">
        <f>E$7</f>
        <v>2021</v>
      </c>
      <c r="F73" s="321"/>
      <c r="G73" s="306">
        <f>G$7</f>
        <v>2022</v>
      </c>
      <c r="H73" s="321"/>
      <c r="I73" s="306">
        <f>I$7</f>
        <v>2023</v>
      </c>
      <c r="J73" s="321"/>
      <c r="K73" s="306">
        <f>K$7</f>
        <v>2024</v>
      </c>
      <c r="L73" s="321"/>
      <c r="M73" s="113">
        <f>M$7</f>
        <v>2025</v>
      </c>
      <c r="N73" s="114"/>
    </row>
    <row r="74" spans="2:16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>
        <v>0.79469999999999996</v>
      </c>
      <c r="D75" s="120"/>
      <c r="E75" s="197">
        <v>0</v>
      </c>
      <c r="F75" s="120">
        <f t="shared" ref="F75:J86" si="8">IFERROR(E75/C75-1,"-")</f>
        <v>-1</v>
      </c>
      <c r="G75" s="197">
        <v>0</v>
      </c>
      <c r="H75" s="120" t="str">
        <f t="shared" si="8"/>
        <v>-</v>
      </c>
      <c r="I75" s="197">
        <v>0.65390000000000004</v>
      </c>
      <c r="J75" s="120" t="str">
        <f t="shared" si="8"/>
        <v>-</v>
      </c>
      <c r="K75" s="197">
        <v>0.86799999999999999</v>
      </c>
      <c r="L75" s="120">
        <f t="shared" ref="L75:L86" si="9">IFERROR(K75/I75-1,"-")</f>
        <v>0.32742009481572087</v>
      </c>
      <c r="M75" s="197">
        <v>0.87609999999999999</v>
      </c>
      <c r="N75" s="120">
        <f t="shared" ref="N75:N79" si="10">IFERROR(M75/K75-1,"-")</f>
        <v>9.3317972350230871E-3</v>
      </c>
    </row>
    <row r="76" spans="2:16" x14ac:dyDescent="0.25">
      <c r="B76" s="118" t="s">
        <v>75</v>
      </c>
      <c r="C76" s="197">
        <v>0.85</v>
      </c>
      <c r="D76" s="120"/>
      <c r="E76" s="197">
        <v>0</v>
      </c>
      <c r="F76" s="120">
        <f t="shared" si="8"/>
        <v>-1</v>
      </c>
      <c r="G76" s="197">
        <v>0</v>
      </c>
      <c r="H76" s="120" t="str">
        <f t="shared" si="8"/>
        <v>-</v>
      </c>
      <c r="I76" s="197">
        <v>0.62309999999999999</v>
      </c>
      <c r="J76" s="120" t="str">
        <f t="shared" si="8"/>
        <v>-</v>
      </c>
      <c r="K76" s="197">
        <v>0.94669999999999999</v>
      </c>
      <c r="L76" s="120">
        <f t="shared" si="9"/>
        <v>0.51933878992136084</v>
      </c>
      <c r="M76" s="197">
        <v>0.86909999999999998</v>
      </c>
      <c r="N76" s="120">
        <f t="shared" si="10"/>
        <v>-8.1968944755466344E-2</v>
      </c>
    </row>
    <row r="77" spans="2:16" x14ac:dyDescent="0.25">
      <c r="B77" s="118" t="s">
        <v>77</v>
      </c>
      <c r="C77" s="197">
        <v>0.38819999999999999</v>
      </c>
      <c r="D77" s="120"/>
      <c r="E77" s="197">
        <v>0</v>
      </c>
      <c r="F77" s="120">
        <f t="shared" si="8"/>
        <v>-1</v>
      </c>
      <c r="G77" s="197">
        <v>0</v>
      </c>
      <c r="H77" s="120" t="str">
        <f t="shared" si="8"/>
        <v>-</v>
      </c>
      <c r="I77" s="197">
        <v>0.61819999999999997</v>
      </c>
      <c r="J77" s="120" t="str">
        <f t="shared" si="8"/>
        <v>-</v>
      </c>
      <c r="K77" s="197">
        <v>0.88969999999999994</v>
      </c>
      <c r="L77" s="120">
        <f t="shared" si="9"/>
        <v>0.43917825946295697</v>
      </c>
      <c r="M77" s="197">
        <v>0.73329999999999995</v>
      </c>
      <c r="N77" s="120">
        <f t="shared" si="10"/>
        <v>-0.17578959199730249</v>
      </c>
    </row>
    <row r="78" spans="2:16" x14ac:dyDescent="0.25">
      <c r="B78" s="118" t="s">
        <v>79</v>
      </c>
      <c r="C78" s="197">
        <v>0</v>
      </c>
      <c r="D78" s="120"/>
      <c r="E78" s="197">
        <v>0</v>
      </c>
      <c r="F78" s="120" t="str">
        <f t="shared" si="8"/>
        <v>-</v>
      </c>
      <c r="G78" s="197">
        <v>0</v>
      </c>
      <c r="H78" s="120" t="str">
        <f t="shared" si="8"/>
        <v>-</v>
      </c>
      <c r="I78" s="197">
        <v>0.6762999999999999</v>
      </c>
      <c r="J78" s="120" t="str">
        <f t="shared" si="8"/>
        <v>-</v>
      </c>
      <c r="K78" s="197">
        <v>0.754</v>
      </c>
      <c r="L78" s="120">
        <f t="shared" si="9"/>
        <v>0.11488984178618966</v>
      </c>
      <c r="M78" s="197">
        <v>0.75950000000000006</v>
      </c>
      <c r="N78" s="120">
        <f t="shared" si="10"/>
        <v>7.2944297082229159E-3</v>
      </c>
    </row>
    <row r="79" spans="2:16" x14ac:dyDescent="0.25">
      <c r="B79" s="118" t="s">
        <v>81</v>
      </c>
      <c r="C79" s="197">
        <v>0</v>
      </c>
      <c r="D79" s="120"/>
      <c r="E79" s="197">
        <v>0</v>
      </c>
      <c r="F79" s="120" t="str">
        <f t="shared" si="8"/>
        <v>-</v>
      </c>
      <c r="G79" s="197">
        <v>0</v>
      </c>
      <c r="H79" s="120" t="str">
        <f t="shared" si="8"/>
        <v>-</v>
      </c>
      <c r="I79" s="197">
        <v>0.8075</v>
      </c>
      <c r="J79" s="120" t="str">
        <f t="shared" si="8"/>
        <v>-</v>
      </c>
      <c r="K79" s="197">
        <v>0.93720000000000003</v>
      </c>
      <c r="L79" s="120">
        <f t="shared" si="9"/>
        <v>0.16061919504643973</v>
      </c>
      <c r="M79" s="197">
        <v>0.8015000000000001</v>
      </c>
      <c r="N79" s="120">
        <f t="shared" si="10"/>
        <v>-0.14479300042680321</v>
      </c>
    </row>
    <row r="80" spans="2:16" x14ac:dyDescent="0.25">
      <c r="B80" s="118" t="s">
        <v>83</v>
      </c>
      <c r="C80" s="197">
        <v>0</v>
      </c>
      <c r="D80" s="120"/>
      <c r="E80" s="197">
        <v>0</v>
      </c>
      <c r="F80" s="120" t="str">
        <f t="shared" si="8"/>
        <v>-</v>
      </c>
      <c r="G80" s="197">
        <v>0</v>
      </c>
      <c r="H80" s="120" t="str">
        <f t="shared" si="8"/>
        <v>-</v>
      </c>
      <c r="I80" s="197">
        <v>0.77829999999999999</v>
      </c>
      <c r="J80" s="120" t="str">
        <f t="shared" si="8"/>
        <v>-</v>
      </c>
      <c r="K80" s="197">
        <v>0.98010000000000008</v>
      </c>
      <c r="L80" s="120">
        <f t="shared" si="9"/>
        <v>0.25928305280740083</v>
      </c>
      <c r="M80" s="197"/>
      <c r="N80" s="120"/>
    </row>
    <row r="81" spans="2:16" x14ac:dyDescent="0.25">
      <c r="B81" s="118" t="s">
        <v>85</v>
      </c>
      <c r="C81" s="197">
        <v>0</v>
      </c>
      <c r="D81" s="120"/>
      <c r="E81" s="197">
        <v>0</v>
      </c>
      <c r="F81" s="120" t="str">
        <f t="shared" si="8"/>
        <v>-</v>
      </c>
      <c r="G81" s="197">
        <v>0</v>
      </c>
      <c r="H81" s="120" t="str">
        <f t="shared" si="8"/>
        <v>-</v>
      </c>
      <c r="I81" s="197">
        <v>0.87879999999999991</v>
      </c>
      <c r="J81" s="120" t="str">
        <f t="shared" si="8"/>
        <v>-</v>
      </c>
      <c r="K81" s="197">
        <v>0.95640000000000003</v>
      </c>
      <c r="L81" s="120">
        <f t="shared" si="9"/>
        <v>8.8302230314064811E-2</v>
      </c>
      <c r="M81" s="197"/>
      <c r="N81" s="120"/>
    </row>
    <row r="82" spans="2:16" x14ac:dyDescent="0.25">
      <c r="B82" s="118" t="s">
        <v>87</v>
      </c>
      <c r="C82" s="197">
        <v>0.36880000000000002</v>
      </c>
      <c r="D82" s="120"/>
      <c r="E82" s="197">
        <v>0</v>
      </c>
      <c r="F82" s="120">
        <f t="shared" si="8"/>
        <v>-1</v>
      </c>
      <c r="G82" s="197">
        <v>0</v>
      </c>
      <c r="H82" s="120" t="str">
        <f t="shared" si="8"/>
        <v>-</v>
      </c>
      <c r="I82" s="197">
        <v>0.90639999999999998</v>
      </c>
      <c r="J82" s="120" t="str">
        <f t="shared" si="8"/>
        <v>-</v>
      </c>
      <c r="K82" s="197">
        <v>0.94879999999999998</v>
      </c>
      <c r="L82" s="120">
        <f t="shared" si="9"/>
        <v>4.6778464254192409E-2</v>
      </c>
      <c r="M82" s="197"/>
      <c r="N82" s="120"/>
    </row>
    <row r="83" spans="2:16" x14ac:dyDescent="0.25">
      <c r="B83" s="118" t="s">
        <v>89</v>
      </c>
      <c r="C83" s="197">
        <v>0</v>
      </c>
      <c r="D83" s="120"/>
      <c r="E83" s="197">
        <v>0</v>
      </c>
      <c r="F83" s="120" t="str">
        <f t="shared" si="8"/>
        <v>-</v>
      </c>
      <c r="G83" s="197">
        <v>0</v>
      </c>
      <c r="H83" s="120" t="str">
        <f t="shared" si="8"/>
        <v>-</v>
      </c>
      <c r="I83" s="197">
        <v>0.88049999999999995</v>
      </c>
      <c r="J83" s="120" t="str">
        <f t="shared" si="8"/>
        <v>-</v>
      </c>
      <c r="K83" s="197">
        <v>0.80590000000000006</v>
      </c>
      <c r="L83" s="120">
        <f t="shared" si="9"/>
        <v>-8.4724588302100945E-2</v>
      </c>
      <c r="M83" s="197"/>
      <c r="N83" s="120"/>
    </row>
    <row r="84" spans="2:16" x14ac:dyDescent="0.25">
      <c r="B84" s="118" t="s">
        <v>91</v>
      </c>
      <c r="C84" s="197">
        <v>0</v>
      </c>
      <c r="D84" s="120"/>
      <c r="E84" s="197">
        <v>0</v>
      </c>
      <c r="F84" s="120" t="str">
        <f t="shared" si="8"/>
        <v>-</v>
      </c>
      <c r="G84" s="197">
        <v>0</v>
      </c>
      <c r="H84" s="120" t="str">
        <f t="shared" si="8"/>
        <v>-</v>
      </c>
      <c r="I84" s="197">
        <v>0.81169999999999998</v>
      </c>
      <c r="J84" s="120" t="str">
        <f t="shared" si="8"/>
        <v>-</v>
      </c>
      <c r="K84" s="197">
        <v>0.80370000000000008</v>
      </c>
      <c r="L84" s="120">
        <f t="shared" si="9"/>
        <v>-9.8558580756435976E-3</v>
      </c>
      <c r="M84" s="197"/>
      <c r="N84" s="120"/>
    </row>
    <row r="85" spans="2:16" x14ac:dyDescent="0.25">
      <c r="B85" s="118" t="s">
        <v>93</v>
      </c>
      <c r="C85" s="197">
        <v>0</v>
      </c>
      <c r="D85" s="120"/>
      <c r="E85" s="197">
        <v>0</v>
      </c>
      <c r="F85" s="120" t="str">
        <f t="shared" si="8"/>
        <v>-</v>
      </c>
      <c r="G85" s="197">
        <v>0</v>
      </c>
      <c r="H85" s="120" t="str">
        <f t="shared" si="8"/>
        <v>-</v>
      </c>
      <c r="I85" s="197">
        <v>0.77670000000000006</v>
      </c>
      <c r="J85" s="120" t="str">
        <f t="shared" si="8"/>
        <v>-</v>
      </c>
      <c r="K85" s="197">
        <v>0.82819999999999994</v>
      </c>
      <c r="L85" s="120">
        <f t="shared" si="9"/>
        <v>6.6306167117290871E-2</v>
      </c>
      <c r="M85" s="197"/>
      <c r="N85" s="120"/>
    </row>
    <row r="86" spans="2:16" x14ac:dyDescent="0.25">
      <c r="B86" s="118" t="s">
        <v>95</v>
      </c>
      <c r="C86" s="197">
        <v>0</v>
      </c>
      <c r="D86" s="120"/>
      <c r="E86" s="197">
        <v>0</v>
      </c>
      <c r="F86" s="120" t="str">
        <f t="shared" si="8"/>
        <v>-</v>
      </c>
      <c r="G86" s="197">
        <v>0</v>
      </c>
      <c r="H86" s="120" t="str">
        <f t="shared" si="8"/>
        <v>-</v>
      </c>
      <c r="I86" s="197">
        <v>0.7591</v>
      </c>
      <c r="J86" s="120" t="str">
        <f t="shared" si="8"/>
        <v>-</v>
      </c>
      <c r="K86" s="197">
        <v>0.76069999999999993</v>
      </c>
      <c r="L86" s="120">
        <f t="shared" si="9"/>
        <v>2.1077591885125813E-3</v>
      </c>
      <c r="M86" s="197"/>
      <c r="N86" s="120"/>
    </row>
    <row r="87" spans="2:16" ht="15.75" x14ac:dyDescent="0.25">
      <c r="B87" s="121" t="s">
        <v>32</v>
      </c>
      <c r="C87" s="199">
        <v>0</v>
      </c>
      <c r="D87" s="123">
        <v>-1</v>
      </c>
      <c r="E87" s="199">
        <v>0.59250000000000003</v>
      </c>
      <c r="F87" s="123" t="s">
        <v>250</v>
      </c>
      <c r="G87" s="199">
        <v>0.80182500000000001</v>
      </c>
      <c r="H87" s="123">
        <v>0.35329113924050626</v>
      </c>
      <c r="I87" s="199">
        <v>0.76420833333333338</v>
      </c>
      <c r="J87" s="123">
        <v>-4.691381120152982E-2</v>
      </c>
      <c r="K87" s="199">
        <f>IFERROR(AVERAGE(K75:K86),"-")</f>
        <v>0.8732833333333333</v>
      </c>
      <c r="L87" s="123">
        <v>0.14122220300643629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2" t="s">
        <v>310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306">
        <f>C$7</f>
        <v>2020</v>
      </c>
      <c r="D95" s="321"/>
      <c r="E95" s="306">
        <f>E$7</f>
        <v>2021</v>
      </c>
      <c r="F95" s="321"/>
      <c r="G95" s="306">
        <f>G$7</f>
        <v>2022</v>
      </c>
      <c r="H95" s="321"/>
      <c r="I95" s="306">
        <f>I$7</f>
        <v>2023</v>
      </c>
      <c r="J95" s="321"/>
      <c r="K95" s="306">
        <f>K$7</f>
        <v>2024</v>
      </c>
      <c r="L95" s="321"/>
      <c r="M95" s="113">
        <f>M$7</f>
        <v>2025</v>
      </c>
      <c r="N95" s="114"/>
    </row>
    <row r="96" spans="2:16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",RIGHT(E95,2),"/",RIGHT(C95,2))</f>
        <v>var 21/20</v>
      </c>
      <c r="G96" s="117" t="s">
        <v>71</v>
      </c>
      <c r="H96" s="116" t="str">
        <f>CONCATENATE("var ",RIGHT(G95,2),"/",RIGHT(E95,2))</f>
        <v>var 22/21</v>
      </c>
      <c r="I96" s="117" t="s">
        <v>71</v>
      </c>
      <c r="J96" s="116" t="str">
        <f>CONCATENATE("var ",RIGHT(I95,2),"/",RIGHT(G95,2))</f>
        <v>var 23/22</v>
      </c>
      <c r="K96" s="117" t="s">
        <v>71</v>
      </c>
      <c r="L96" s="116" t="str">
        <f>CONCATENATE("var ",RIGHT(K95,2),"/",RIGHT(I95,2))</f>
        <v>var 24/23</v>
      </c>
      <c r="M96" s="117" t="s">
        <v>71</v>
      </c>
      <c r="N96" s="116" t="str">
        <f>CONCATENATE("var ",RIGHT(M95,2),"/",RIGHT(K95,2))</f>
        <v>var 25/24</v>
      </c>
    </row>
    <row r="97" spans="2:14" x14ac:dyDescent="0.25">
      <c r="B97" s="118" t="s">
        <v>73</v>
      </c>
      <c r="C97" s="197">
        <v>0.56869999999999998</v>
      </c>
      <c r="D97" s="120"/>
      <c r="E97" s="197">
        <v>6.0400000000000002E-2</v>
      </c>
      <c r="F97" s="120">
        <f t="shared" ref="F97:J108" si="11">IFERROR(E97/C97-1,"-")</f>
        <v>-0.89379286091084931</v>
      </c>
      <c r="G97" s="197">
        <v>0.47100000000000003</v>
      </c>
      <c r="H97" s="120">
        <f t="shared" si="11"/>
        <v>6.798013245033113</v>
      </c>
      <c r="I97" s="197">
        <v>0.5706</v>
      </c>
      <c r="J97" s="120">
        <f t="shared" si="11"/>
        <v>0.2114649681528662</v>
      </c>
      <c r="K97" s="197">
        <v>0.60470000000000002</v>
      </c>
      <c r="L97" s="120">
        <f t="shared" ref="L97:L108" si="12">IFERROR(K97/I97-1,"-")</f>
        <v>5.9761654398878372E-2</v>
      </c>
      <c r="M97" s="197">
        <v>0.58520000000000005</v>
      </c>
      <c r="N97" s="120">
        <f t="shared" ref="N97:N101" si="13">IFERROR(M97/K97-1,"-")</f>
        <v>-3.2247395402678958E-2</v>
      </c>
    </row>
    <row r="98" spans="2:14" x14ac:dyDescent="0.25">
      <c r="B98" s="118" t="s">
        <v>75</v>
      </c>
      <c r="C98" s="197">
        <v>0.55230000000000001</v>
      </c>
      <c r="D98" s="120"/>
      <c r="E98" s="197">
        <v>8.09E-2</v>
      </c>
      <c r="F98" s="120">
        <f t="shared" si="11"/>
        <v>-0.85352163679159876</v>
      </c>
      <c r="G98" s="197">
        <v>0.57269999999999999</v>
      </c>
      <c r="H98" s="120">
        <f t="shared" si="11"/>
        <v>6.079110012360939</v>
      </c>
      <c r="I98" s="197">
        <v>0.60880000000000001</v>
      </c>
      <c r="J98" s="120">
        <f t="shared" si="11"/>
        <v>6.3034747686397719E-2</v>
      </c>
      <c r="K98" s="197">
        <v>0.53410000000000002</v>
      </c>
      <c r="L98" s="120">
        <f t="shared" si="12"/>
        <v>-0.12270039421813406</v>
      </c>
      <c r="M98" s="197">
        <v>0.63429999999999997</v>
      </c>
      <c r="N98" s="120">
        <f t="shared" si="13"/>
        <v>0.18760531735630015</v>
      </c>
    </row>
    <row r="99" spans="2:14" x14ac:dyDescent="0.25">
      <c r="B99" s="118" t="s">
        <v>77</v>
      </c>
      <c r="C99" s="197">
        <v>0.3044</v>
      </c>
      <c r="D99" s="120"/>
      <c r="E99" s="197">
        <v>0.1027</v>
      </c>
      <c r="F99" s="120">
        <f t="shared" si="11"/>
        <v>-0.66261498028909327</v>
      </c>
      <c r="G99" s="197">
        <v>0.53579999999999994</v>
      </c>
      <c r="H99" s="120">
        <f t="shared" si="11"/>
        <v>4.21713729308666</v>
      </c>
      <c r="I99" s="197">
        <v>0.56409999999999993</v>
      </c>
      <c r="J99" s="120">
        <f t="shared" si="11"/>
        <v>5.2818215752146402E-2</v>
      </c>
      <c r="K99" s="197">
        <v>0.60250000000000004</v>
      </c>
      <c r="L99" s="120">
        <f t="shared" si="12"/>
        <v>6.8073036695621481E-2</v>
      </c>
      <c r="M99" s="197">
        <v>0.59760000000000002</v>
      </c>
      <c r="N99" s="120">
        <f t="shared" si="13"/>
        <v>-8.1327800829875674E-3</v>
      </c>
    </row>
    <row r="100" spans="2:14" x14ac:dyDescent="0.25">
      <c r="B100" s="118" t="s">
        <v>79</v>
      </c>
      <c r="C100" s="197">
        <v>0</v>
      </c>
      <c r="D100" s="120"/>
      <c r="E100" s="197">
        <v>0.13159999999999999</v>
      </c>
      <c r="F100" s="120" t="str">
        <f t="shared" si="11"/>
        <v>-</v>
      </c>
      <c r="G100" s="197">
        <v>0.45890000000000003</v>
      </c>
      <c r="H100" s="120">
        <f t="shared" si="11"/>
        <v>2.4870820668693012</v>
      </c>
      <c r="I100" s="197">
        <v>0.49159999999999998</v>
      </c>
      <c r="J100" s="120">
        <f t="shared" si="11"/>
        <v>7.1257354543473372E-2</v>
      </c>
      <c r="K100" s="197">
        <v>0.47450000000000003</v>
      </c>
      <c r="L100" s="120">
        <f t="shared" si="12"/>
        <v>-3.4784377542717571E-2</v>
      </c>
      <c r="M100" s="197">
        <v>0.55149999999999999</v>
      </c>
      <c r="N100" s="120">
        <f t="shared" si="13"/>
        <v>0.16227608008429906</v>
      </c>
    </row>
    <row r="101" spans="2:14" x14ac:dyDescent="0.25">
      <c r="B101" s="118" t="s">
        <v>81</v>
      </c>
      <c r="C101" s="197">
        <v>0</v>
      </c>
      <c r="D101" s="120"/>
      <c r="E101" s="197">
        <v>0.13250000000000001</v>
      </c>
      <c r="F101" s="120" t="str">
        <f t="shared" si="11"/>
        <v>-</v>
      </c>
      <c r="G101" s="197">
        <v>0.2661</v>
      </c>
      <c r="H101" s="120">
        <f t="shared" si="11"/>
        <v>1.0083018867924527</v>
      </c>
      <c r="I101" s="197">
        <v>0.35649999999999998</v>
      </c>
      <c r="J101" s="120">
        <f t="shared" si="11"/>
        <v>0.3397219090567456</v>
      </c>
      <c r="K101" s="197">
        <v>0.4093</v>
      </c>
      <c r="L101" s="120">
        <f t="shared" si="12"/>
        <v>0.14810659186535768</v>
      </c>
      <c r="M101" s="197">
        <v>0.41439999999999999</v>
      </c>
      <c r="N101" s="120">
        <f t="shared" si="13"/>
        <v>1.2460298069875364E-2</v>
      </c>
    </row>
    <row r="102" spans="2:14" x14ac:dyDescent="0.25">
      <c r="B102" s="118" t="s">
        <v>83</v>
      </c>
      <c r="C102" s="197">
        <v>0</v>
      </c>
      <c r="D102" s="120"/>
      <c r="E102" s="197">
        <v>0.14460000000000001</v>
      </c>
      <c r="F102" s="120" t="str">
        <f t="shared" si="11"/>
        <v>-</v>
      </c>
      <c r="G102" s="197">
        <v>0.32020000000000004</v>
      </c>
      <c r="H102" s="120">
        <f t="shared" si="11"/>
        <v>1.2143845089903182</v>
      </c>
      <c r="I102" s="197">
        <v>0.38009999999999999</v>
      </c>
      <c r="J102" s="120">
        <f t="shared" si="11"/>
        <v>0.1870705808869455</v>
      </c>
      <c r="K102" s="197">
        <v>0.39950000000000002</v>
      </c>
      <c r="L102" s="120">
        <f t="shared" si="12"/>
        <v>5.1039200210470925E-2</v>
      </c>
      <c r="M102" s="197"/>
      <c r="N102" s="120"/>
    </row>
    <row r="103" spans="2:14" x14ac:dyDescent="0.25">
      <c r="B103" s="118" t="s">
        <v>85</v>
      </c>
      <c r="C103" s="197">
        <v>0</v>
      </c>
      <c r="D103" s="120"/>
      <c r="E103" s="197">
        <v>0.22769999999999999</v>
      </c>
      <c r="F103" s="120" t="str">
        <f t="shared" si="11"/>
        <v>-</v>
      </c>
      <c r="G103" s="197">
        <v>0.44600000000000001</v>
      </c>
      <c r="H103" s="120">
        <f t="shared" si="11"/>
        <v>0.95871761089152407</v>
      </c>
      <c r="I103" s="197">
        <v>0.51519999999999999</v>
      </c>
      <c r="J103" s="120">
        <f t="shared" si="11"/>
        <v>0.15515695067264579</v>
      </c>
      <c r="K103" s="197">
        <v>0.52290000000000003</v>
      </c>
      <c r="L103" s="120">
        <f t="shared" si="12"/>
        <v>1.4945652173913082E-2</v>
      </c>
      <c r="M103" s="197"/>
      <c r="N103" s="120"/>
    </row>
    <row r="104" spans="2:14" x14ac:dyDescent="0.25">
      <c r="B104" s="118" t="s">
        <v>87</v>
      </c>
      <c r="C104" s="197">
        <v>0.21350000000000002</v>
      </c>
      <c r="D104" s="120"/>
      <c r="E104" s="197">
        <v>0.29410000000000003</v>
      </c>
      <c r="F104" s="120">
        <f t="shared" si="11"/>
        <v>0.37751756440281037</v>
      </c>
      <c r="G104" s="197">
        <v>0.53369999999999995</v>
      </c>
      <c r="H104" s="120">
        <f t="shared" si="11"/>
        <v>0.81468888133287964</v>
      </c>
      <c r="I104" s="197">
        <v>0.61020000000000008</v>
      </c>
      <c r="J104" s="120">
        <f t="shared" si="11"/>
        <v>0.14333895446880285</v>
      </c>
      <c r="K104" s="197">
        <v>0.60580000000000001</v>
      </c>
      <c r="L104" s="120">
        <f t="shared" si="12"/>
        <v>-7.2107505735825583E-3</v>
      </c>
      <c r="M104" s="197"/>
      <c r="N104" s="120"/>
    </row>
    <row r="105" spans="2:14" x14ac:dyDescent="0.25">
      <c r="B105" s="118" t="s">
        <v>89</v>
      </c>
      <c r="C105" s="197">
        <v>0.11220000000000001</v>
      </c>
      <c r="D105" s="120"/>
      <c r="E105" s="197">
        <v>0.23929999999999998</v>
      </c>
      <c r="F105" s="120">
        <f t="shared" si="11"/>
        <v>1.1327985739750441</v>
      </c>
      <c r="G105" s="197">
        <v>0.38539999999999996</v>
      </c>
      <c r="H105" s="120">
        <f t="shared" si="11"/>
        <v>0.61053071458420383</v>
      </c>
      <c r="I105" s="197">
        <v>0.48009999999999997</v>
      </c>
      <c r="J105" s="120">
        <f t="shared" si="11"/>
        <v>0.24571873378308262</v>
      </c>
      <c r="K105" s="197">
        <v>0.4698</v>
      </c>
      <c r="L105" s="120">
        <f t="shared" si="12"/>
        <v>-2.1453863778379434E-2</v>
      </c>
      <c r="M105" s="197"/>
      <c r="N105" s="120"/>
    </row>
    <row r="106" spans="2:14" x14ac:dyDescent="0.25">
      <c r="B106" s="118" t="s">
        <v>91</v>
      </c>
      <c r="C106" s="197">
        <v>0.08</v>
      </c>
      <c r="D106" s="120"/>
      <c r="E106" s="197">
        <v>0.3931</v>
      </c>
      <c r="F106" s="120">
        <f t="shared" si="11"/>
        <v>3.9137500000000003</v>
      </c>
      <c r="G106" s="197">
        <v>0.45100000000000001</v>
      </c>
      <c r="H106" s="120">
        <f t="shared" si="11"/>
        <v>0.14729076570847122</v>
      </c>
      <c r="I106" s="197">
        <v>0.53380000000000005</v>
      </c>
      <c r="J106" s="120">
        <f t="shared" si="11"/>
        <v>0.1835920177383592</v>
      </c>
      <c r="K106" s="197">
        <v>0.54510000000000003</v>
      </c>
      <c r="L106" s="120">
        <f t="shared" si="12"/>
        <v>2.1168977144998102E-2</v>
      </c>
      <c r="M106" s="197"/>
      <c r="N106" s="120"/>
    </row>
    <row r="107" spans="2:14" x14ac:dyDescent="0.25">
      <c r="B107" s="118" t="s">
        <v>93</v>
      </c>
      <c r="C107" s="197">
        <v>8.9700000000000002E-2</v>
      </c>
      <c r="D107" s="120"/>
      <c r="E107" s="197">
        <v>0.46700000000000003</v>
      </c>
      <c r="F107" s="120">
        <f t="shared" si="11"/>
        <v>4.2062430323299891</v>
      </c>
      <c r="G107" s="197">
        <v>0.57030000000000003</v>
      </c>
      <c r="H107" s="120">
        <f t="shared" si="11"/>
        <v>0.22119914346895064</v>
      </c>
      <c r="I107" s="197">
        <v>0.57950000000000002</v>
      </c>
      <c r="J107" s="120">
        <f t="shared" si="11"/>
        <v>1.6131860424338118E-2</v>
      </c>
      <c r="K107" s="197">
        <v>0.59079999999999999</v>
      </c>
      <c r="L107" s="120">
        <f t="shared" si="12"/>
        <v>1.9499568593615235E-2</v>
      </c>
      <c r="M107" s="197"/>
      <c r="N107" s="120"/>
    </row>
    <row r="108" spans="2:14" x14ac:dyDescent="0.25">
      <c r="B108" s="118" t="s">
        <v>95</v>
      </c>
      <c r="C108" s="197">
        <v>0.10249999999999999</v>
      </c>
      <c r="D108" s="120"/>
      <c r="E108" s="197">
        <v>0.48759999999999998</v>
      </c>
      <c r="F108" s="120">
        <f t="shared" si="11"/>
        <v>3.7570731707317071</v>
      </c>
      <c r="G108" s="197">
        <v>0.55159999999999998</v>
      </c>
      <c r="H108" s="120">
        <f t="shared" si="11"/>
        <v>0.13125512715340437</v>
      </c>
      <c r="I108" s="197">
        <v>0.58860000000000001</v>
      </c>
      <c r="J108" s="120">
        <f t="shared" si="11"/>
        <v>6.7077592458303137E-2</v>
      </c>
      <c r="K108" s="197">
        <v>0.56399999999999995</v>
      </c>
      <c r="L108" s="120">
        <f t="shared" si="12"/>
        <v>-4.1794087665647406E-2</v>
      </c>
      <c r="M108" s="197"/>
      <c r="N108" s="120"/>
    </row>
    <row r="109" spans="2:14" ht="15.75" x14ac:dyDescent="0.25">
      <c r="B109" s="121" t="s">
        <v>32</v>
      </c>
      <c r="C109" s="204">
        <v>0.28499999999999998</v>
      </c>
      <c r="D109" s="123">
        <v>-0.46748878923766823</v>
      </c>
      <c r="E109" s="204">
        <v>0.23810000000000001</v>
      </c>
      <c r="F109" s="123">
        <v>-0.1645614035087718</v>
      </c>
      <c r="G109" s="204">
        <v>0.46300000000000002</v>
      </c>
      <c r="H109" s="123">
        <v>0.94456110877782451</v>
      </c>
      <c r="I109" s="204">
        <v>0.52325833333333349</v>
      </c>
      <c r="J109" s="123">
        <v>0.13014758819294481</v>
      </c>
      <c r="K109" s="199">
        <f>IFERROR(AVERAGE(K97:K108),"-")</f>
        <v>0.5269166666666667</v>
      </c>
      <c r="L109" s="123">
        <v>7.5228665351743107E-3</v>
      </c>
      <c r="M109" s="204"/>
      <c r="N109" s="123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0"/>
      <c r="K112" s="200"/>
      <c r="L112" s="200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2DA93-1A9A-4682-874B-6144BD6265B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B0530-7BB7-443A-87CE-D01B924B7CA5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164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165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166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89.423468038758116</v>
      </c>
      <c r="D8" s="212">
        <v>105.64044124934222</v>
      </c>
      <c r="E8" s="212">
        <v>111.34863739464056</v>
      </c>
      <c r="F8" s="213">
        <v>124.7440986517978</v>
      </c>
      <c r="G8" s="212">
        <v>133.37966119257888</v>
      </c>
      <c r="H8" s="135">
        <f>G8/F8-1</f>
        <v>6.9226220992512078E-2</v>
      </c>
      <c r="I8" s="211">
        <v>86.17</v>
      </c>
      <c r="J8" s="214">
        <v>87.38</v>
      </c>
      <c r="K8" s="214">
        <v>94.03</v>
      </c>
      <c r="L8" s="214">
        <v>102.38</v>
      </c>
      <c r="M8" s="214">
        <v>107.69</v>
      </c>
      <c r="N8" s="135">
        <f t="shared" ref="N8:N18" si="0">M8/L8-1</f>
        <v>5.1865598749755826E-2</v>
      </c>
      <c r="P8" s="210" t="s">
        <v>45</v>
      </c>
      <c r="Q8" s="211">
        <v>24.61800978023355</v>
      </c>
      <c r="R8" s="213">
        <v>76.315361633408315</v>
      </c>
      <c r="S8" s="213">
        <v>90.871739829036486</v>
      </c>
      <c r="T8" s="213">
        <v>104.76472274215966</v>
      </c>
      <c r="U8" s="213">
        <v>110.48556966297285</v>
      </c>
      <c r="V8" s="135">
        <f t="shared" ref="V8:V18" si="1">U8/T8-1</f>
        <v>5.460661538610645E-2</v>
      </c>
      <c r="W8" s="211">
        <v>29.15</v>
      </c>
      <c r="X8" s="214">
        <v>61.04</v>
      </c>
      <c r="Y8" s="214">
        <v>68.22</v>
      </c>
      <c r="Z8" s="214">
        <v>77.86</v>
      </c>
      <c r="AA8" s="214">
        <v>81.08</v>
      </c>
      <c r="AB8" s="135">
        <f t="shared" ref="AB8:AB18" si="2">AA8/Z8-1</f>
        <v>4.1356280503467735E-2</v>
      </c>
      <c r="AD8" s="67" t="s">
        <v>45</v>
      </c>
      <c r="AE8" s="215">
        <v>75837969.260000005</v>
      </c>
      <c r="AF8" s="134">
        <v>589388227.38999987</v>
      </c>
      <c r="AG8" s="134">
        <v>726538653.19000006</v>
      </c>
      <c r="AH8" s="134">
        <v>846016357.94000006</v>
      </c>
      <c r="AI8" s="134">
        <v>881772585.12999988</v>
      </c>
      <c r="AJ8" s="135">
        <f t="shared" ref="AJ8:AJ18" si="3">AI8/AH8-1</f>
        <v>4.2264226754508805E-2</v>
      </c>
      <c r="AK8" s="134">
        <f t="shared" ref="AK8:AK18" si="4">AI8-AH8</f>
        <v>35756227.189999819</v>
      </c>
      <c r="AL8" s="136">
        <f t="shared" ref="AL8:AL18" si="5">AI8/AI$8</f>
        <v>1</v>
      </c>
      <c r="AM8" s="216">
        <v>19222102.370000001</v>
      </c>
      <c r="AN8" s="217">
        <v>97026873.810000002</v>
      </c>
      <c r="AO8" s="217">
        <v>110363179.45999999</v>
      </c>
      <c r="AP8" s="217">
        <v>127747837.72</v>
      </c>
      <c r="AQ8" s="217">
        <v>130419827.3</v>
      </c>
      <c r="AR8" s="135">
        <f t="shared" ref="AR8:AR18" si="6">AQ8/AP8-1</f>
        <v>2.0916123730066571E-2</v>
      </c>
      <c r="AS8" s="134">
        <f t="shared" ref="AS8:AS18" si="7">AQ8-AP8</f>
        <v>2671989.5799999982</v>
      </c>
      <c r="AT8" s="135">
        <f t="shared" ref="AT8:AT18" si="8">AQ8/AM8-1</f>
        <v>5.7848888113064394</v>
      </c>
      <c r="AU8" s="134">
        <f t="shared" ref="AU8:AU18" si="9">AQ8-AM8</f>
        <v>111197724.92999999</v>
      </c>
      <c r="AV8" s="136">
        <f t="shared" ref="AV8:AV18" si="10">AQ8/AQ$8</f>
        <v>1</v>
      </c>
    </row>
    <row r="9" spans="2:48" x14ac:dyDescent="0.25">
      <c r="B9" s="15" t="s">
        <v>46</v>
      </c>
      <c r="C9" s="218">
        <v>119.61314873097885</v>
      </c>
      <c r="D9" s="219">
        <v>132.23809490025502</v>
      </c>
      <c r="E9" s="219">
        <v>137.98804402669992</v>
      </c>
      <c r="F9" s="219">
        <v>153.28463003899193</v>
      </c>
      <c r="G9" s="219">
        <v>162.38391218939125</v>
      </c>
      <c r="H9" s="76">
        <f>G9/F9-1</f>
        <v>5.9361999621780015E-2</v>
      </c>
      <c r="I9" s="218">
        <v>112.98</v>
      </c>
      <c r="J9" s="219">
        <v>108.31</v>
      </c>
      <c r="K9" s="219">
        <v>112.07</v>
      </c>
      <c r="L9" s="219">
        <v>120.74</v>
      </c>
      <c r="M9" s="219">
        <v>123.41</v>
      </c>
      <c r="N9" s="76">
        <f t="shared" si="0"/>
        <v>2.2113632598973032E-2</v>
      </c>
      <c r="P9" s="15" t="s">
        <v>46</v>
      </c>
      <c r="Q9" s="218">
        <v>34.532290327417726</v>
      </c>
      <c r="R9" s="219">
        <v>102.92898644100693</v>
      </c>
      <c r="S9" s="219">
        <v>118.25142482894158</v>
      </c>
      <c r="T9" s="219">
        <v>132.44852244191219</v>
      </c>
      <c r="U9" s="219">
        <v>139.78529855322412</v>
      </c>
      <c r="V9" s="76">
        <f t="shared" si="1"/>
        <v>5.5393416068719281E-2</v>
      </c>
      <c r="W9" s="218">
        <v>38.03</v>
      </c>
      <c r="X9" s="219">
        <v>83.6</v>
      </c>
      <c r="Y9" s="219">
        <v>89.91</v>
      </c>
      <c r="Z9" s="219">
        <v>99.56</v>
      </c>
      <c r="AA9" s="219">
        <v>98.01</v>
      </c>
      <c r="AB9" s="76">
        <f t="shared" si="2"/>
        <v>-1.5568501406187152E-2</v>
      </c>
      <c r="AD9" s="15" t="s">
        <v>46</v>
      </c>
      <c r="AE9" s="220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21">
        <v>9477077.6999999993</v>
      </c>
      <c r="AN9" s="222">
        <v>49225047.259999998</v>
      </c>
      <c r="AO9" s="222">
        <v>54760619.090000004</v>
      </c>
      <c r="AP9" s="222">
        <v>60676985.259999998</v>
      </c>
      <c r="AQ9" s="222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8">
        <v>68.605998124772668</v>
      </c>
      <c r="D10" s="219">
        <v>91.749378487789571</v>
      </c>
      <c r="E10" s="219">
        <v>99.58570987428547</v>
      </c>
      <c r="F10" s="219">
        <v>113.78281563761162</v>
      </c>
      <c r="G10" s="219">
        <v>123.90733032262716</v>
      </c>
      <c r="H10" s="76">
        <f>G10/F10-1</f>
        <v>8.8981052439950581E-2</v>
      </c>
      <c r="I10" s="218">
        <v>67.34</v>
      </c>
      <c r="J10" s="219">
        <v>79.27</v>
      </c>
      <c r="K10" s="219">
        <v>82.53</v>
      </c>
      <c r="L10" s="219">
        <v>97.02</v>
      </c>
      <c r="M10" s="219">
        <v>107.6</v>
      </c>
      <c r="N10" s="76">
        <f t="shared" si="0"/>
        <v>0.10904968047825192</v>
      </c>
      <c r="P10" s="19" t="s">
        <v>47</v>
      </c>
      <c r="Q10" s="218">
        <v>14.137286315654363</v>
      </c>
      <c r="R10" s="219">
        <v>66.15306212844591</v>
      </c>
      <c r="S10" s="219">
        <v>81.414700866660823</v>
      </c>
      <c r="T10" s="219">
        <v>95.987960191022665</v>
      </c>
      <c r="U10" s="219">
        <v>101.3173015035609</v>
      </c>
      <c r="V10" s="76">
        <f t="shared" si="1"/>
        <v>5.5520935145746186E-2</v>
      </c>
      <c r="W10" s="218">
        <v>15.16</v>
      </c>
      <c r="X10" s="219">
        <v>53.96</v>
      </c>
      <c r="Y10" s="219">
        <v>58.56</v>
      </c>
      <c r="Z10" s="219">
        <v>74.69</v>
      </c>
      <c r="AA10" s="219">
        <v>79.97</v>
      </c>
      <c r="AB10" s="76">
        <f t="shared" si="2"/>
        <v>7.0692194403534581E-2</v>
      </c>
      <c r="AD10" s="19" t="s">
        <v>47</v>
      </c>
      <c r="AE10" s="220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21">
        <v>2329043.2799999998</v>
      </c>
      <c r="AN10" s="222">
        <v>24139704.43</v>
      </c>
      <c r="AO10" s="222">
        <v>25469490.43</v>
      </c>
      <c r="AP10" s="222">
        <v>32488684.890000001</v>
      </c>
      <c r="AQ10" s="222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8">
        <v>54.385695459573327</v>
      </c>
      <c r="D11" s="219">
        <v>69.053002298236166</v>
      </c>
      <c r="E11" s="219">
        <v>78.125708533032878</v>
      </c>
      <c r="F11" s="219">
        <v>86.04087629442229</v>
      </c>
      <c r="G11" s="219">
        <v>103.43789968721794</v>
      </c>
      <c r="H11" s="76">
        <f>G11/F11-1</f>
        <v>0.20219486530175468</v>
      </c>
      <c r="I11" s="218">
        <v>50.39</v>
      </c>
      <c r="J11" s="219">
        <v>66.709999999999994</v>
      </c>
      <c r="K11" s="219">
        <v>58.18</v>
      </c>
      <c r="L11" s="219">
        <v>76.709999999999994</v>
      </c>
      <c r="M11" s="219">
        <v>85.07</v>
      </c>
      <c r="N11" s="76">
        <f t="shared" si="0"/>
        <v>0.10898187980706564</v>
      </c>
      <c r="P11" s="19" t="s">
        <v>48</v>
      </c>
      <c r="Q11" s="218">
        <v>19.218728302184203</v>
      </c>
      <c r="R11" s="219">
        <v>49.444334994722752</v>
      </c>
      <c r="S11" s="219">
        <v>54.895985344462289</v>
      </c>
      <c r="T11" s="219">
        <v>63.19860642891576</v>
      </c>
      <c r="U11" s="219">
        <v>70.782903103112503</v>
      </c>
      <c r="V11" s="76">
        <f t="shared" si="1"/>
        <v>0.1200073403948767</v>
      </c>
      <c r="W11" s="218">
        <v>19.03</v>
      </c>
      <c r="X11" s="219">
        <v>35.21</v>
      </c>
      <c r="Y11" s="219">
        <v>27.56</v>
      </c>
      <c r="Z11" s="219">
        <v>28.5</v>
      </c>
      <c r="AA11" s="219">
        <v>40.020000000000003</v>
      </c>
      <c r="AB11" s="76">
        <f t="shared" si="2"/>
        <v>0.40421052631578958</v>
      </c>
      <c r="AD11" s="19" t="s">
        <v>48</v>
      </c>
      <c r="AE11" s="220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21">
        <v>139202.99</v>
      </c>
      <c r="AN11" s="222">
        <v>447473.95</v>
      </c>
      <c r="AO11" s="222">
        <v>384494.2</v>
      </c>
      <c r="AP11" s="222">
        <v>397521.95</v>
      </c>
      <c r="AQ11" s="222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8">
        <v>154.48940917080748</v>
      </c>
      <c r="D12" s="219">
        <v>236.67629712851519</v>
      </c>
      <c r="E12" s="219">
        <v>166.96534083631551</v>
      </c>
      <c r="F12" s="219">
        <v>195.22665126196995</v>
      </c>
      <c r="G12" s="219">
        <v>217.32573280048848</v>
      </c>
      <c r="H12" s="76">
        <f t="shared" ref="H12:H18" si="11">G12/F12-1</f>
        <v>0.11319705273674097</v>
      </c>
      <c r="I12" s="218">
        <v>160.93</v>
      </c>
      <c r="J12" s="219">
        <v>104.86</v>
      </c>
      <c r="K12" s="219">
        <v>153.51</v>
      </c>
      <c r="L12" s="219">
        <v>130.86000000000001</v>
      </c>
      <c r="M12" s="219">
        <v>161.69999999999999</v>
      </c>
      <c r="N12" s="76">
        <f t="shared" si="0"/>
        <v>0.23567171022466726</v>
      </c>
      <c r="P12" s="19" t="s">
        <v>49</v>
      </c>
      <c r="Q12" s="218">
        <v>36.316833258124703</v>
      </c>
      <c r="R12" s="219">
        <v>117.61546768022718</v>
      </c>
      <c r="S12" s="219">
        <v>92.168248419946877</v>
      </c>
      <c r="T12" s="219">
        <v>127.96940866594741</v>
      </c>
      <c r="U12" s="219">
        <v>160.40557580035642</v>
      </c>
      <c r="V12" s="76">
        <f t="shared" si="1"/>
        <v>0.25346813330270734</v>
      </c>
      <c r="W12" s="218">
        <v>51.71</v>
      </c>
      <c r="X12" s="219">
        <v>40.42</v>
      </c>
      <c r="Y12" s="219">
        <v>53.45</v>
      </c>
      <c r="Z12" s="219">
        <v>80.97</v>
      </c>
      <c r="AA12" s="219">
        <v>109.85</v>
      </c>
      <c r="AB12" s="76">
        <f t="shared" si="2"/>
        <v>0.35667531184389278</v>
      </c>
      <c r="AD12" s="19" t="s">
        <v>49</v>
      </c>
      <c r="AE12" s="220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21">
        <v>1957390.92</v>
      </c>
      <c r="AN12" s="222">
        <v>2068539.88</v>
      </c>
      <c r="AO12" s="222">
        <v>2536858.79</v>
      </c>
      <c r="AP12" s="222">
        <v>3516583.46</v>
      </c>
      <c r="AQ12" s="222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8">
        <v>35.164202003230017</v>
      </c>
      <c r="D13" s="219">
        <v>56.134315429729149</v>
      </c>
      <c r="E13" s="219">
        <v>63.521467355569442</v>
      </c>
      <c r="F13" s="219">
        <v>73.307692546764059</v>
      </c>
      <c r="G13" s="219">
        <v>80.740314642419676</v>
      </c>
      <c r="H13" s="76">
        <f t="shared" si="11"/>
        <v>0.10138938817252008</v>
      </c>
      <c r="I13" s="218">
        <v>33.96</v>
      </c>
      <c r="J13" s="219">
        <v>46.88</v>
      </c>
      <c r="K13" s="219">
        <v>54.44</v>
      </c>
      <c r="L13" s="219">
        <v>58.54</v>
      </c>
      <c r="M13" s="219">
        <v>66.95</v>
      </c>
      <c r="N13" s="76">
        <f t="shared" si="0"/>
        <v>0.14366245302357372</v>
      </c>
      <c r="P13" s="19" t="s">
        <v>50</v>
      </c>
      <c r="Q13" s="218">
        <v>10.539728120072974</v>
      </c>
      <c r="R13" s="219">
        <v>36.382449139046848</v>
      </c>
      <c r="S13" s="219">
        <v>50.331836134752088</v>
      </c>
      <c r="T13" s="219">
        <v>59.591288416812354</v>
      </c>
      <c r="U13" s="219">
        <v>65.332979640246435</v>
      </c>
      <c r="V13" s="76">
        <f t="shared" si="1"/>
        <v>9.6351184476390461E-2</v>
      </c>
      <c r="W13" s="218">
        <v>14.65</v>
      </c>
      <c r="X13" s="219">
        <v>30.01</v>
      </c>
      <c r="Y13" s="219">
        <v>36.36</v>
      </c>
      <c r="Z13" s="219">
        <v>39.32</v>
      </c>
      <c r="AA13" s="219">
        <v>47.74</v>
      </c>
      <c r="AB13" s="76">
        <f t="shared" si="2"/>
        <v>0.2141403865717193</v>
      </c>
      <c r="AD13" s="19" t="s">
        <v>50</v>
      </c>
      <c r="AE13" s="220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21">
        <v>1280826.01</v>
      </c>
      <c r="AN13" s="222">
        <v>8016409.6399999997</v>
      </c>
      <c r="AO13" s="222">
        <v>10194390.619999999</v>
      </c>
      <c r="AP13" s="222">
        <v>11946130.1</v>
      </c>
      <c r="AQ13" s="222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8">
        <v>80.611090552006999</v>
      </c>
      <c r="D14" s="219">
        <v>89.354754765392471</v>
      </c>
      <c r="E14" s="219">
        <v>99.460677559462709</v>
      </c>
      <c r="F14" s="219">
        <v>111.53278240164596</v>
      </c>
      <c r="G14" s="219">
        <v>120.06942655265695</v>
      </c>
      <c r="H14" s="76">
        <f t="shared" si="11"/>
        <v>7.6539327426346171E-2</v>
      </c>
      <c r="I14" s="218">
        <v>80.28</v>
      </c>
      <c r="J14" s="219">
        <v>82.54</v>
      </c>
      <c r="K14" s="219">
        <v>86.96</v>
      </c>
      <c r="L14" s="219">
        <v>99.78</v>
      </c>
      <c r="M14" s="219">
        <v>106.08</v>
      </c>
      <c r="N14" s="76">
        <f t="shared" si="0"/>
        <v>6.3138905592303063E-2</v>
      </c>
      <c r="P14" s="19" t="s">
        <v>51</v>
      </c>
      <c r="Q14" s="218">
        <v>31.407207596971087</v>
      </c>
      <c r="R14" s="219">
        <v>69.287823586122954</v>
      </c>
      <c r="S14" s="219">
        <v>81.552824481819684</v>
      </c>
      <c r="T14" s="219">
        <v>94.069200130065227</v>
      </c>
      <c r="U14" s="219">
        <v>100.64893668336411</v>
      </c>
      <c r="V14" s="76">
        <f t="shared" si="1"/>
        <v>6.9945705333960273E-2</v>
      </c>
      <c r="W14" s="218">
        <v>36.950000000000003</v>
      </c>
      <c r="X14" s="219">
        <v>59.7</v>
      </c>
      <c r="Y14" s="219">
        <v>60.27</v>
      </c>
      <c r="Z14" s="219">
        <v>69.36</v>
      </c>
      <c r="AA14" s="219">
        <v>82.85</v>
      </c>
      <c r="AB14" s="76">
        <f t="shared" si="2"/>
        <v>0.19449250288350628</v>
      </c>
      <c r="AD14" s="19" t="s">
        <v>51</v>
      </c>
      <c r="AE14" s="220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21">
        <v>271492.53999999998</v>
      </c>
      <c r="AN14" s="222">
        <v>627335.91</v>
      </c>
      <c r="AO14" s="222">
        <v>633392.22</v>
      </c>
      <c r="AP14" s="222">
        <v>739635.33</v>
      </c>
      <c r="AQ14" s="222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8">
        <v>107.84751943500432</v>
      </c>
      <c r="D15" s="219">
        <v>118.83918536650482</v>
      </c>
      <c r="E15" s="219">
        <v>141.30959432666666</v>
      </c>
      <c r="F15" s="219">
        <v>163.99167209658259</v>
      </c>
      <c r="G15" s="219">
        <v>191.18215536599405</v>
      </c>
      <c r="H15" s="76">
        <f t="shared" si="11"/>
        <v>0.16580404920438685</v>
      </c>
      <c r="I15" s="218">
        <v>92.13</v>
      </c>
      <c r="J15" s="219">
        <v>110.06</v>
      </c>
      <c r="K15" s="219">
        <v>137.72</v>
      </c>
      <c r="L15" s="219">
        <v>134.81</v>
      </c>
      <c r="M15" s="219">
        <v>156.78</v>
      </c>
      <c r="N15" s="76">
        <f t="shared" si="0"/>
        <v>0.16297010607521689</v>
      </c>
      <c r="P15" s="19" t="s">
        <v>52</v>
      </c>
      <c r="Q15" s="218">
        <v>44.959498197315753</v>
      </c>
      <c r="R15" s="219">
        <v>88.148081426396161</v>
      </c>
      <c r="S15" s="219">
        <v>111.84802044236957</v>
      </c>
      <c r="T15" s="219">
        <v>141.36123737760903</v>
      </c>
      <c r="U15" s="219">
        <v>158.99894520799916</v>
      </c>
      <c r="V15" s="76">
        <f t="shared" si="1"/>
        <v>0.12477046860643748</v>
      </c>
      <c r="W15" s="218">
        <v>47.09</v>
      </c>
      <c r="X15" s="219">
        <v>74.209999999999994</v>
      </c>
      <c r="Y15" s="219">
        <v>101.32</v>
      </c>
      <c r="Z15" s="219">
        <v>107.84</v>
      </c>
      <c r="AA15" s="219">
        <v>121.14</v>
      </c>
      <c r="AB15" s="76">
        <f t="shared" si="2"/>
        <v>0.12333086053412456</v>
      </c>
      <c r="AD15" s="19" t="s">
        <v>52</v>
      </c>
      <c r="AE15" s="220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21">
        <v>919570.67</v>
      </c>
      <c r="AN15" s="222">
        <v>3319775.68</v>
      </c>
      <c r="AO15" s="222">
        <v>5606630.8099999996</v>
      </c>
      <c r="AP15" s="222">
        <v>5977140.8700000001</v>
      </c>
      <c r="AQ15" s="222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8">
        <v>63.394620252519019</v>
      </c>
      <c r="D16" s="219">
        <v>75.761882314410343</v>
      </c>
      <c r="E16" s="219">
        <v>87.685735766659221</v>
      </c>
      <c r="F16" s="219">
        <v>97.331889797767843</v>
      </c>
      <c r="G16" s="219">
        <v>107.17649698300404</v>
      </c>
      <c r="H16" s="76">
        <f t="shared" si="11"/>
        <v>0.10114472456756896</v>
      </c>
      <c r="I16" s="218">
        <v>65.77</v>
      </c>
      <c r="J16" s="219">
        <v>71.44</v>
      </c>
      <c r="K16" s="219">
        <v>78.97</v>
      </c>
      <c r="L16" s="219">
        <v>79.5</v>
      </c>
      <c r="M16" s="219">
        <v>90.02</v>
      </c>
      <c r="N16" s="76">
        <f t="shared" si="0"/>
        <v>0.13232704402515716</v>
      </c>
      <c r="P16" s="19" t="s">
        <v>53</v>
      </c>
      <c r="Q16" s="218">
        <v>26.247603193336275</v>
      </c>
      <c r="R16" s="219">
        <v>56.218571331512265</v>
      </c>
      <c r="S16" s="219">
        <v>64.730510163947514</v>
      </c>
      <c r="T16" s="219">
        <v>75.245820492638387</v>
      </c>
      <c r="U16" s="219">
        <v>81.884457754327471</v>
      </c>
      <c r="V16" s="76">
        <f t="shared" si="1"/>
        <v>8.8225993393727054E-2</v>
      </c>
      <c r="W16" s="218">
        <v>28.77</v>
      </c>
      <c r="X16" s="219">
        <v>52.03</v>
      </c>
      <c r="Y16" s="219">
        <v>48.39</v>
      </c>
      <c r="Z16" s="219">
        <v>46.6</v>
      </c>
      <c r="AA16" s="219">
        <v>60.98</v>
      </c>
      <c r="AB16" s="76">
        <f t="shared" si="2"/>
        <v>0.30858369098712446</v>
      </c>
      <c r="AD16" s="19" t="s">
        <v>53</v>
      </c>
      <c r="AE16" s="220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21">
        <v>1115784.1499999999</v>
      </c>
      <c r="AN16" s="222">
        <v>2327395.5499999998</v>
      </c>
      <c r="AO16" s="222">
        <v>2293561.5499999998</v>
      </c>
      <c r="AP16" s="222">
        <v>2123583.19</v>
      </c>
      <c r="AQ16" s="222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8">
        <v>84.79904791982085</v>
      </c>
      <c r="D17" s="219">
        <v>108.55793877235132</v>
      </c>
      <c r="E17" s="219">
        <v>124.89683916108375</v>
      </c>
      <c r="F17" s="219">
        <v>138.28996695676636</v>
      </c>
      <c r="G17" s="219">
        <v>115.38530827077689</v>
      </c>
      <c r="H17" s="76">
        <f t="shared" si="11"/>
        <v>-0.16562776888326369</v>
      </c>
      <c r="I17" s="218">
        <v>80.63</v>
      </c>
      <c r="J17" s="219">
        <v>95.86</v>
      </c>
      <c r="K17" s="219">
        <v>113.97</v>
      </c>
      <c r="L17" s="219">
        <v>122.94</v>
      </c>
      <c r="M17" s="219">
        <v>91.08</v>
      </c>
      <c r="N17" s="76">
        <f t="shared" si="0"/>
        <v>-0.25915080527086387</v>
      </c>
      <c r="P17" s="19" t="s">
        <v>54</v>
      </c>
      <c r="Q17" s="218">
        <v>25.330788310187259</v>
      </c>
      <c r="R17" s="219">
        <v>77.907610986334461</v>
      </c>
      <c r="S17" s="219">
        <v>103.81438075227631</v>
      </c>
      <c r="T17" s="219">
        <v>119.46333206455625</v>
      </c>
      <c r="U17" s="219">
        <v>98.652309276117307</v>
      </c>
      <c r="V17" s="76">
        <f t="shared" si="1"/>
        <v>-0.17420427196181809</v>
      </c>
      <c r="W17" s="218">
        <v>29.03</v>
      </c>
      <c r="X17" s="219">
        <v>65.599999999999994</v>
      </c>
      <c r="Y17" s="219">
        <v>86.93</v>
      </c>
      <c r="Z17" s="219">
        <v>98.95</v>
      </c>
      <c r="AA17" s="219">
        <v>72.53</v>
      </c>
      <c r="AB17" s="76">
        <f t="shared" si="2"/>
        <v>-0.26700353713996972</v>
      </c>
      <c r="AD17" s="19" t="s">
        <v>54</v>
      </c>
      <c r="AE17" s="220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21">
        <v>882765.87</v>
      </c>
      <c r="AN17" s="222">
        <v>5533119.9100000001</v>
      </c>
      <c r="AO17" s="222">
        <v>7023051.9699999997</v>
      </c>
      <c r="AP17" s="222">
        <v>8349188.1500000004</v>
      </c>
      <c r="AQ17" s="222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8">
        <v>79.290809248569559</v>
      </c>
      <c r="D18" s="219">
        <v>62.000242937734313</v>
      </c>
      <c r="E18" s="219">
        <v>71.091270430905183</v>
      </c>
      <c r="F18" s="219">
        <v>77.162788348329599</v>
      </c>
      <c r="G18" s="219">
        <v>77.905957326338452</v>
      </c>
      <c r="H18" s="76">
        <f t="shared" si="11"/>
        <v>9.6311835525437761E-3</v>
      </c>
      <c r="I18" s="218">
        <v>79.44</v>
      </c>
      <c r="J18" s="219">
        <v>51.13</v>
      </c>
      <c r="K18" s="219">
        <v>53.39</v>
      </c>
      <c r="L18" s="219">
        <v>54.91</v>
      </c>
      <c r="M18" s="219">
        <v>77.97</v>
      </c>
      <c r="N18" s="76">
        <f t="shared" si="0"/>
        <v>0.4199599344381717</v>
      </c>
      <c r="P18" s="23" t="s">
        <v>55</v>
      </c>
      <c r="Q18" s="218">
        <v>16.728878531526679</v>
      </c>
      <c r="R18" s="219">
        <v>42.193841171498114</v>
      </c>
      <c r="S18" s="219">
        <v>57.98342362668452</v>
      </c>
      <c r="T18" s="219">
        <v>63.589757842486854</v>
      </c>
      <c r="U18" s="219">
        <v>61.640685361972558</v>
      </c>
      <c r="V18" s="76">
        <f t="shared" si="1"/>
        <v>-3.0650729718804559E-2</v>
      </c>
      <c r="W18" s="218">
        <v>30.5</v>
      </c>
      <c r="X18" s="219">
        <v>34.869999999999997</v>
      </c>
      <c r="Y18" s="219">
        <v>38.43</v>
      </c>
      <c r="Z18" s="219">
        <v>39.17</v>
      </c>
      <c r="AA18" s="219">
        <v>55.49</v>
      </c>
      <c r="AB18" s="76">
        <f t="shared" si="2"/>
        <v>0.41664539188154204</v>
      </c>
      <c r="AD18" s="23" t="s">
        <v>55</v>
      </c>
      <c r="AE18" s="220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21">
        <v>848948.24</v>
      </c>
      <c r="AN18" s="222">
        <v>1322071.6100000001</v>
      </c>
      <c r="AO18" s="222">
        <v>1460689.78</v>
      </c>
      <c r="AP18" s="222">
        <v>1532384.51</v>
      </c>
      <c r="AQ18" s="222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167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168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170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171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6592.4915951569301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172</v>
      </c>
      <c r="C27" s="282"/>
      <c r="D27" s="282"/>
      <c r="E27" s="282"/>
      <c r="F27" s="282"/>
      <c r="G27" s="282"/>
      <c r="H27" s="282"/>
      <c r="I27" s="145"/>
      <c r="P27" s="282" t="s">
        <v>173</v>
      </c>
      <c r="Q27" s="282"/>
      <c r="R27" s="282"/>
      <c r="S27" s="282"/>
      <c r="T27" s="282"/>
      <c r="U27" s="282"/>
      <c r="V27" s="282"/>
      <c r="W27" s="282"/>
      <c r="AE27" s="282" t="s">
        <v>174</v>
      </c>
      <c r="AF27" s="282"/>
      <c r="AG27" s="282"/>
      <c r="AH27" s="282"/>
      <c r="AI27" s="282"/>
      <c r="AJ27" s="282"/>
      <c r="AK27" s="282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5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5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167</v>
      </c>
      <c r="C43" s="280"/>
      <c r="D43" s="280"/>
      <c r="E43" s="280"/>
      <c r="F43" s="280"/>
      <c r="G43" s="280"/>
      <c r="H43" s="280"/>
      <c r="P43" s="280" t="s">
        <v>168</v>
      </c>
      <c r="Q43" s="280"/>
      <c r="R43" s="280"/>
      <c r="S43" s="280"/>
      <c r="T43" s="280"/>
      <c r="U43" s="280"/>
      <c r="V43" s="280"/>
      <c r="W43" s="280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170</v>
      </c>
      <c r="C44" s="280"/>
      <c r="D44" s="280"/>
      <c r="E44" s="280"/>
      <c r="F44" s="280"/>
      <c r="G44" s="280"/>
      <c r="H44" s="280"/>
      <c r="P44" s="319" t="s">
        <v>171</v>
      </c>
      <c r="Q44" s="319"/>
      <c r="R44" s="319"/>
      <c r="S44" s="319"/>
      <c r="T44" s="319"/>
      <c r="U44" s="319"/>
      <c r="V44" s="319"/>
      <c r="W44" s="319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68AA6-4CB2-40B1-B266-8A8CEA5A9F46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86.17</v>
      </c>
      <c r="L6" s="228">
        <v>87.38</v>
      </c>
      <c r="M6" s="228">
        <v>94.03</v>
      </c>
      <c r="N6" s="228">
        <v>102.38</v>
      </c>
      <c r="O6" s="228">
        <v>107.69</v>
      </c>
      <c r="P6" s="95">
        <f t="shared" ref="P6:P51" si="2">IFERROR(O6/N6-1,"-")</f>
        <v>5.1865598749755826E-2</v>
      </c>
      <c r="Q6" s="227">
        <f t="shared" ref="Q6:Q51" si="3">IFERROR(O6-N6,"-")</f>
        <v>5.3100000000000023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95.22</v>
      </c>
      <c r="L7" s="230">
        <v>93.56</v>
      </c>
      <c r="M7" s="230">
        <v>102.22</v>
      </c>
      <c r="N7" s="230">
        <v>110.27</v>
      </c>
      <c r="O7" s="230">
        <v>115.62</v>
      </c>
      <c r="P7" s="98">
        <f t="shared" si="2"/>
        <v>4.851727577763687E-2</v>
      </c>
      <c r="Q7" s="229">
        <f t="shared" si="3"/>
        <v>5.3500000000000085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104.71</v>
      </c>
      <c r="L8" s="232">
        <v>100.8</v>
      </c>
      <c r="M8" s="232">
        <v>109.95</v>
      </c>
      <c r="N8" s="232">
        <v>118.34</v>
      </c>
      <c r="O8" s="232">
        <v>124.12</v>
      </c>
      <c r="P8" s="100">
        <f t="shared" si="2"/>
        <v>4.8842318742606139E-2</v>
      </c>
      <c r="Q8" s="231">
        <f t="shared" si="3"/>
        <v>5.7800000000000011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44.93</v>
      </c>
      <c r="L9" s="232">
        <v>53.93</v>
      </c>
      <c r="M9" s="232">
        <v>58.18</v>
      </c>
      <c r="N9" s="232">
        <v>63.87</v>
      </c>
      <c r="O9" s="232">
        <v>68.12</v>
      </c>
      <c r="P9" s="100">
        <f t="shared" si="2"/>
        <v>6.6541412243619869E-2</v>
      </c>
      <c r="Q9" s="231">
        <f t="shared" si="3"/>
        <v>4.2500000000000071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55.87</v>
      </c>
      <c r="L10" s="230">
        <v>62</v>
      </c>
      <c r="M10" s="230">
        <v>61.19</v>
      </c>
      <c r="N10" s="230">
        <v>72.44</v>
      </c>
      <c r="O10" s="230">
        <v>78.62</v>
      </c>
      <c r="P10" s="98">
        <f t="shared" si="2"/>
        <v>8.5311982330204428E-2</v>
      </c>
      <c r="Q10" s="229">
        <f t="shared" si="3"/>
        <v>6.1800000000000068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112.98</v>
      </c>
      <c r="L11" s="234">
        <v>108.31</v>
      </c>
      <c r="M11" s="234">
        <v>112.07</v>
      </c>
      <c r="N11" s="234">
        <v>120.74</v>
      </c>
      <c r="O11" s="234">
        <v>123.41</v>
      </c>
      <c r="P11" s="102">
        <f t="shared" si="2"/>
        <v>2.2113632598973032E-2</v>
      </c>
      <c r="Q11" s="233">
        <f t="shared" si="3"/>
        <v>2.6700000000000017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121.35</v>
      </c>
      <c r="L12" s="230">
        <v>114.25</v>
      </c>
      <c r="M12" s="230">
        <v>121.58</v>
      </c>
      <c r="N12" s="230">
        <v>131.06</v>
      </c>
      <c r="O12" s="230">
        <v>134.24</v>
      </c>
      <c r="P12" s="98">
        <f t="shared" si="2"/>
        <v>2.4263696017091441E-2</v>
      </c>
      <c r="Q12" s="229">
        <f t="shared" si="3"/>
        <v>3.1800000000000068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122.22</v>
      </c>
      <c r="L13" s="232">
        <v>121.39</v>
      </c>
      <c r="M13" s="232">
        <v>129.54</v>
      </c>
      <c r="N13" s="232">
        <v>139.09</v>
      </c>
      <c r="O13" s="232">
        <v>143.36000000000001</v>
      </c>
      <c r="P13" s="100">
        <f t="shared" si="2"/>
        <v>3.0699547055863086E-2</v>
      </c>
      <c r="Q13" s="231">
        <f t="shared" si="3"/>
        <v>4.2700000000000102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35.49</v>
      </c>
      <c r="L14" s="232">
        <v>48.12</v>
      </c>
      <c r="M14" s="232">
        <v>49.27</v>
      </c>
      <c r="N14" s="232">
        <v>51.81</v>
      </c>
      <c r="O14" s="232">
        <v>55.62</v>
      </c>
      <c r="P14" s="100">
        <f t="shared" si="2"/>
        <v>7.3537927041111617E-2</v>
      </c>
      <c r="Q14" s="231">
        <f t="shared" si="3"/>
        <v>3.8099999999999952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66.459999999999994</v>
      </c>
      <c r="L15" s="230">
        <v>72.819999999999993</v>
      </c>
      <c r="M15" s="230">
        <v>61.59</v>
      </c>
      <c r="N15" s="230">
        <v>71.89</v>
      </c>
      <c r="O15" s="230">
        <v>74.7</v>
      </c>
      <c r="P15" s="98">
        <f t="shared" si="2"/>
        <v>3.9087494783697441E-2</v>
      </c>
      <c r="Q15" s="229">
        <f t="shared" si="3"/>
        <v>2.8100000000000023</v>
      </c>
    </row>
    <row r="16" spans="2:17" x14ac:dyDescent="0.25">
      <c r="B16" s="93" t="s">
        <v>54</v>
      </c>
      <c r="C16" s="233">
        <v>92.8</v>
      </c>
      <c r="D16" s="233">
        <v>102.24</v>
      </c>
      <c r="E16" s="233">
        <v>98.71</v>
      </c>
      <c r="F16" s="233">
        <v>114.5</v>
      </c>
      <c r="G16" s="233">
        <v>129.04</v>
      </c>
      <c r="H16" s="233">
        <v>138.44999999999999</v>
      </c>
      <c r="I16" s="102">
        <f t="shared" si="0"/>
        <v>7.292312461252326E-2</v>
      </c>
      <c r="J16" s="233">
        <f t="shared" si="1"/>
        <v>9.4099999999999966</v>
      </c>
      <c r="K16" s="234">
        <v>80.63</v>
      </c>
      <c r="L16" s="234">
        <v>95.86</v>
      </c>
      <c r="M16" s="234">
        <v>113.97</v>
      </c>
      <c r="N16" s="234">
        <v>122.94</v>
      </c>
      <c r="O16" s="234">
        <v>91.08</v>
      </c>
      <c r="P16" s="102">
        <f t="shared" si="2"/>
        <v>-0.25915080527086387</v>
      </c>
      <c r="Q16" s="233">
        <f t="shared" si="3"/>
        <v>-31.86</v>
      </c>
    </row>
    <row r="17" spans="2:17" x14ac:dyDescent="0.25">
      <c r="B17" s="96" t="s">
        <v>62</v>
      </c>
      <c r="C17" s="229">
        <v>97.8</v>
      </c>
      <c r="D17" s="229">
        <v>108.14</v>
      </c>
      <c r="E17" s="229">
        <v>104.52</v>
      </c>
      <c r="F17" s="229">
        <v>121.1</v>
      </c>
      <c r="G17" s="229">
        <v>137.22999999999999</v>
      </c>
      <c r="H17" s="229">
        <v>145.38999999999999</v>
      </c>
      <c r="I17" s="98">
        <f t="shared" si="0"/>
        <v>5.9462216716461347E-2</v>
      </c>
      <c r="J17" s="229">
        <f t="shared" si="1"/>
        <v>8.1599999999999966</v>
      </c>
      <c r="K17" s="230">
        <v>94.86</v>
      </c>
      <c r="L17" s="230">
        <v>101.74</v>
      </c>
      <c r="M17" s="230">
        <v>120.85</v>
      </c>
      <c r="N17" s="230">
        <v>130.04</v>
      </c>
      <c r="O17" s="230">
        <v>93.36</v>
      </c>
      <c r="P17" s="98">
        <f t="shared" si="2"/>
        <v>-0.28206705629037221</v>
      </c>
      <c r="Q17" s="229">
        <f t="shared" si="3"/>
        <v>-36.679999999999993</v>
      </c>
    </row>
    <row r="18" spans="2:17" x14ac:dyDescent="0.25">
      <c r="B18" s="99" t="s">
        <v>63</v>
      </c>
      <c r="C18" s="231">
        <v>101.92</v>
      </c>
      <c r="D18" s="231">
        <v>0</v>
      </c>
      <c r="E18" s="231">
        <v>111.35</v>
      </c>
      <c r="F18" s="231">
        <v>128.75</v>
      </c>
      <c r="G18" s="231">
        <v>146.41</v>
      </c>
      <c r="H18" s="231">
        <v>153.15</v>
      </c>
      <c r="I18" s="100">
        <f t="shared" si="0"/>
        <v>4.6035106891605837E-2</v>
      </c>
      <c r="J18" s="231">
        <f t="shared" si="1"/>
        <v>6.7400000000000091</v>
      </c>
      <c r="K18" s="232">
        <v>0</v>
      </c>
      <c r="L18" s="232">
        <v>109.9</v>
      </c>
      <c r="M18" s="232">
        <v>126.67</v>
      </c>
      <c r="N18" s="232">
        <v>137.72</v>
      </c>
      <c r="O18" s="232">
        <v>90.94</v>
      </c>
      <c r="P18" s="100">
        <f t="shared" si="2"/>
        <v>-0.33967470229451058</v>
      </c>
      <c r="Q18" s="231">
        <f t="shared" si="3"/>
        <v>-46.78</v>
      </c>
    </row>
    <row r="19" spans="2:17" x14ac:dyDescent="0.25">
      <c r="B19" s="99" t="s">
        <v>64</v>
      </c>
      <c r="C19" s="231">
        <v>81.52</v>
      </c>
      <c r="D19" s="231">
        <v>0</v>
      </c>
      <c r="E19" s="231">
        <v>79.67</v>
      </c>
      <c r="F19" s="231">
        <v>92.67</v>
      </c>
      <c r="G19" s="231">
        <v>100.97</v>
      </c>
      <c r="H19" s="231">
        <v>114.46</v>
      </c>
      <c r="I19" s="100">
        <f t="shared" si="0"/>
        <v>0.13360404080419919</v>
      </c>
      <c r="J19" s="231">
        <f t="shared" si="1"/>
        <v>13.489999999999995</v>
      </c>
      <c r="K19" s="232">
        <v>0</v>
      </c>
      <c r="L19" s="232">
        <v>74.56</v>
      </c>
      <c r="M19" s="232">
        <v>99.77</v>
      </c>
      <c r="N19" s="232">
        <v>99.71</v>
      </c>
      <c r="O19" s="232">
        <v>103.12</v>
      </c>
      <c r="P19" s="100">
        <f t="shared" si="2"/>
        <v>3.4199177615083842E-2</v>
      </c>
      <c r="Q19" s="231">
        <f t="shared" si="3"/>
        <v>3.4100000000000108</v>
      </c>
    </row>
    <row r="20" spans="2:17" x14ac:dyDescent="0.25">
      <c r="B20" s="96" t="s">
        <v>65</v>
      </c>
      <c r="C20" s="229">
        <v>74.09</v>
      </c>
      <c r="D20" s="229">
        <v>76.39</v>
      </c>
      <c r="E20" s="229">
        <v>66.930000000000007</v>
      </c>
      <c r="F20" s="229">
        <v>72.900000000000006</v>
      </c>
      <c r="G20" s="229">
        <v>77.459999999999994</v>
      </c>
      <c r="H20" s="229">
        <v>94.86</v>
      </c>
      <c r="I20" s="98">
        <f t="shared" si="0"/>
        <v>0.22463206816421377</v>
      </c>
      <c r="J20" s="229">
        <f t="shared" si="1"/>
        <v>17.400000000000006</v>
      </c>
      <c r="K20" s="230">
        <v>38.590000000000003</v>
      </c>
      <c r="L20" s="230">
        <v>42.61</v>
      </c>
      <c r="M20" s="230">
        <v>59.51</v>
      </c>
      <c r="N20" s="230">
        <v>68.319999999999993</v>
      </c>
      <c r="O20" s="230">
        <v>74.400000000000006</v>
      </c>
      <c r="P20" s="98">
        <f t="shared" si="2"/>
        <v>8.8992974238875977E-2</v>
      </c>
      <c r="Q20" s="229">
        <f t="shared" si="3"/>
        <v>6.0800000000000125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50.39</v>
      </c>
      <c r="L21" s="234">
        <v>66.709999999999994</v>
      </c>
      <c r="M21" s="234">
        <v>58.18</v>
      </c>
      <c r="N21" s="234">
        <v>76.709999999999994</v>
      </c>
      <c r="O21" s="234">
        <v>85.07</v>
      </c>
      <c r="P21" s="102">
        <f t="shared" si="2"/>
        <v>0.10898187980706564</v>
      </c>
      <c r="Q21" s="233">
        <f t="shared" si="3"/>
        <v>8.36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50.39</v>
      </c>
      <c r="L22" s="230">
        <v>66.709999999999994</v>
      </c>
      <c r="M22" s="230">
        <v>57.99</v>
      </c>
      <c r="N22" s="230">
        <v>76.84</v>
      </c>
      <c r="O22" s="230">
        <v>85.03</v>
      </c>
      <c r="P22" s="98">
        <f t="shared" si="2"/>
        <v>0.1065851119208745</v>
      </c>
      <c r="Q22" s="229">
        <f t="shared" si="3"/>
        <v>8.1899999999999977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160.93</v>
      </c>
      <c r="L24" s="234">
        <v>104.86</v>
      </c>
      <c r="M24" s="234">
        <v>153.51</v>
      </c>
      <c r="N24" s="234">
        <v>130.86000000000001</v>
      </c>
      <c r="O24" s="234">
        <v>161.69999999999999</v>
      </c>
      <c r="P24" s="102">
        <f t="shared" si="2"/>
        <v>0.23567171022466726</v>
      </c>
      <c r="Q24" s="233">
        <f t="shared" si="3"/>
        <v>30.839999999999975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159.79</v>
      </c>
      <c r="L25" s="230">
        <v>100.03</v>
      </c>
      <c r="M25" s="230">
        <v>149.26</v>
      </c>
      <c r="N25" s="230">
        <v>130.86000000000001</v>
      </c>
      <c r="O25" s="230">
        <v>167.18</v>
      </c>
      <c r="P25" s="98">
        <f t="shared" si="2"/>
        <v>0.27754852514137229</v>
      </c>
      <c r="Q25" s="229">
        <f t="shared" si="3"/>
        <v>36.319999999999993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159.79</v>
      </c>
      <c r="L26" s="232">
        <v>0</v>
      </c>
      <c r="M26" s="232">
        <v>149.26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33.96</v>
      </c>
      <c r="L28" s="234">
        <v>46.88</v>
      </c>
      <c r="M28" s="234">
        <v>54.44</v>
      </c>
      <c r="N28" s="234">
        <v>58.54</v>
      </c>
      <c r="O28" s="234">
        <v>66.95</v>
      </c>
      <c r="P28" s="102">
        <f t="shared" si="2"/>
        <v>0.14366245302357372</v>
      </c>
      <c r="Q28" s="233">
        <f t="shared" si="3"/>
        <v>8.4100000000000037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36.47</v>
      </c>
      <c r="L29" s="230">
        <v>49.86</v>
      </c>
      <c r="M29" s="230">
        <v>58.2</v>
      </c>
      <c r="N29" s="230">
        <v>61.51</v>
      </c>
      <c r="O29" s="230">
        <v>71.97</v>
      </c>
      <c r="P29" s="98">
        <f t="shared" si="2"/>
        <v>0.1700536498130385</v>
      </c>
      <c r="Q29" s="229">
        <f t="shared" si="3"/>
        <v>10.46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41.4</v>
      </c>
      <c r="L30" s="232">
        <v>51.38</v>
      </c>
      <c r="M30" s="232">
        <v>60.53</v>
      </c>
      <c r="N30" s="232">
        <v>63.9</v>
      </c>
      <c r="O30" s="232">
        <v>75.59</v>
      </c>
      <c r="P30" s="100">
        <f t="shared" si="2"/>
        <v>0.18294209702660424</v>
      </c>
      <c r="Q30" s="231">
        <f t="shared" si="3"/>
        <v>11.690000000000005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27.63</v>
      </c>
      <c r="L31" s="232">
        <v>38.99</v>
      </c>
      <c r="M31" s="232">
        <v>43.24</v>
      </c>
      <c r="N31" s="232">
        <v>45.79</v>
      </c>
      <c r="O31" s="232">
        <v>49.31</v>
      </c>
      <c r="P31" s="100">
        <f t="shared" si="2"/>
        <v>7.6872679624372164E-2</v>
      </c>
      <c r="Q31" s="231">
        <f t="shared" si="3"/>
        <v>3.5200000000000031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29.17</v>
      </c>
      <c r="L32" s="230">
        <v>33.19</v>
      </c>
      <c r="M32" s="230">
        <v>37.479999999999997</v>
      </c>
      <c r="N32" s="230">
        <v>43.95</v>
      </c>
      <c r="O32" s="230">
        <v>46.29</v>
      </c>
      <c r="P32" s="98">
        <f t="shared" si="2"/>
        <v>5.3242320819112621E-2</v>
      </c>
      <c r="Q32" s="229">
        <f t="shared" si="3"/>
        <v>2.3399999999999963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80.28</v>
      </c>
      <c r="L33" s="234">
        <v>82.54</v>
      </c>
      <c r="M33" s="234">
        <v>86.96</v>
      </c>
      <c r="N33" s="234">
        <v>99.78</v>
      </c>
      <c r="O33" s="234">
        <v>106.08</v>
      </c>
      <c r="P33" s="102">
        <f t="shared" si="2"/>
        <v>6.3138905592303063E-2</v>
      </c>
      <c r="Q33" s="233">
        <f t="shared" si="3"/>
        <v>6.2999999999999972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80.28</v>
      </c>
      <c r="L34" s="230">
        <v>82.54</v>
      </c>
      <c r="M34" s="230">
        <v>86.96</v>
      </c>
      <c r="N34" s="230">
        <v>99.78</v>
      </c>
      <c r="O34" s="230">
        <v>106.08</v>
      </c>
      <c r="P34" s="98">
        <f t="shared" si="2"/>
        <v>6.3138905592303063E-2</v>
      </c>
      <c r="Q34" s="229">
        <f t="shared" si="3"/>
        <v>6.2999999999999972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92.13</v>
      </c>
      <c r="L35" s="234">
        <v>110.06</v>
      </c>
      <c r="M35" s="234">
        <v>137.72</v>
      </c>
      <c r="N35" s="234">
        <v>134.81</v>
      </c>
      <c r="O35" s="234">
        <v>156.78</v>
      </c>
      <c r="P35" s="102">
        <f t="shared" si="2"/>
        <v>0.16297010607521689</v>
      </c>
      <c r="Q35" s="233">
        <f t="shared" si="3"/>
        <v>21.97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92.18</v>
      </c>
      <c r="L36" s="230">
        <v>121.74</v>
      </c>
      <c r="M36" s="230">
        <v>147.33000000000001</v>
      </c>
      <c r="N36" s="230">
        <v>145.06</v>
      </c>
      <c r="O36" s="230">
        <v>171.52</v>
      </c>
      <c r="P36" s="98">
        <f t="shared" si="2"/>
        <v>0.18240727974631188</v>
      </c>
      <c r="Q36" s="229">
        <f t="shared" si="3"/>
        <v>26.460000000000008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63.95</v>
      </c>
      <c r="L37" s="230">
        <v>51.26</v>
      </c>
      <c r="M37" s="230">
        <v>89.3</v>
      </c>
      <c r="N37" s="230">
        <v>73.790000000000006</v>
      </c>
      <c r="O37" s="230">
        <v>80.510000000000005</v>
      </c>
      <c r="P37" s="98">
        <f t="shared" si="2"/>
        <v>9.1069250575958716E-2</v>
      </c>
      <c r="Q37" s="229">
        <f t="shared" si="3"/>
        <v>6.7199999999999989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65.77</v>
      </c>
      <c r="L38" s="234">
        <v>71.44</v>
      </c>
      <c r="M38" s="234">
        <v>78.97</v>
      </c>
      <c r="N38" s="234">
        <v>79.5</v>
      </c>
      <c r="O38" s="234">
        <v>90.02</v>
      </c>
      <c r="P38" s="102">
        <f t="shared" si="2"/>
        <v>0.13232704402515716</v>
      </c>
      <c r="Q38" s="233">
        <f t="shared" si="3"/>
        <v>10.519999999999996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65.77</v>
      </c>
      <c r="L39" s="230">
        <v>71.44</v>
      </c>
      <c r="M39" s="230">
        <v>78.97</v>
      </c>
      <c r="N39" s="230">
        <v>79.5</v>
      </c>
      <c r="O39" s="230">
        <v>90.02</v>
      </c>
      <c r="P39" s="98">
        <f t="shared" si="2"/>
        <v>0.13232704402515716</v>
      </c>
      <c r="Q39" s="229">
        <f t="shared" si="3"/>
        <v>10.519999999999996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72.2</v>
      </c>
      <c r="L40" s="232">
        <v>84.79</v>
      </c>
      <c r="M40" s="232">
        <v>93.22</v>
      </c>
      <c r="N40" s="232">
        <v>93.48</v>
      </c>
      <c r="O40" s="232">
        <v>102.66</v>
      </c>
      <c r="P40" s="100">
        <f t="shared" si="2"/>
        <v>9.8202824133504452E-2</v>
      </c>
      <c r="Q40" s="231">
        <f t="shared" si="3"/>
        <v>9.1799999999999926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56.46</v>
      </c>
      <c r="L41" s="232">
        <v>54.77</v>
      </c>
      <c r="M41" s="232">
        <v>60.7</v>
      </c>
      <c r="N41" s="232">
        <v>62.18</v>
      </c>
      <c r="O41" s="232">
        <v>67.88</v>
      </c>
      <c r="P41" s="100">
        <f t="shared" si="2"/>
        <v>9.1669347056931416E-2</v>
      </c>
      <c r="Q41" s="231">
        <f t="shared" si="3"/>
        <v>5.6999999999999957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80.63</v>
      </c>
      <c r="L42" s="234">
        <v>95.86</v>
      </c>
      <c r="M42" s="234">
        <v>113.97</v>
      </c>
      <c r="N42" s="234">
        <v>122.94</v>
      </c>
      <c r="O42" s="234">
        <v>91.08</v>
      </c>
      <c r="P42" s="102">
        <f t="shared" si="2"/>
        <v>-0.25915080527086387</v>
      </c>
      <c r="Q42" s="233">
        <f t="shared" si="3"/>
        <v>-31.86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94.86</v>
      </c>
      <c r="L43" s="230">
        <v>101.74</v>
      </c>
      <c r="M43" s="230">
        <v>120.85</v>
      </c>
      <c r="N43" s="230">
        <v>130.04</v>
      </c>
      <c r="O43" s="230">
        <v>93.36</v>
      </c>
      <c r="P43" s="98">
        <f t="shared" si="2"/>
        <v>-0.28206705629037221</v>
      </c>
      <c r="Q43" s="229">
        <f t="shared" si="3"/>
        <v>-36.679999999999993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109.9</v>
      </c>
      <c r="M44" s="232">
        <v>126.67</v>
      </c>
      <c r="N44" s="232">
        <v>137.72</v>
      </c>
      <c r="O44" s="232">
        <v>90.94</v>
      </c>
      <c r="P44" s="100">
        <f t="shared" si="2"/>
        <v>-0.33967470229451058</v>
      </c>
      <c r="Q44" s="231">
        <f t="shared" si="3"/>
        <v>-46.78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74.56</v>
      </c>
      <c r="M45" s="232">
        <v>99.77</v>
      </c>
      <c r="N45" s="232">
        <v>99.71</v>
      </c>
      <c r="O45" s="232">
        <v>103.12</v>
      </c>
      <c r="P45" s="100">
        <f t="shared" si="2"/>
        <v>3.4199177615083842E-2</v>
      </c>
      <c r="Q45" s="231">
        <f t="shared" si="3"/>
        <v>3.4100000000000108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38.590000000000003</v>
      </c>
      <c r="L46" s="230">
        <v>42.61</v>
      </c>
      <c r="M46" s="230">
        <v>59.51</v>
      </c>
      <c r="N46" s="230">
        <v>68.319999999999993</v>
      </c>
      <c r="O46" s="230">
        <v>74.400000000000006</v>
      </c>
      <c r="P46" s="98">
        <f t="shared" si="2"/>
        <v>8.8992974238875977E-2</v>
      </c>
      <c r="Q46" s="229">
        <f t="shared" si="3"/>
        <v>6.0800000000000125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79.44</v>
      </c>
      <c r="L47" s="234">
        <v>51.13</v>
      </c>
      <c r="M47" s="234">
        <v>53.39</v>
      </c>
      <c r="N47" s="234">
        <v>54.91</v>
      </c>
      <c r="O47" s="234">
        <v>77.97</v>
      </c>
      <c r="P47" s="102">
        <f t="shared" si="2"/>
        <v>0.4199599344381717</v>
      </c>
      <c r="Q47" s="233">
        <f t="shared" si="3"/>
        <v>23.060000000000002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79.84</v>
      </c>
      <c r="L48" s="230">
        <v>51.4</v>
      </c>
      <c r="M48" s="230">
        <v>52.45</v>
      </c>
      <c r="N48" s="230">
        <v>55.89</v>
      </c>
      <c r="O48" s="230">
        <v>80.12</v>
      </c>
      <c r="P48" s="98">
        <f t="shared" si="2"/>
        <v>0.43353014850599392</v>
      </c>
      <c r="Q48" s="229">
        <f t="shared" si="3"/>
        <v>24.230000000000004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75.88</v>
      </c>
      <c r="L49" s="232">
        <v>56.79</v>
      </c>
      <c r="M49" s="232">
        <v>57.55</v>
      </c>
      <c r="N49" s="232">
        <v>58.48</v>
      </c>
      <c r="O49" s="232">
        <v>91.49</v>
      </c>
      <c r="P49" s="100">
        <f t="shared" si="2"/>
        <v>0.56446648426812596</v>
      </c>
      <c r="Q49" s="231">
        <f t="shared" si="3"/>
        <v>33.01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114.9</v>
      </c>
      <c r="L50" s="232">
        <v>40.46</v>
      </c>
      <c r="M50" s="232">
        <v>40.31</v>
      </c>
      <c r="N50" s="232">
        <v>49.95</v>
      </c>
      <c r="O50" s="232">
        <v>53</v>
      </c>
      <c r="P50" s="100">
        <f t="shared" si="2"/>
        <v>6.1061061061060906E-2</v>
      </c>
      <c r="Q50" s="231">
        <f t="shared" si="3"/>
        <v>3.0499999999999972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164.19</v>
      </c>
      <c r="L51" s="230">
        <v>132.30000000000001</v>
      </c>
      <c r="M51" s="230">
        <v>118.26</v>
      </c>
      <c r="N51" s="230">
        <v>45.82</v>
      </c>
      <c r="O51" s="230">
        <v>84.07</v>
      </c>
      <c r="P51" s="98">
        <f t="shared" si="2"/>
        <v>0.83478830205150567</v>
      </c>
      <c r="Q51" s="229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0CC27-BF07-4F97-9BF0-4A6706AC647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29.15</v>
      </c>
      <c r="L6" s="228">
        <v>61.04</v>
      </c>
      <c r="M6" s="228">
        <v>68.22</v>
      </c>
      <c r="N6" s="228">
        <v>77.86</v>
      </c>
      <c r="O6" s="228">
        <v>81.08</v>
      </c>
      <c r="P6" s="95">
        <f t="shared" ref="P6:P51" si="2">IFERROR(O6/N6-1,"-")</f>
        <v>4.1356280503467735E-2</v>
      </c>
      <c r="Q6" s="227">
        <f t="shared" ref="Q6:Q51" si="3">IFERROR(O6-N6,"-")</f>
        <v>3.2199999999999989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37.21</v>
      </c>
      <c r="L7" s="230">
        <v>67.489999999999995</v>
      </c>
      <c r="M7" s="230">
        <v>77.17</v>
      </c>
      <c r="N7" s="230">
        <v>85.04</v>
      </c>
      <c r="O7" s="230">
        <v>88.82</v>
      </c>
      <c r="P7" s="98">
        <f t="shared" si="2"/>
        <v>4.4449670743179626E-2</v>
      </c>
      <c r="Q7" s="229">
        <f t="shared" si="3"/>
        <v>3.7799999999999869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41.83</v>
      </c>
      <c r="L8" s="232">
        <v>74.41</v>
      </c>
      <c r="M8" s="232">
        <v>84.42</v>
      </c>
      <c r="N8" s="232">
        <v>92.88</v>
      </c>
      <c r="O8" s="232">
        <v>96.25</v>
      </c>
      <c r="P8" s="100">
        <f t="shared" si="2"/>
        <v>3.6283376399655509E-2</v>
      </c>
      <c r="Q8" s="231">
        <f t="shared" si="3"/>
        <v>3.3700000000000045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15.72</v>
      </c>
      <c r="L9" s="232">
        <v>34.58</v>
      </c>
      <c r="M9" s="232">
        <v>40.07</v>
      </c>
      <c r="N9" s="232">
        <v>44.77</v>
      </c>
      <c r="O9" s="232">
        <v>49.74</v>
      </c>
      <c r="P9" s="100">
        <f t="shared" si="2"/>
        <v>0.11101183828456551</v>
      </c>
      <c r="Q9" s="231">
        <f t="shared" si="3"/>
        <v>4.9699999999999989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13.04</v>
      </c>
      <c r="L10" s="230">
        <v>38.340000000000003</v>
      </c>
      <c r="M10" s="230">
        <v>38.380000000000003</v>
      </c>
      <c r="N10" s="230">
        <v>52.34</v>
      </c>
      <c r="O10" s="230">
        <v>55.16</v>
      </c>
      <c r="P10" s="98">
        <f t="shared" si="2"/>
        <v>5.3878486816965943E-2</v>
      </c>
      <c r="Q10" s="229">
        <f t="shared" si="3"/>
        <v>2.8199999999999932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38.03</v>
      </c>
      <c r="L11" s="234">
        <v>83.6</v>
      </c>
      <c r="M11" s="234">
        <v>89.91</v>
      </c>
      <c r="N11" s="234">
        <v>99.56</v>
      </c>
      <c r="O11" s="234">
        <v>98.01</v>
      </c>
      <c r="P11" s="102">
        <f t="shared" si="2"/>
        <v>-1.5568501406187152E-2</v>
      </c>
      <c r="Q11" s="233">
        <f t="shared" si="3"/>
        <v>-1.5499999999999972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45.63</v>
      </c>
      <c r="L12" s="230">
        <v>90.64</v>
      </c>
      <c r="M12" s="230">
        <v>100.62</v>
      </c>
      <c r="N12" s="230">
        <v>109.83</v>
      </c>
      <c r="O12" s="230">
        <v>109.22</v>
      </c>
      <c r="P12" s="98">
        <f t="shared" si="2"/>
        <v>-5.5540380588181559E-3</v>
      </c>
      <c r="Q12" s="229">
        <f t="shared" si="3"/>
        <v>-0.60999999999999943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50.11</v>
      </c>
      <c r="L13" s="232">
        <v>98.47</v>
      </c>
      <c r="M13" s="232">
        <v>108.06</v>
      </c>
      <c r="N13" s="232">
        <v>117.13</v>
      </c>
      <c r="O13" s="232">
        <v>116.81</v>
      </c>
      <c r="P13" s="100">
        <f t="shared" si="2"/>
        <v>-2.7320071715187799E-3</v>
      </c>
      <c r="Q13" s="231">
        <f t="shared" si="3"/>
        <v>-0.31999999999999318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1.46</v>
      </c>
      <c r="L14" s="232">
        <v>31.71</v>
      </c>
      <c r="M14" s="232">
        <v>38.020000000000003</v>
      </c>
      <c r="N14" s="232">
        <v>41.42</v>
      </c>
      <c r="O14" s="232">
        <v>44.68</v>
      </c>
      <c r="P14" s="100">
        <f t="shared" si="2"/>
        <v>7.8705939159826155E-2</v>
      </c>
      <c r="Q14" s="231">
        <f t="shared" si="3"/>
        <v>3.259999999999998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14.14</v>
      </c>
      <c r="L15" s="230">
        <v>48.39</v>
      </c>
      <c r="M15" s="230">
        <v>42.53</v>
      </c>
      <c r="N15" s="230">
        <v>55.08</v>
      </c>
      <c r="O15" s="230">
        <v>53.58</v>
      </c>
      <c r="P15" s="98">
        <f t="shared" si="2"/>
        <v>-2.7233115468409563E-2</v>
      </c>
      <c r="Q15" s="229">
        <f t="shared" si="3"/>
        <v>-1.5</v>
      </c>
    </row>
    <row r="16" spans="2:17" x14ac:dyDescent="0.25">
      <c r="B16" s="93" t="s">
        <v>54</v>
      </c>
      <c r="C16" s="233">
        <v>71.48</v>
      </c>
      <c r="D16" s="233">
        <v>50.94</v>
      </c>
      <c r="E16" s="233">
        <v>53.72</v>
      </c>
      <c r="F16" s="233">
        <v>88.72</v>
      </c>
      <c r="G16" s="233">
        <v>108.87</v>
      </c>
      <c r="H16" s="233">
        <v>119.53</v>
      </c>
      <c r="I16" s="102">
        <f t="shared" si="0"/>
        <v>9.791494442913562E-2</v>
      </c>
      <c r="J16" s="233">
        <f t="shared" si="1"/>
        <v>10.659999999999997</v>
      </c>
      <c r="K16" s="234">
        <v>29.03</v>
      </c>
      <c r="L16" s="234">
        <v>65.599999999999994</v>
      </c>
      <c r="M16" s="234">
        <v>86.93</v>
      </c>
      <c r="N16" s="234">
        <v>98.95</v>
      </c>
      <c r="O16" s="234">
        <v>72.53</v>
      </c>
      <c r="P16" s="102">
        <f t="shared" si="2"/>
        <v>-0.26700353713996972</v>
      </c>
      <c r="Q16" s="233">
        <f t="shared" si="3"/>
        <v>-26.42</v>
      </c>
    </row>
    <row r="17" spans="2:17" x14ac:dyDescent="0.25">
      <c r="B17" s="96" t="s">
        <v>62</v>
      </c>
      <c r="C17" s="229">
        <v>77.83</v>
      </c>
      <c r="D17" s="229">
        <v>56.41</v>
      </c>
      <c r="E17" s="229">
        <v>62.75</v>
      </c>
      <c r="F17" s="229">
        <v>96.52</v>
      </c>
      <c r="G17" s="229">
        <v>119.31</v>
      </c>
      <c r="H17" s="229">
        <v>129.19999999999999</v>
      </c>
      <c r="I17" s="98">
        <f t="shared" si="0"/>
        <v>8.2893303159835563E-2</v>
      </c>
      <c r="J17" s="229">
        <f t="shared" si="1"/>
        <v>9.8899999999999864</v>
      </c>
      <c r="K17" s="230">
        <v>41.3</v>
      </c>
      <c r="L17" s="230">
        <v>74.73</v>
      </c>
      <c r="M17" s="230">
        <v>98.38</v>
      </c>
      <c r="N17" s="230">
        <v>110.38</v>
      </c>
      <c r="O17" s="230">
        <v>78.489999999999995</v>
      </c>
      <c r="P17" s="98">
        <f t="shared" si="2"/>
        <v>-0.28891103460771883</v>
      </c>
      <c r="Q17" s="229">
        <f t="shared" si="3"/>
        <v>-31.89</v>
      </c>
    </row>
    <row r="18" spans="2:17" x14ac:dyDescent="0.25">
      <c r="B18" s="99" t="s">
        <v>63</v>
      </c>
      <c r="C18" s="231">
        <v>81.78</v>
      </c>
      <c r="D18" s="231">
        <v>0</v>
      </c>
      <c r="E18" s="231">
        <v>65.540000000000006</v>
      </c>
      <c r="F18" s="231">
        <v>100.75</v>
      </c>
      <c r="G18" s="231">
        <v>126.98</v>
      </c>
      <c r="H18" s="231">
        <v>135.56</v>
      </c>
      <c r="I18" s="100">
        <f t="shared" si="0"/>
        <v>6.7569696015120417E-2</v>
      </c>
      <c r="J18" s="231">
        <f t="shared" si="1"/>
        <v>8.5799999999999983</v>
      </c>
      <c r="K18" s="232">
        <v>0</v>
      </c>
      <c r="L18" s="232">
        <v>77.349999999999994</v>
      </c>
      <c r="M18" s="232">
        <v>102.01</v>
      </c>
      <c r="N18" s="232">
        <v>116.24</v>
      </c>
      <c r="O18" s="232">
        <v>76.28</v>
      </c>
      <c r="P18" s="100">
        <f t="shared" si="2"/>
        <v>-0.34377150722642802</v>
      </c>
      <c r="Q18" s="231">
        <f t="shared" si="3"/>
        <v>-39.959999999999994</v>
      </c>
    </row>
    <row r="19" spans="2:17" x14ac:dyDescent="0.25">
      <c r="B19" s="99" t="s">
        <v>64</v>
      </c>
      <c r="C19" s="231">
        <v>62.86</v>
      </c>
      <c r="D19" s="231">
        <v>0</v>
      </c>
      <c r="E19" s="231">
        <v>51.57</v>
      </c>
      <c r="F19" s="231">
        <v>79.3</v>
      </c>
      <c r="G19" s="231">
        <v>88.65</v>
      </c>
      <c r="H19" s="231">
        <v>103.35</v>
      </c>
      <c r="I19" s="100">
        <f t="shared" si="0"/>
        <v>0.16582064297800314</v>
      </c>
      <c r="J19" s="231">
        <f t="shared" si="1"/>
        <v>14.699999999999989</v>
      </c>
      <c r="K19" s="232">
        <v>0</v>
      </c>
      <c r="L19" s="232">
        <v>64.069999999999993</v>
      </c>
      <c r="M19" s="232">
        <v>84.56</v>
      </c>
      <c r="N19" s="232">
        <v>86.59</v>
      </c>
      <c r="O19" s="232">
        <v>87.47</v>
      </c>
      <c r="P19" s="100">
        <f t="shared" si="2"/>
        <v>1.0162836355237292E-2</v>
      </c>
      <c r="Q19" s="231">
        <f t="shared" si="3"/>
        <v>0.87999999999999545</v>
      </c>
    </row>
    <row r="20" spans="2:17" x14ac:dyDescent="0.25">
      <c r="B20" s="96" t="s">
        <v>65</v>
      </c>
      <c r="C20" s="229">
        <v>50.93</v>
      </c>
      <c r="D20" s="229">
        <v>31.82</v>
      </c>
      <c r="E20" s="229">
        <v>24.11</v>
      </c>
      <c r="F20" s="229">
        <v>48.07</v>
      </c>
      <c r="G20" s="229">
        <v>55.12</v>
      </c>
      <c r="H20" s="229">
        <v>69.489999999999995</v>
      </c>
      <c r="I20" s="98">
        <f t="shared" si="0"/>
        <v>0.26070391872278664</v>
      </c>
      <c r="J20" s="229">
        <f t="shared" si="1"/>
        <v>14.369999999999997</v>
      </c>
      <c r="K20" s="230">
        <v>9.19</v>
      </c>
      <c r="L20" s="230">
        <v>18</v>
      </c>
      <c r="M20" s="230">
        <v>30.27</v>
      </c>
      <c r="N20" s="230">
        <v>39.299999999999997</v>
      </c>
      <c r="O20" s="230">
        <v>42.76</v>
      </c>
      <c r="P20" s="98">
        <f t="shared" si="2"/>
        <v>8.8040712468193449E-2</v>
      </c>
      <c r="Q20" s="229">
        <f t="shared" si="3"/>
        <v>3.4600000000000009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19.03</v>
      </c>
      <c r="L21" s="234">
        <v>35.21</v>
      </c>
      <c r="M21" s="234">
        <v>27.56</v>
      </c>
      <c r="N21" s="234">
        <v>28.5</v>
      </c>
      <c r="O21" s="234">
        <v>40.020000000000003</v>
      </c>
      <c r="P21" s="102">
        <f t="shared" si="2"/>
        <v>0.40421052631578958</v>
      </c>
      <c r="Q21" s="233">
        <f t="shared" si="3"/>
        <v>11.520000000000003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19.03</v>
      </c>
      <c r="L22" s="230">
        <v>35.21</v>
      </c>
      <c r="M22" s="230">
        <v>27.47</v>
      </c>
      <c r="N22" s="230">
        <v>28.43</v>
      </c>
      <c r="O22" s="230">
        <v>40.43</v>
      </c>
      <c r="P22" s="98">
        <f t="shared" si="2"/>
        <v>0.42208934224410832</v>
      </c>
      <c r="Q22" s="229">
        <f t="shared" si="3"/>
        <v>12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51.71</v>
      </c>
      <c r="L24" s="234">
        <v>40.42</v>
      </c>
      <c r="M24" s="234">
        <v>53.45</v>
      </c>
      <c r="N24" s="234">
        <v>80.97</v>
      </c>
      <c r="O24" s="234">
        <v>109.85</v>
      </c>
      <c r="P24" s="102">
        <f t="shared" si="2"/>
        <v>0.35667531184389278</v>
      </c>
      <c r="Q24" s="233">
        <f t="shared" si="3"/>
        <v>28.879999999999995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57.15</v>
      </c>
      <c r="L25" s="230">
        <v>40.369999999999997</v>
      </c>
      <c r="M25" s="230">
        <v>53.19</v>
      </c>
      <c r="N25" s="230">
        <v>80.97</v>
      </c>
      <c r="O25" s="230">
        <v>113.58</v>
      </c>
      <c r="P25" s="98">
        <f t="shared" si="2"/>
        <v>0.40274175620600228</v>
      </c>
      <c r="Q25" s="229">
        <f t="shared" si="3"/>
        <v>32.61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57.15</v>
      </c>
      <c r="L26" s="232">
        <v>0</v>
      </c>
      <c r="M26" s="232">
        <v>53.19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14.65</v>
      </c>
      <c r="L28" s="234">
        <v>30.01</v>
      </c>
      <c r="M28" s="234">
        <v>36.36</v>
      </c>
      <c r="N28" s="234">
        <v>39.32</v>
      </c>
      <c r="O28" s="234">
        <v>47.74</v>
      </c>
      <c r="P28" s="102">
        <f t="shared" si="2"/>
        <v>0.2141403865717193</v>
      </c>
      <c r="Q28" s="233">
        <f t="shared" si="3"/>
        <v>8.4200000000000017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16.68</v>
      </c>
      <c r="L29" s="230">
        <v>32.770000000000003</v>
      </c>
      <c r="M29" s="230">
        <v>40.01</v>
      </c>
      <c r="N29" s="230">
        <v>42.37</v>
      </c>
      <c r="O29" s="230">
        <v>51.46</v>
      </c>
      <c r="P29" s="98">
        <f t="shared" si="2"/>
        <v>0.21453858862402653</v>
      </c>
      <c r="Q29" s="229">
        <f t="shared" si="3"/>
        <v>9.0900000000000034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17.18</v>
      </c>
      <c r="L30" s="232">
        <v>34.24</v>
      </c>
      <c r="M30" s="232">
        <v>41.71</v>
      </c>
      <c r="N30" s="232">
        <v>43.9</v>
      </c>
      <c r="O30" s="232">
        <v>53.95</v>
      </c>
      <c r="P30" s="100">
        <f t="shared" si="2"/>
        <v>0.22892938496583159</v>
      </c>
      <c r="Q30" s="231">
        <f t="shared" si="3"/>
        <v>10.050000000000004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15.47</v>
      </c>
      <c r="L31" s="232">
        <v>23.36</v>
      </c>
      <c r="M31" s="232">
        <v>29.28</v>
      </c>
      <c r="N31" s="232">
        <v>32.090000000000003</v>
      </c>
      <c r="O31" s="232">
        <v>35.700000000000003</v>
      </c>
      <c r="P31" s="100">
        <f t="shared" si="2"/>
        <v>0.11249610470551574</v>
      </c>
      <c r="Q31" s="231">
        <f t="shared" si="3"/>
        <v>3.6099999999999994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11.34</v>
      </c>
      <c r="L32" s="230">
        <v>18.98</v>
      </c>
      <c r="M32" s="230">
        <v>22.18</v>
      </c>
      <c r="N32" s="230">
        <v>26.33</v>
      </c>
      <c r="O32" s="230">
        <v>32.619999999999997</v>
      </c>
      <c r="P32" s="98">
        <f t="shared" si="2"/>
        <v>0.23889099886061516</v>
      </c>
      <c r="Q32" s="229">
        <f t="shared" si="3"/>
        <v>6.2899999999999991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36.950000000000003</v>
      </c>
      <c r="L33" s="234">
        <v>59.7</v>
      </c>
      <c r="M33" s="234">
        <v>60.27</v>
      </c>
      <c r="N33" s="234">
        <v>69.36</v>
      </c>
      <c r="O33" s="234">
        <v>82.85</v>
      </c>
      <c r="P33" s="102">
        <f t="shared" si="2"/>
        <v>0.19449250288350628</v>
      </c>
      <c r="Q33" s="233">
        <f t="shared" si="3"/>
        <v>13.489999999999995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36.950000000000003</v>
      </c>
      <c r="L34" s="230">
        <v>59.7</v>
      </c>
      <c r="M34" s="230">
        <v>60.27</v>
      </c>
      <c r="N34" s="230">
        <v>69.36</v>
      </c>
      <c r="O34" s="230">
        <v>82.85</v>
      </c>
      <c r="P34" s="98">
        <f t="shared" si="2"/>
        <v>0.19449250288350628</v>
      </c>
      <c r="Q34" s="229">
        <f t="shared" si="3"/>
        <v>13.489999999999995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47.09</v>
      </c>
      <c r="L35" s="234">
        <v>74.209999999999994</v>
      </c>
      <c r="M35" s="234">
        <v>101.32</v>
      </c>
      <c r="N35" s="234">
        <v>107.84</v>
      </c>
      <c r="O35" s="234">
        <v>121.14</v>
      </c>
      <c r="P35" s="102">
        <f t="shared" si="2"/>
        <v>0.12333086053412456</v>
      </c>
      <c r="Q35" s="233">
        <f t="shared" si="3"/>
        <v>13.299999999999997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48.57</v>
      </c>
      <c r="L36" s="230">
        <v>83.18</v>
      </c>
      <c r="M36" s="230">
        <v>106.29</v>
      </c>
      <c r="N36" s="230">
        <v>116.94</v>
      </c>
      <c r="O36" s="230">
        <v>130.44</v>
      </c>
      <c r="P36" s="98">
        <f t="shared" si="2"/>
        <v>0.11544381734222675</v>
      </c>
      <c r="Q36" s="229">
        <f t="shared" si="3"/>
        <v>13.5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1.65</v>
      </c>
      <c r="L37" s="230">
        <v>32.43</v>
      </c>
      <c r="M37" s="230">
        <v>72.94</v>
      </c>
      <c r="N37" s="230">
        <v>56.4</v>
      </c>
      <c r="O37" s="230">
        <v>67.84</v>
      </c>
      <c r="P37" s="98">
        <f t="shared" si="2"/>
        <v>0.2028368794326243</v>
      </c>
      <c r="Q37" s="229">
        <f t="shared" si="3"/>
        <v>11.440000000000005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28.77</v>
      </c>
      <c r="L38" s="234">
        <v>52.03</v>
      </c>
      <c r="M38" s="234">
        <v>48.39</v>
      </c>
      <c r="N38" s="234">
        <v>46.6</v>
      </c>
      <c r="O38" s="234">
        <v>60.98</v>
      </c>
      <c r="P38" s="102">
        <f t="shared" si="2"/>
        <v>0.30858369098712446</v>
      </c>
      <c r="Q38" s="233">
        <f t="shared" si="3"/>
        <v>14.379999999999995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28.77</v>
      </c>
      <c r="L39" s="230">
        <v>52.03</v>
      </c>
      <c r="M39" s="230">
        <v>48.39</v>
      </c>
      <c r="N39" s="230">
        <v>46.6</v>
      </c>
      <c r="O39" s="230">
        <v>60.98</v>
      </c>
      <c r="P39" s="98">
        <f t="shared" si="2"/>
        <v>0.30858369098712446</v>
      </c>
      <c r="Q39" s="229">
        <f t="shared" si="3"/>
        <v>14.379999999999995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28.61</v>
      </c>
      <c r="L40" s="232">
        <v>59.98</v>
      </c>
      <c r="M40" s="232">
        <v>59.48</v>
      </c>
      <c r="N40" s="232">
        <v>53.97</v>
      </c>
      <c r="O40" s="232">
        <v>68.59</v>
      </c>
      <c r="P40" s="100">
        <f t="shared" si="2"/>
        <v>0.27089123587178077</v>
      </c>
      <c r="Q40" s="231">
        <f t="shared" si="3"/>
        <v>14.620000000000005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29.07</v>
      </c>
      <c r="L41" s="232">
        <v>41.41</v>
      </c>
      <c r="M41" s="232">
        <v>35.39</v>
      </c>
      <c r="N41" s="232">
        <v>37.15</v>
      </c>
      <c r="O41" s="232">
        <v>47.12</v>
      </c>
      <c r="P41" s="100">
        <f t="shared" si="2"/>
        <v>0.26837146702557191</v>
      </c>
      <c r="Q41" s="231">
        <f t="shared" si="3"/>
        <v>9.9699999999999989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29.03</v>
      </c>
      <c r="L42" s="234">
        <v>65.599999999999994</v>
      </c>
      <c r="M42" s="234">
        <v>86.93</v>
      </c>
      <c r="N42" s="234">
        <v>98.95</v>
      </c>
      <c r="O42" s="234">
        <v>72.53</v>
      </c>
      <c r="P42" s="102">
        <f t="shared" si="2"/>
        <v>-0.26700353713996972</v>
      </c>
      <c r="Q42" s="233">
        <f t="shared" si="3"/>
        <v>-26.42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41.3</v>
      </c>
      <c r="L43" s="230">
        <v>74.73</v>
      </c>
      <c r="M43" s="230">
        <v>98.38</v>
      </c>
      <c r="N43" s="230">
        <v>110.38</v>
      </c>
      <c r="O43" s="230">
        <v>78.489999999999995</v>
      </c>
      <c r="P43" s="98">
        <f t="shared" si="2"/>
        <v>-0.28891103460771883</v>
      </c>
      <c r="Q43" s="229">
        <f t="shared" si="3"/>
        <v>-31.89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77.349999999999994</v>
      </c>
      <c r="M44" s="232">
        <v>102.01</v>
      </c>
      <c r="N44" s="232">
        <v>116.24</v>
      </c>
      <c r="O44" s="232">
        <v>76.28</v>
      </c>
      <c r="P44" s="100">
        <f t="shared" si="2"/>
        <v>-0.34377150722642802</v>
      </c>
      <c r="Q44" s="231">
        <f t="shared" si="3"/>
        <v>-39.959999999999994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64.069999999999993</v>
      </c>
      <c r="M45" s="232">
        <v>84.56</v>
      </c>
      <c r="N45" s="232">
        <v>86.59</v>
      </c>
      <c r="O45" s="232">
        <v>87.47</v>
      </c>
      <c r="P45" s="100">
        <f t="shared" si="2"/>
        <v>1.0162836355237292E-2</v>
      </c>
      <c r="Q45" s="231">
        <f t="shared" si="3"/>
        <v>0.87999999999999545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9.19</v>
      </c>
      <c r="L46" s="230">
        <v>18</v>
      </c>
      <c r="M46" s="230">
        <v>30.27</v>
      </c>
      <c r="N46" s="230">
        <v>39.299999999999997</v>
      </c>
      <c r="O46" s="230">
        <v>42.76</v>
      </c>
      <c r="P46" s="98">
        <f t="shared" si="2"/>
        <v>8.8040712468193449E-2</v>
      </c>
      <c r="Q46" s="229">
        <f t="shared" si="3"/>
        <v>3.4600000000000009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30.5</v>
      </c>
      <c r="L47" s="234">
        <v>34.869999999999997</v>
      </c>
      <c r="M47" s="234">
        <v>38.43</v>
      </c>
      <c r="N47" s="234">
        <v>39.17</v>
      </c>
      <c r="O47" s="234">
        <v>55.49</v>
      </c>
      <c r="P47" s="102">
        <f t="shared" si="2"/>
        <v>0.41664539188154204</v>
      </c>
      <c r="Q47" s="233">
        <f t="shared" si="3"/>
        <v>16.32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30.64</v>
      </c>
      <c r="L48" s="230">
        <v>35.54</v>
      </c>
      <c r="M48" s="230">
        <v>38.700000000000003</v>
      </c>
      <c r="N48" s="230">
        <v>40.549999999999997</v>
      </c>
      <c r="O48" s="230">
        <v>59.35</v>
      </c>
      <c r="P48" s="98">
        <f t="shared" si="2"/>
        <v>0.46362515413070304</v>
      </c>
      <c r="Q48" s="229">
        <f t="shared" si="3"/>
        <v>18.800000000000004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27.69</v>
      </c>
      <c r="L49" s="232">
        <v>37.799999999999997</v>
      </c>
      <c r="M49" s="232">
        <v>40.369999999999997</v>
      </c>
      <c r="N49" s="232">
        <v>40.380000000000003</v>
      </c>
      <c r="O49" s="232">
        <v>66.17</v>
      </c>
      <c r="P49" s="100">
        <f t="shared" si="2"/>
        <v>0.63868251609707771</v>
      </c>
      <c r="Q49" s="231">
        <f t="shared" si="3"/>
        <v>25.79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81.319999999999993</v>
      </c>
      <c r="L50" s="232">
        <v>30.37</v>
      </c>
      <c r="M50" s="232">
        <v>33.94</v>
      </c>
      <c r="N50" s="232">
        <v>41</v>
      </c>
      <c r="O50" s="232">
        <v>41.66</v>
      </c>
      <c r="P50" s="100">
        <f t="shared" si="2"/>
        <v>1.609756097560977E-2</v>
      </c>
      <c r="Q50" s="231">
        <f t="shared" si="3"/>
        <v>0.65999999999999659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13.22</v>
      </c>
      <c r="L51" s="230">
        <v>35.5</v>
      </c>
      <c r="M51" s="230">
        <v>47.03</v>
      </c>
      <c r="N51" s="230">
        <v>28.3</v>
      </c>
      <c r="O51" s="230">
        <v>48.96</v>
      </c>
      <c r="P51" s="98">
        <f t="shared" si="2"/>
        <v>0.73003533568904588</v>
      </c>
      <c r="Q51" s="229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99D06-CC1F-4519-953C-E085AC27556E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CDD7A-2D55-4539-9F25-42FEE1C669C1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263</v>
      </c>
      <c r="D5" s="173" t="s">
        <v>264</v>
      </c>
      <c r="E5" s="173" t="s">
        <v>265</v>
      </c>
      <c r="F5" s="173" t="s">
        <v>266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267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268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52299</v>
      </c>
      <c r="D6" s="237">
        <v>30057</v>
      </c>
      <c r="E6" s="237">
        <v>103640</v>
      </c>
      <c r="F6" s="237">
        <v>112296</v>
      </c>
      <c r="G6" s="238">
        <f t="shared" ref="G6:G11" si="0">F6/E6-1</f>
        <v>8.3519876495561585E-2</v>
      </c>
      <c r="H6" s="237">
        <f t="shared" ref="H6:H11" si="1">F6-E6</f>
        <v>8656</v>
      </c>
      <c r="I6" s="238"/>
      <c r="J6" s="237">
        <v>119581</v>
      </c>
      <c r="K6" s="238">
        <f t="shared" ref="K6:K11" si="2">J6/F6-1</f>
        <v>6.4873192277552283E-2</v>
      </c>
      <c r="L6" s="237">
        <f t="shared" ref="L6:L11" si="3">J6-F6</f>
        <v>7285</v>
      </c>
      <c r="M6" s="238"/>
      <c r="N6" s="237">
        <v>112906</v>
      </c>
      <c r="O6" s="238">
        <f t="shared" ref="O6:O11" si="4">N6/J6-1</f>
        <v>-5.5819904499878725E-2</v>
      </c>
      <c r="P6" s="237">
        <f t="shared" ref="P6:P11" si="5">N6-J6</f>
        <v>-6675</v>
      </c>
      <c r="Q6" s="238">
        <f>N6/C6-1</f>
        <v>1.1588558098625215</v>
      </c>
      <c r="R6" s="237">
        <f>N6-C6</f>
        <v>60607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2629</v>
      </c>
      <c r="D7" s="237">
        <v>17683</v>
      </c>
      <c r="E7" s="237">
        <v>9518</v>
      </c>
      <c r="F7" s="237">
        <v>11034</v>
      </c>
      <c r="G7" s="238">
        <f t="shared" si="0"/>
        <v>0.15927715906703099</v>
      </c>
      <c r="H7" s="237">
        <f t="shared" si="1"/>
        <v>1516</v>
      </c>
      <c r="I7" s="238">
        <f>F7/$F$7</f>
        <v>1</v>
      </c>
      <c r="J7" s="237">
        <v>8304</v>
      </c>
      <c r="K7" s="238">
        <f t="shared" si="2"/>
        <v>-0.24741707449700923</v>
      </c>
      <c r="L7" s="237">
        <f t="shared" si="3"/>
        <v>-2730</v>
      </c>
      <c r="M7" s="238">
        <f>J7/$J$7</f>
        <v>1</v>
      </c>
      <c r="N7" s="237">
        <v>6547</v>
      </c>
      <c r="O7" s="238">
        <f t="shared" si="4"/>
        <v>-0.21158477842003853</v>
      </c>
      <c r="P7" s="237">
        <f t="shared" si="5"/>
        <v>-1757</v>
      </c>
      <c r="Q7" s="238">
        <f t="shared" ref="Q7:Q11" si="6">N7/C7-1</f>
        <v>1.490300494484595</v>
      </c>
      <c r="R7" s="237">
        <f t="shared" ref="R7:R11" si="7">N7-C7</f>
        <v>3918</v>
      </c>
      <c r="S7" s="238">
        <f>N7/$N$7</f>
        <v>1</v>
      </c>
      <c r="T7" s="238">
        <f>N7/$N$6</f>
        <v>5.7986289479744213E-2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866</v>
      </c>
      <c r="D8" s="240">
        <v>2208</v>
      </c>
      <c r="E8" s="240">
        <v>2888</v>
      </c>
      <c r="F8" s="240">
        <v>3665</v>
      </c>
      <c r="G8" s="241">
        <f t="shared" si="0"/>
        <v>0.26904432132963985</v>
      </c>
      <c r="H8" s="240">
        <f t="shared" si="1"/>
        <v>777</v>
      </c>
      <c r="I8" s="241">
        <f>F8/$F$7</f>
        <v>0.33215515678810947</v>
      </c>
      <c r="J8" s="240">
        <v>3052</v>
      </c>
      <c r="K8" s="241">
        <f t="shared" si="2"/>
        <v>-0.16725784447476122</v>
      </c>
      <c r="L8" s="240">
        <f t="shared" si="3"/>
        <v>-613</v>
      </c>
      <c r="M8" s="241">
        <f>J8/$J$7</f>
        <v>0.36753371868978807</v>
      </c>
      <c r="N8" s="240">
        <v>3545</v>
      </c>
      <c r="O8" s="241">
        <f t="shared" si="4"/>
        <v>0.16153342070773258</v>
      </c>
      <c r="P8" s="240">
        <f t="shared" si="5"/>
        <v>493</v>
      </c>
      <c r="Q8" s="241">
        <f t="shared" si="6"/>
        <v>3.0935334872979219</v>
      </c>
      <c r="R8" s="240">
        <f t="shared" si="7"/>
        <v>2679</v>
      </c>
      <c r="S8" s="241">
        <f>N8/$N$7</f>
        <v>0.54146937528639072</v>
      </c>
      <c r="T8" s="241">
        <f>N8/$N$6</f>
        <v>3.1397799939772909E-2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1763</v>
      </c>
      <c r="D9" s="243">
        <v>15475</v>
      </c>
      <c r="E9" s="243">
        <v>6630</v>
      </c>
      <c r="F9" s="243">
        <v>7369</v>
      </c>
      <c r="G9" s="244">
        <f t="shared" si="0"/>
        <v>0.11146304675716445</v>
      </c>
      <c r="H9" s="245">
        <f t="shared" si="1"/>
        <v>739</v>
      </c>
      <c r="I9" s="246">
        <f>F9/$F$7</f>
        <v>0.66784484321189053</v>
      </c>
      <c r="J9" s="243">
        <v>5252</v>
      </c>
      <c r="K9" s="244">
        <f t="shared" si="2"/>
        <v>-0.28728457049803224</v>
      </c>
      <c r="L9" s="245">
        <f t="shared" si="3"/>
        <v>-2117</v>
      </c>
      <c r="M9" s="246">
        <f>J9/$J$7</f>
        <v>0.63246628131021199</v>
      </c>
      <c r="N9" s="243">
        <v>3002</v>
      </c>
      <c r="O9" s="244">
        <f t="shared" si="4"/>
        <v>-0.42840822543792845</v>
      </c>
      <c r="P9" s="245">
        <f t="shared" si="5"/>
        <v>-2250</v>
      </c>
      <c r="Q9" s="244">
        <f t="shared" si="6"/>
        <v>0.70277935337492914</v>
      </c>
      <c r="R9" s="245">
        <f t="shared" si="7"/>
        <v>1239</v>
      </c>
      <c r="S9" s="246">
        <f>N9/$N$7</f>
        <v>0.45853062471360928</v>
      </c>
      <c r="T9" s="246">
        <f>N9/$N$6</f>
        <v>2.6588489539971304E-2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1622</v>
      </c>
      <c r="D10" s="29">
        <v>5709</v>
      </c>
      <c r="E10" s="29">
        <v>5680</v>
      </c>
      <c r="F10" s="29">
        <v>6699</v>
      </c>
      <c r="G10" s="22">
        <f t="shared" si="0"/>
        <v>0.17940140845070429</v>
      </c>
      <c r="H10" s="20">
        <f t="shared" si="1"/>
        <v>1019</v>
      </c>
      <c r="I10" s="31">
        <f>F10/$F$7</f>
        <v>0.6071234366503534</v>
      </c>
      <c r="J10" s="29">
        <v>4576</v>
      </c>
      <c r="K10" s="22">
        <f t="shared" si="2"/>
        <v>-0.31691297208538582</v>
      </c>
      <c r="L10" s="20">
        <f t="shared" si="3"/>
        <v>-2123</v>
      </c>
      <c r="M10" s="31">
        <f>J10/$J$7</f>
        <v>0.55105973025048172</v>
      </c>
      <c r="N10" s="29">
        <v>1466</v>
      </c>
      <c r="O10" s="22">
        <f t="shared" si="4"/>
        <v>-0.67963286713286708</v>
      </c>
      <c r="P10" s="20">
        <f t="shared" si="5"/>
        <v>-3110</v>
      </c>
      <c r="Q10" s="22">
        <f t="shared" si="6"/>
        <v>-9.6177558569667032E-2</v>
      </c>
      <c r="R10" s="20">
        <f t="shared" si="7"/>
        <v>-156</v>
      </c>
      <c r="S10" s="31">
        <f>N10/$N$7</f>
        <v>0.22391935237513366</v>
      </c>
      <c r="T10" s="31">
        <f>N10/$N$6</f>
        <v>1.2984252386941349E-2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141</v>
      </c>
      <c r="D11" s="29">
        <f>D9-D10</f>
        <v>9766</v>
      </c>
      <c r="E11" s="29">
        <f>E9-E10</f>
        <v>950</v>
      </c>
      <c r="F11" s="29">
        <f>F9-F10</f>
        <v>670</v>
      </c>
      <c r="G11" s="22">
        <f t="shared" si="0"/>
        <v>-0.29473684210526319</v>
      </c>
      <c r="H11" s="20">
        <f t="shared" si="1"/>
        <v>-280</v>
      </c>
      <c r="I11" s="31">
        <f>F11/$F$7</f>
        <v>6.0721406561537065E-2</v>
      </c>
      <c r="J11" s="29">
        <f>J9-J10</f>
        <v>676</v>
      </c>
      <c r="K11" s="22">
        <f t="shared" si="2"/>
        <v>8.9552238805969964E-3</v>
      </c>
      <c r="L11" s="20">
        <f t="shared" si="3"/>
        <v>6</v>
      </c>
      <c r="M11" s="31">
        <f>J11/$J$7</f>
        <v>8.1406551059730256E-2</v>
      </c>
      <c r="N11" s="29">
        <f>N9-N10</f>
        <v>1536</v>
      </c>
      <c r="O11" s="22">
        <f t="shared" si="4"/>
        <v>1.2721893491124261</v>
      </c>
      <c r="P11" s="20">
        <f t="shared" si="5"/>
        <v>860</v>
      </c>
      <c r="Q11" s="22">
        <f t="shared" si="6"/>
        <v>9.8936170212765955</v>
      </c>
      <c r="R11" s="20">
        <f t="shared" si="7"/>
        <v>1395</v>
      </c>
      <c r="S11" s="31">
        <f>N11/$N$7</f>
        <v>0.23461127233847565</v>
      </c>
      <c r="T11" s="31">
        <f>N11/$N$6</f>
        <v>1.3604237153029955E-2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2" t="s">
        <v>185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187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81" t="s">
        <v>185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96681</v>
      </c>
      <c r="D124" s="237">
        <v>140346</v>
      </c>
      <c r="E124" s="237">
        <v>257117</v>
      </c>
      <c r="F124" s="237">
        <v>278594</v>
      </c>
      <c r="G124" s="238">
        <f t="shared" ref="G124:G129" si="8">F124/E124-1</f>
        <v>8.3530066078866927E-2</v>
      </c>
      <c r="H124" s="237">
        <f t="shared" ref="H124:H129" si="9">F124-E124</f>
        <v>21477</v>
      </c>
      <c r="I124" s="238"/>
      <c r="J124" s="237">
        <v>287810</v>
      </c>
      <c r="K124" s="238"/>
      <c r="L124" s="238">
        <f t="shared" ref="L124:L129" si="10">J124/F124-1</f>
        <v>3.3080396562739978E-2</v>
      </c>
      <c r="M124" s="237">
        <f t="shared" ref="M124:M129" si="11">J124-F124</f>
        <v>9216</v>
      </c>
      <c r="N124" s="238">
        <f t="shared" ref="N124:N129" si="12">J124/D124-1</f>
        <v>1.050717512433557</v>
      </c>
      <c r="O124" s="237">
        <f t="shared" ref="O124:O129" si="13">J124-D124</f>
        <v>147464</v>
      </c>
      <c r="Z124" s="1"/>
      <c r="AE124"/>
    </row>
    <row r="125" spans="2:31" ht="18.75" x14ac:dyDescent="0.3">
      <c r="B125" s="236" t="s">
        <v>176</v>
      </c>
      <c r="C125" s="237">
        <v>26839</v>
      </c>
      <c r="D125" s="237">
        <v>45216</v>
      </c>
      <c r="E125" s="237">
        <v>29061</v>
      </c>
      <c r="F125" s="237">
        <v>32018</v>
      </c>
      <c r="G125" s="238">
        <f t="shared" si="8"/>
        <v>0.10175148824885594</v>
      </c>
      <c r="H125" s="237">
        <f t="shared" si="9"/>
        <v>2957</v>
      </c>
      <c r="I125" s="238">
        <f>F125/$F$7</f>
        <v>2.9017582019213339</v>
      </c>
      <c r="J125" s="237">
        <v>29188</v>
      </c>
      <c r="K125" s="238">
        <f>J125/$J$125</f>
        <v>1</v>
      </c>
      <c r="L125" s="238">
        <f t="shared" si="10"/>
        <v>-8.838778187269658E-2</v>
      </c>
      <c r="M125" s="237">
        <f t="shared" si="11"/>
        <v>-2830</v>
      </c>
      <c r="N125" s="238">
        <f t="shared" si="12"/>
        <v>-0.35447629157820237</v>
      </c>
      <c r="O125" s="237">
        <f t="shared" si="13"/>
        <v>-16028</v>
      </c>
      <c r="Z125" s="1"/>
      <c r="AE125"/>
    </row>
    <row r="126" spans="2:31" ht="15.75" x14ac:dyDescent="0.25">
      <c r="B126" s="239" t="s">
        <v>102</v>
      </c>
      <c r="C126" s="240">
        <v>6781</v>
      </c>
      <c r="D126" s="240">
        <v>11021</v>
      </c>
      <c r="E126" s="240">
        <v>9118</v>
      </c>
      <c r="F126" s="240">
        <v>11280</v>
      </c>
      <c r="G126" s="241">
        <f t="shared" si="8"/>
        <v>0.23711340206185572</v>
      </c>
      <c r="H126" s="240">
        <f t="shared" si="9"/>
        <v>2162</v>
      </c>
      <c r="I126" s="241">
        <f>F126/$F$7</f>
        <v>1.022294725394236</v>
      </c>
      <c r="J126" s="240">
        <v>10812</v>
      </c>
      <c r="K126" s="241">
        <f>J126/$J$125</f>
        <v>0.37042620254899272</v>
      </c>
      <c r="L126" s="241">
        <f t="shared" si="10"/>
        <v>-4.1489361702127692E-2</v>
      </c>
      <c r="M126" s="240">
        <f t="shared" si="11"/>
        <v>-468</v>
      </c>
      <c r="N126" s="241">
        <f t="shared" si="12"/>
        <v>-1.8963796388712484E-2</v>
      </c>
      <c r="O126" s="240">
        <f t="shared" si="13"/>
        <v>-209</v>
      </c>
      <c r="Z126" s="1"/>
      <c r="AE126"/>
    </row>
    <row r="127" spans="2:31" x14ac:dyDescent="0.25">
      <c r="B127" s="242" t="s">
        <v>105</v>
      </c>
      <c r="C127" s="243">
        <v>20058</v>
      </c>
      <c r="D127" s="243">
        <v>34195</v>
      </c>
      <c r="E127" s="243">
        <v>19943</v>
      </c>
      <c r="F127" s="243">
        <v>20738</v>
      </c>
      <c r="G127" s="244">
        <f t="shared" si="8"/>
        <v>3.9863611292182632E-2</v>
      </c>
      <c r="H127" s="245">
        <f t="shared" si="9"/>
        <v>795</v>
      </c>
      <c r="I127" s="246">
        <f>F127/$F$7</f>
        <v>1.8794634765270981</v>
      </c>
      <c r="J127" s="243">
        <v>18376</v>
      </c>
      <c r="K127" s="246">
        <f>J127/$J$125</f>
        <v>0.62957379745100728</v>
      </c>
      <c r="L127" s="244">
        <f t="shared" si="10"/>
        <v>-0.1138971935577201</v>
      </c>
      <c r="M127" s="245">
        <f t="shared" si="11"/>
        <v>-2362</v>
      </c>
      <c r="N127" s="244">
        <f t="shared" si="12"/>
        <v>-0.46261149290831993</v>
      </c>
      <c r="O127" s="245">
        <f t="shared" si="13"/>
        <v>-15819</v>
      </c>
      <c r="Z127" s="1"/>
      <c r="AE127"/>
    </row>
    <row r="128" spans="2:31" x14ac:dyDescent="0.25">
      <c r="B128" s="247" t="s">
        <v>180</v>
      </c>
      <c r="C128" s="29">
        <v>19550</v>
      </c>
      <c r="D128" s="29">
        <v>22992</v>
      </c>
      <c r="E128" s="29">
        <v>14901</v>
      </c>
      <c r="F128" s="29">
        <v>18512</v>
      </c>
      <c r="G128" s="22">
        <f t="shared" si="8"/>
        <v>0.24233272934702366</v>
      </c>
      <c r="H128" s="20">
        <f t="shared" si="9"/>
        <v>3611</v>
      </c>
      <c r="I128" s="31">
        <f>F128/$F$7</f>
        <v>1.6777234003987676</v>
      </c>
      <c r="J128" s="29">
        <v>14724</v>
      </c>
      <c r="K128" s="31">
        <f>J128/$J$125</f>
        <v>0.50445388515828427</v>
      </c>
      <c r="L128" s="22">
        <f t="shared" si="10"/>
        <v>-0.20462402765773557</v>
      </c>
      <c r="M128" s="20">
        <f t="shared" si="11"/>
        <v>-3788</v>
      </c>
      <c r="N128" s="22">
        <f t="shared" si="12"/>
        <v>-0.35960334029227559</v>
      </c>
      <c r="O128" s="20">
        <f t="shared" si="13"/>
        <v>-8268</v>
      </c>
      <c r="Z128" s="1"/>
      <c r="AE128"/>
    </row>
    <row r="129" spans="2:31" x14ac:dyDescent="0.25">
      <c r="B129" s="247" t="s">
        <v>182</v>
      </c>
      <c r="C129" s="29">
        <f>C127-C128</f>
        <v>508</v>
      </c>
      <c r="D129" s="29">
        <f>D127-D128</f>
        <v>11203</v>
      </c>
      <c r="E129" s="29">
        <f>E127-E128</f>
        <v>5042</v>
      </c>
      <c r="F129" s="29">
        <f>F127-F128</f>
        <v>2226</v>
      </c>
      <c r="G129" s="22">
        <f t="shared" si="8"/>
        <v>-0.55850852836176124</v>
      </c>
      <c r="H129" s="20">
        <f t="shared" si="9"/>
        <v>-2816</v>
      </c>
      <c r="I129" s="31">
        <f>F129/$F$7</f>
        <v>0.20174007612833061</v>
      </c>
      <c r="J129" s="29">
        <f>J127-J128</f>
        <v>3652</v>
      </c>
      <c r="K129" s="31">
        <f>J129/$J$125</f>
        <v>0.12511991229272304</v>
      </c>
      <c r="L129" s="22">
        <f t="shared" si="10"/>
        <v>0.6406109613656783</v>
      </c>
      <c r="M129" s="20">
        <f t="shared" si="11"/>
        <v>1426</v>
      </c>
      <c r="N129" s="22">
        <f t="shared" si="12"/>
        <v>-0.67401588860126749</v>
      </c>
      <c r="O129" s="20">
        <f t="shared" si="13"/>
        <v>-7551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2" t="s">
        <v>185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CE702-DEA7-4D54-A59E-3CFD5218D974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5A5A-53E8-4896-97FA-6B37D1BDED2A}">
  <sheetPr>
    <tabColor theme="4" tint="0.39997558519241921"/>
  </sheetPr>
  <dimension ref="A1:AE142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2629</v>
      </c>
      <c r="D6" s="255">
        <v>17683</v>
      </c>
      <c r="E6" s="255">
        <v>9518</v>
      </c>
      <c r="F6" s="256">
        <f>E6/$E$6</f>
        <v>1</v>
      </c>
      <c r="G6" s="255">
        <v>11034</v>
      </c>
      <c r="H6" s="256">
        <f>G6/E6-1</f>
        <v>0.15927715906703099</v>
      </c>
      <c r="I6" s="255">
        <f>G6-E6</f>
        <v>1516</v>
      </c>
      <c r="J6" s="256">
        <f>G6/$G$6</f>
        <v>1</v>
      </c>
      <c r="K6" s="255">
        <v>8304</v>
      </c>
      <c r="L6" s="256">
        <f t="shared" ref="L6:L12" si="0">K6/G6-1</f>
        <v>-0.24741707449700923</v>
      </c>
      <c r="M6" s="255">
        <f t="shared" ref="M6:M12" si="1">K6-G6</f>
        <v>-2730</v>
      </c>
      <c r="N6" s="256">
        <f>K6/$K$6</f>
        <v>1</v>
      </c>
      <c r="O6" s="255">
        <v>6547</v>
      </c>
      <c r="P6" s="256">
        <f t="shared" ref="P6:P11" si="2">O6/K6-1</f>
        <v>-0.21158477842003853</v>
      </c>
      <c r="Q6" s="255">
        <f t="shared" ref="Q6:Q12" si="3">O6-K6</f>
        <v>-1757</v>
      </c>
      <c r="R6" s="256">
        <f>O6/C6-1</f>
        <v>1.490300494484595</v>
      </c>
      <c r="S6" s="255">
        <f>O6-C6</f>
        <v>3918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1887</v>
      </c>
      <c r="D7" s="258">
        <v>15565</v>
      </c>
      <c r="E7" s="258">
        <v>7731</v>
      </c>
      <c r="F7" s="259">
        <f t="shared" ref="F7:F12" si="4">E7/$E$6</f>
        <v>0.8122504727884009</v>
      </c>
      <c r="G7" s="258">
        <v>8163</v>
      </c>
      <c r="H7" s="260">
        <f>G7/E7-1</f>
        <v>5.5878928987194376E-2</v>
      </c>
      <c r="I7" s="261">
        <f>G7-E7</f>
        <v>432</v>
      </c>
      <c r="J7" s="259">
        <f>G7/$G$6</f>
        <v>0.73980424143556278</v>
      </c>
      <c r="K7" s="258">
        <v>6118</v>
      </c>
      <c r="L7" s="262">
        <f t="shared" si="0"/>
        <v>-0.25052064192086243</v>
      </c>
      <c r="M7" s="263">
        <f t="shared" si="1"/>
        <v>-2045</v>
      </c>
      <c r="N7" s="259">
        <f>K7/$K$6</f>
        <v>0.73675337186897882</v>
      </c>
      <c r="O7" s="258">
        <v>4434</v>
      </c>
      <c r="P7" s="260">
        <f t="shared" si="2"/>
        <v>-0.27525335076822488</v>
      </c>
      <c r="Q7" s="261">
        <f t="shared" si="3"/>
        <v>-1684</v>
      </c>
      <c r="R7" s="260">
        <f t="shared" ref="R7:R10" si="5">O7/C7-1</f>
        <v>1.3497615262321143</v>
      </c>
      <c r="S7" s="261">
        <f t="shared" ref="S7:S10" si="6">O7-C7</f>
        <v>2547</v>
      </c>
      <c r="T7" s="259">
        <f>O7/$O$6</f>
        <v>0.67725675882083392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514</v>
      </c>
      <c r="D8" s="264">
        <v>0</v>
      </c>
      <c r="E8" s="264">
        <v>1779</v>
      </c>
      <c r="F8" s="265">
        <f t="shared" si="4"/>
        <v>0.18690901449884428</v>
      </c>
      <c r="G8" s="264">
        <v>2368</v>
      </c>
      <c r="H8" s="266">
        <f>IFERROR(G8/E8-1,"-")</f>
        <v>0.33108487914558737</v>
      </c>
      <c r="I8" s="267">
        <f t="shared" ref="I8:I12" si="7">G8-E8</f>
        <v>589</v>
      </c>
      <c r="J8" s="265">
        <f t="shared" ref="J8:J12" si="8">G8/$G$6</f>
        <v>0.21460938916077579</v>
      </c>
      <c r="K8" s="264">
        <v>2702</v>
      </c>
      <c r="L8" s="268">
        <f>IFERROR(K8/G8-1,"-")</f>
        <v>0.14104729729729737</v>
      </c>
      <c r="M8" s="269">
        <f>IF(G8=0,"nd",K8-G8)</f>
        <v>334</v>
      </c>
      <c r="N8" s="270">
        <f t="shared" ref="N8:N12" si="9">K8/$K$6</f>
        <v>0.32538535645472061</v>
      </c>
      <c r="O8" s="264">
        <v>755</v>
      </c>
      <c r="P8" s="268">
        <f>IFERROR(O8/K8-1,"-")</f>
        <v>-0.72057735011102886</v>
      </c>
      <c r="Q8" s="271">
        <f t="shared" si="3"/>
        <v>-1947</v>
      </c>
      <c r="R8" s="268">
        <f>IFERROR(O8/C8-1,"-")</f>
        <v>0.46887159533073941</v>
      </c>
      <c r="S8" s="271">
        <f t="shared" si="6"/>
        <v>241</v>
      </c>
      <c r="T8" s="270">
        <f t="shared" ref="T8:T12" si="10">O8/$O$6</f>
        <v>0.11531999389033144</v>
      </c>
      <c r="V8" s="29"/>
      <c r="W8" s="81"/>
      <c r="AE8" s="1"/>
    </row>
    <row r="9" spans="1:31" s="4" customFormat="1" x14ac:dyDescent="0.25">
      <c r="B9" s="99" t="s">
        <v>63</v>
      </c>
      <c r="C9" s="264">
        <v>1373</v>
      </c>
      <c r="D9" s="264">
        <v>0</v>
      </c>
      <c r="E9" s="264">
        <v>5952</v>
      </c>
      <c r="F9" s="270">
        <f t="shared" si="4"/>
        <v>0.62534145828955667</v>
      </c>
      <c r="G9" s="264">
        <v>5795</v>
      </c>
      <c r="H9" s="266">
        <f>IFERROR(G9/E9-1,"-")</f>
        <v>-2.6377688172043001E-2</v>
      </c>
      <c r="I9" s="271">
        <f t="shared" si="7"/>
        <v>-157</v>
      </c>
      <c r="J9" s="270">
        <f t="shared" si="8"/>
        <v>0.52519485227478702</v>
      </c>
      <c r="K9" s="264">
        <v>3416</v>
      </c>
      <c r="L9" s="268">
        <f>IFERROR(K9/G9-1,"-")</f>
        <v>-0.41052631578947374</v>
      </c>
      <c r="M9" s="269">
        <f>IF(G9=0,"nd",K9-G9)</f>
        <v>-2379</v>
      </c>
      <c r="N9" s="270">
        <f t="shared" si="9"/>
        <v>0.41136801541425821</v>
      </c>
      <c r="O9" s="264">
        <v>3679</v>
      </c>
      <c r="P9" s="268">
        <f t="shared" si="2"/>
        <v>7.6990632318501229E-2</v>
      </c>
      <c r="Q9" s="271">
        <f t="shared" si="3"/>
        <v>263</v>
      </c>
      <c r="R9" s="272">
        <f t="shared" si="5"/>
        <v>1.679533867443554</v>
      </c>
      <c r="S9" s="271">
        <f t="shared" si="6"/>
        <v>2306</v>
      </c>
      <c r="T9" s="270">
        <f t="shared" si="10"/>
        <v>0.56193676493050249</v>
      </c>
      <c r="V9" s="29"/>
      <c r="W9" s="81"/>
      <c r="AE9" s="1"/>
    </row>
    <row r="10" spans="1:31" s="4" customFormat="1" x14ac:dyDescent="0.25">
      <c r="B10" s="257" t="s">
        <v>195</v>
      </c>
      <c r="C10" s="273">
        <v>742</v>
      </c>
      <c r="D10" s="273">
        <v>2118</v>
      </c>
      <c r="E10" s="273">
        <v>1787</v>
      </c>
      <c r="F10" s="274">
        <f>IFERROR(E10/$E$6,"-")</f>
        <v>0.18774952721159907</v>
      </c>
      <c r="G10" s="273">
        <v>2871</v>
      </c>
      <c r="H10" s="262">
        <f>IFERROR(G10/E10-1,"-")</f>
        <v>0.60660324566312251</v>
      </c>
      <c r="I10" s="263">
        <f>IFERROR(G10-E10,"-")</f>
        <v>1084</v>
      </c>
      <c r="J10" s="274">
        <f>IFERROR(G10/$G$6,"-")</f>
        <v>0.26019575856443722</v>
      </c>
      <c r="K10" s="273">
        <v>2186</v>
      </c>
      <c r="L10" s="262">
        <f>IFERROR(K10/G10-1,"-")</f>
        <v>-0.23859282479972133</v>
      </c>
      <c r="M10" s="263">
        <f>IFERROR(K10-G10,"-")</f>
        <v>-685</v>
      </c>
      <c r="N10" s="274">
        <f>IFERROR(K10/$K$6,"-")</f>
        <v>0.26324662813102118</v>
      </c>
      <c r="O10" s="273">
        <v>2113</v>
      </c>
      <c r="P10" s="262">
        <f>IFERROR(O10/K10-1,"-")</f>
        <v>-3.3394327538883828E-2</v>
      </c>
      <c r="Q10" s="263">
        <f>IFERROR(O10-K10,"-")</f>
        <v>-73</v>
      </c>
      <c r="R10" s="262">
        <f t="shared" si="5"/>
        <v>1.8477088948787062</v>
      </c>
      <c r="S10" s="263">
        <f t="shared" si="6"/>
        <v>1371</v>
      </c>
      <c r="T10" s="274">
        <f>IFERROR(O10/$O$6,"-")</f>
        <v>0.32274324117916603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125</v>
      </c>
      <c r="D11" s="264">
        <v>595</v>
      </c>
      <c r="E11" s="264">
        <v>646</v>
      </c>
      <c r="F11" s="270">
        <f t="shared" si="4"/>
        <v>6.7871401554948516E-2</v>
      </c>
      <c r="G11" s="264">
        <v>892</v>
      </c>
      <c r="H11" s="272">
        <f t="shared" ref="H11:H12" si="11">G11/E11-1</f>
        <v>0.38080495356037147</v>
      </c>
      <c r="I11" s="271">
        <f t="shared" si="7"/>
        <v>246</v>
      </c>
      <c r="J11" s="270">
        <f t="shared" si="8"/>
        <v>8.0841036795359797E-2</v>
      </c>
      <c r="K11" s="264">
        <v>645</v>
      </c>
      <c r="L11" s="268">
        <f>K11/G11-1</f>
        <v>-0.27690582959641252</v>
      </c>
      <c r="M11" s="271">
        <f t="shared" si="1"/>
        <v>-247</v>
      </c>
      <c r="N11" s="270">
        <f t="shared" si="9"/>
        <v>7.7673410404624277E-2</v>
      </c>
      <c r="O11" s="264">
        <v>0</v>
      </c>
      <c r="P11" s="272">
        <f t="shared" si="2"/>
        <v>-1</v>
      </c>
      <c r="Q11" s="271">
        <f t="shared" si="3"/>
        <v>-645</v>
      </c>
      <c r="R11" s="272">
        <f t="shared" ref="R11:R12" si="12">O11/D11-1</f>
        <v>-1</v>
      </c>
      <c r="S11" s="271">
        <f t="shared" ref="S11:S12" si="13">O11-D11</f>
        <v>-595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0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4.434 viajeros 
cuota: 67,7%</v>
      </c>
    </row>
    <row r="20" spans="1:27" x14ac:dyDescent="0.25">
      <c r="AA20" t="str">
        <f>CONCATENATE("Apartamentos: 
",FIXED(O10,0)," viajeros
cuota: ",FIXED(T10*100,1),"%")</f>
        <v>Apartamentos: 
2.113 viajeros
cuota: 32,3%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2629</v>
      </c>
      <c r="D134" s="240">
        <v>11021</v>
      </c>
      <c r="E134" s="240">
        <v>9118</v>
      </c>
      <c r="F134" s="240">
        <v>11280</v>
      </c>
      <c r="G134" s="241">
        <f>F134/E134-1</f>
        <v>0.23711340206185572</v>
      </c>
      <c r="H134" s="240">
        <f>F134-E134</f>
        <v>2162</v>
      </c>
      <c r="I134" s="241">
        <f>F134/F$134</f>
        <v>1</v>
      </c>
      <c r="J134" s="240">
        <v>10812</v>
      </c>
      <c r="K134" s="241">
        <f>J134/J$134</f>
        <v>1</v>
      </c>
      <c r="L134" s="241">
        <f>J134/F134-1</f>
        <v>-4.1489361702127692E-2</v>
      </c>
      <c r="M134" s="240">
        <f>J134-F134</f>
        <v>-468</v>
      </c>
      <c r="N134" s="241">
        <f>J134/D134-1</f>
        <v>-1.8963796388712484E-2</v>
      </c>
      <c r="O134" s="240">
        <f>J134-D134</f>
        <v>-209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1887</v>
      </c>
      <c r="D135" s="258">
        <v>8246</v>
      </c>
      <c r="E135" s="258">
        <v>6650</v>
      </c>
      <c r="F135" s="258">
        <v>8525</v>
      </c>
      <c r="G135" s="262">
        <f>IFERROR(F135/E135-1,"-")</f>
        <v>0.28195488721804507</v>
      </c>
      <c r="H135" s="258">
        <f t="shared" ref="H135:H138" si="14">F135-E135</f>
        <v>1875</v>
      </c>
      <c r="I135" s="260">
        <f>F135/F$134</f>
        <v>0.75576241134751776</v>
      </c>
      <c r="J135" s="258">
        <v>8441</v>
      </c>
      <c r="K135" s="259">
        <f t="shared" ref="K135:K138" si="15">J135/J$134</f>
        <v>0.78070662227155008</v>
      </c>
      <c r="L135" s="260">
        <f t="shared" ref="L135:L138" si="16">J135/F135-1</f>
        <v>-9.8533724340176265E-3</v>
      </c>
      <c r="M135" s="261">
        <f t="shared" ref="M135:M138" si="17">J135-F135</f>
        <v>-84</v>
      </c>
      <c r="N135" s="259">
        <f t="shared" ref="N135:N138" si="18">J135/D135-1</f>
        <v>2.364782925054576E-2</v>
      </c>
      <c r="O135" s="258">
        <f t="shared" ref="O135:O138" si="19">J135-D135</f>
        <v>195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514</v>
      </c>
      <c r="D136" s="264">
        <v>0</v>
      </c>
      <c r="E136" s="264">
        <v>71</v>
      </c>
      <c r="F136" s="264">
        <v>0</v>
      </c>
      <c r="G136" s="268">
        <f t="shared" ref="G136:G138" si="20">IFERROR(F136/E136-1,"-")</f>
        <v>-1</v>
      </c>
      <c r="H136" s="264">
        <f t="shared" si="14"/>
        <v>-71</v>
      </c>
      <c r="I136" s="272">
        <f t="shared" ref="I136:I138" si="21">F136/F$134</f>
        <v>0</v>
      </c>
      <c r="J136" s="264">
        <v>0</v>
      </c>
      <c r="K136" s="270">
        <f t="shared" si="15"/>
        <v>0</v>
      </c>
      <c r="L136" s="272" t="e">
        <f t="shared" si="16"/>
        <v>#DIV/0!</v>
      </c>
      <c r="M136" s="271">
        <f t="shared" si="17"/>
        <v>0</v>
      </c>
      <c r="N136" s="270" t="e">
        <f t="shared" si="18"/>
        <v>#DIV/0!</v>
      </c>
      <c r="O136" s="264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8246</v>
      </c>
      <c r="E137" s="264">
        <v>6579</v>
      </c>
      <c r="F137" s="264">
        <v>8525</v>
      </c>
      <c r="G137" s="266">
        <f t="shared" si="20"/>
        <v>0.29578963368293043</v>
      </c>
      <c r="H137" s="264">
        <f t="shared" si="14"/>
        <v>1946</v>
      </c>
      <c r="I137" s="276">
        <f t="shared" si="21"/>
        <v>0.75576241134751776</v>
      </c>
      <c r="J137" s="264">
        <v>8441</v>
      </c>
      <c r="K137" s="270">
        <f t="shared" si="15"/>
        <v>0.78070662227155008</v>
      </c>
      <c r="L137" s="272">
        <f t="shared" si="16"/>
        <v>-9.8533724340176265E-3</v>
      </c>
      <c r="M137" s="271">
        <f t="shared" si="17"/>
        <v>-84</v>
      </c>
      <c r="N137" s="270">
        <f t="shared" si="18"/>
        <v>2.364782925054576E-2</v>
      </c>
      <c r="O137" s="264">
        <f t="shared" si="19"/>
        <v>195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715</v>
      </c>
      <c r="D138" s="258">
        <v>2775</v>
      </c>
      <c r="E138" s="258">
        <v>2468</v>
      </c>
      <c r="F138" s="258">
        <v>2755</v>
      </c>
      <c r="G138" s="262">
        <f t="shared" si="20"/>
        <v>0.11628849270664499</v>
      </c>
      <c r="H138" s="258">
        <f t="shared" si="14"/>
        <v>287</v>
      </c>
      <c r="I138" s="260">
        <f t="shared" si="21"/>
        <v>0.24423758865248227</v>
      </c>
      <c r="J138" s="258">
        <v>2371</v>
      </c>
      <c r="K138" s="259">
        <f t="shared" si="15"/>
        <v>0.21929337772844987</v>
      </c>
      <c r="L138" s="260">
        <f t="shared" si="16"/>
        <v>-0.13938294010889296</v>
      </c>
      <c r="M138" s="261">
        <f t="shared" si="17"/>
        <v>-384</v>
      </c>
      <c r="N138" s="259">
        <f t="shared" si="18"/>
        <v>-0.14558558558558554</v>
      </c>
      <c r="O138" s="258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CA4CE-ED7E-4FD5-AF16-0867071C7590}">
  <sheetPr>
    <tabColor theme="4" tint="0.39997558519241921"/>
  </sheetPr>
  <dimension ref="A1:AE142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866</v>
      </c>
      <c r="D6" s="255">
        <v>2208</v>
      </c>
      <c r="E6" s="255">
        <v>2888</v>
      </c>
      <c r="F6" s="256">
        <f>E6/$E$6</f>
        <v>1</v>
      </c>
      <c r="G6" s="255">
        <v>3665</v>
      </c>
      <c r="H6" s="256">
        <f>G6/E6-1</f>
        <v>0.26904432132963985</v>
      </c>
      <c r="I6" s="255">
        <f>G6-E6</f>
        <v>777</v>
      </c>
      <c r="J6" s="256">
        <f>G6/$G$6</f>
        <v>1</v>
      </c>
      <c r="K6" s="255">
        <v>3052</v>
      </c>
      <c r="L6" s="256">
        <f t="shared" ref="L6:L12" si="0">K6/G6-1</f>
        <v>-0.16725784447476122</v>
      </c>
      <c r="M6" s="255">
        <f t="shared" ref="M6:M12" si="1">K6-G6</f>
        <v>-613</v>
      </c>
      <c r="N6" s="256">
        <f>K6/$K$6</f>
        <v>1</v>
      </c>
      <c r="O6" s="255">
        <v>3545</v>
      </c>
      <c r="P6" s="256">
        <f t="shared" ref="P6:P11" si="2">O6/K6-1</f>
        <v>0.16153342070773258</v>
      </c>
      <c r="Q6" s="255">
        <f t="shared" ref="Q6:Q12" si="3">O6-K6</f>
        <v>493</v>
      </c>
      <c r="R6" s="256">
        <f>O6/C6-1</f>
        <v>3.0935334872979219</v>
      </c>
      <c r="S6" s="255">
        <f>O6-C6</f>
        <v>2679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741</v>
      </c>
      <c r="D7" s="258">
        <v>1613</v>
      </c>
      <c r="E7" s="258">
        <v>2242</v>
      </c>
      <c r="F7" s="259">
        <f t="shared" ref="F7:F12" si="4">E7/$E$6</f>
        <v>0.77631578947368418</v>
      </c>
      <c r="G7" s="258">
        <v>2773</v>
      </c>
      <c r="H7" s="260">
        <f>G7/E7-1</f>
        <v>0.23684210526315796</v>
      </c>
      <c r="I7" s="261">
        <f>G7-E7</f>
        <v>531</v>
      </c>
      <c r="J7" s="259">
        <f>G7/$G$6</f>
        <v>0.7566166439290587</v>
      </c>
      <c r="K7" s="258">
        <v>2407</v>
      </c>
      <c r="L7" s="262">
        <f t="shared" si="0"/>
        <v>-0.13198701767039311</v>
      </c>
      <c r="M7" s="263">
        <f t="shared" si="1"/>
        <v>-366</v>
      </c>
      <c r="N7" s="259">
        <f>K7/$K$6</f>
        <v>0.78866317169069466</v>
      </c>
      <c r="O7" s="258">
        <v>2736</v>
      </c>
      <c r="P7" s="260">
        <f t="shared" si="2"/>
        <v>0.13668466971333615</v>
      </c>
      <c r="Q7" s="261">
        <f t="shared" si="3"/>
        <v>329</v>
      </c>
      <c r="R7" s="260">
        <f t="shared" ref="R7:R10" si="5">O7/C7-1</f>
        <v>2.6923076923076925</v>
      </c>
      <c r="S7" s="261">
        <f t="shared" ref="S7:S10" si="6">O7-C7</f>
        <v>1995</v>
      </c>
      <c r="T7" s="259">
        <f>O7/$O$6</f>
        <v>0.77179125528913961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0</v>
      </c>
      <c r="D8" s="264">
        <v>0</v>
      </c>
      <c r="E8" s="264">
        <v>71</v>
      </c>
      <c r="F8" s="265">
        <f t="shared" si="4"/>
        <v>2.458448753462604E-2</v>
      </c>
      <c r="G8" s="264">
        <v>0</v>
      </c>
      <c r="H8" s="266">
        <f>IFERROR(G8/E8-1,"-")</f>
        <v>-1</v>
      </c>
      <c r="I8" s="267">
        <f t="shared" ref="I8:I12" si="7">G8-E8</f>
        <v>-71</v>
      </c>
      <c r="J8" s="265">
        <f t="shared" ref="J8:J12" si="8">G8/$G$6</f>
        <v>0</v>
      </c>
      <c r="K8" s="264">
        <v>0</v>
      </c>
      <c r="L8" s="268" t="str">
        <f>IFERROR(K8/G8-1,"-")</f>
        <v>-</v>
      </c>
      <c r="M8" s="269" t="str">
        <f>IF(G8=0,"nd",K8-G8)</f>
        <v>nd</v>
      </c>
      <c r="N8" s="270">
        <f t="shared" ref="N8:N12" si="9">K8/$K$6</f>
        <v>0</v>
      </c>
      <c r="O8" s="264">
        <v>0</v>
      </c>
      <c r="P8" s="268" t="str">
        <f>IFERROR(O8/K8-1,"-")</f>
        <v>-</v>
      </c>
      <c r="Q8" s="271">
        <f t="shared" si="3"/>
        <v>0</v>
      </c>
      <c r="R8" s="268" t="str">
        <f>IFERROR(O8/C8-1,"-")</f>
        <v>-</v>
      </c>
      <c r="S8" s="271">
        <f t="shared" si="6"/>
        <v>0</v>
      </c>
      <c r="T8" s="270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4">
        <v>741</v>
      </c>
      <c r="D9" s="264">
        <v>0</v>
      </c>
      <c r="E9" s="264">
        <v>2171</v>
      </c>
      <c r="F9" s="270">
        <f t="shared" si="4"/>
        <v>0.75173130193905813</v>
      </c>
      <c r="G9" s="264">
        <v>2773</v>
      </c>
      <c r="H9" s="266">
        <f>IFERROR(G9/E9-1,"-")</f>
        <v>0.27729157070474431</v>
      </c>
      <c r="I9" s="271">
        <f t="shared" si="7"/>
        <v>602</v>
      </c>
      <c r="J9" s="270">
        <f t="shared" si="8"/>
        <v>0.7566166439290587</v>
      </c>
      <c r="K9" s="264">
        <v>2407</v>
      </c>
      <c r="L9" s="268">
        <f>IFERROR(K9/G9-1,"-")</f>
        <v>-0.13198701767039311</v>
      </c>
      <c r="M9" s="269">
        <f>IF(G9=0,"nd",K9-G9)</f>
        <v>-366</v>
      </c>
      <c r="N9" s="270">
        <f t="shared" si="9"/>
        <v>0.78866317169069466</v>
      </c>
      <c r="O9" s="264">
        <v>2736</v>
      </c>
      <c r="P9" s="268">
        <f t="shared" si="2"/>
        <v>0.13668466971333615</v>
      </c>
      <c r="Q9" s="271">
        <f t="shared" si="3"/>
        <v>329</v>
      </c>
      <c r="R9" s="272">
        <f t="shared" si="5"/>
        <v>2.6923076923076925</v>
      </c>
      <c r="S9" s="271">
        <f t="shared" si="6"/>
        <v>1995</v>
      </c>
      <c r="T9" s="270">
        <f t="shared" si="10"/>
        <v>0.77179125528913961</v>
      </c>
      <c r="V9" s="29"/>
      <c r="W9" s="81"/>
      <c r="AE9" s="1"/>
    </row>
    <row r="10" spans="1:31" s="4" customFormat="1" x14ac:dyDescent="0.25">
      <c r="B10" s="257" t="s">
        <v>195</v>
      </c>
      <c r="C10" s="273">
        <v>125</v>
      </c>
      <c r="D10" s="273">
        <v>595</v>
      </c>
      <c r="E10" s="273">
        <v>646</v>
      </c>
      <c r="F10" s="274">
        <f>IFERROR(E10/$E$6,"-")</f>
        <v>0.22368421052631579</v>
      </c>
      <c r="G10" s="273">
        <v>892</v>
      </c>
      <c r="H10" s="262">
        <f>IFERROR(G10/E10-1,"-")</f>
        <v>0.38080495356037147</v>
      </c>
      <c r="I10" s="263">
        <f>IFERROR(G10-E10,"-")</f>
        <v>246</v>
      </c>
      <c r="J10" s="274">
        <f>IFERROR(G10/$G$6,"-")</f>
        <v>0.24338335607094133</v>
      </c>
      <c r="K10" s="273">
        <v>645</v>
      </c>
      <c r="L10" s="262">
        <f>IFERROR(K10/G10-1,"-")</f>
        <v>-0.27690582959641252</v>
      </c>
      <c r="M10" s="263">
        <f>IFERROR(K10-G10,"-")</f>
        <v>-247</v>
      </c>
      <c r="N10" s="274">
        <f>IFERROR(K10/$K$6,"-")</f>
        <v>0.21133682830930536</v>
      </c>
      <c r="O10" s="273">
        <v>809</v>
      </c>
      <c r="P10" s="262">
        <f>IFERROR(O10/K10-1,"-")</f>
        <v>0.25426356589147292</v>
      </c>
      <c r="Q10" s="263">
        <f>IFERROR(O10-K10,"-")</f>
        <v>164</v>
      </c>
      <c r="R10" s="262">
        <f t="shared" si="5"/>
        <v>5.4720000000000004</v>
      </c>
      <c r="S10" s="263">
        <f t="shared" si="6"/>
        <v>684</v>
      </c>
      <c r="T10" s="274">
        <f>IFERROR(O10/$O$6,"-")</f>
        <v>0.22820874471086036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125</v>
      </c>
      <c r="D11" s="264">
        <v>595</v>
      </c>
      <c r="E11" s="264">
        <v>646</v>
      </c>
      <c r="F11" s="270">
        <f t="shared" si="4"/>
        <v>0.22368421052631579</v>
      </c>
      <c r="G11" s="264">
        <v>892</v>
      </c>
      <c r="H11" s="272">
        <f t="shared" ref="H11:H12" si="11">G11/E11-1</f>
        <v>0.38080495356037147</v>
      </c>
      <c r="I11" s="271">
        <f t="shared" si="7"/>
        <v>246</v>
      </c>
      <c r="J11" s="270">
        <f t="shared" si="8"/>
        <v>0.24338335607094133</v>
      </c>
      <c r="K11" s="264">
        <v>645</v>
      </c>
      <c r="L11" s="268">
        <f>K11/G11-1</f>
        <v>-0.27690582959641252</v>
      </c>
      <c r="M11" s="271">
        <f t="shared" si="1"/>
        <v>-247</v>
      </c>
      <c r="N11" s="270">
        <f t="shared" si="9"/>
        <v>0.21133682830930536</v>
      </c>
      <c r="O11" s="264">
        <v>0</v>
      </c>
      <c r="P11" s="272">
        <f t="shared" si="2"/>
        <v>-1</v>
      </c>
      <c r="Q11" s="271">
        <f t="shared" si="3"/>
        <v>-645</v>
      </c>
      <c r="R11" s="272">
        <f t="shared" ref="R11:R12" si="12">O11/D11-1</f>
        <v>-1</v>
      </c>
      <c r="S11" s="271">
        <f t="shared" ref="S11:S12" si="13">O11-D11</f>
        <v>-595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0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2.736 viajeros 
cuota: 77,2%</v>
      </c>
    </row>
    <row r="20" spans="27:27" x14ac:dyDescent="0.25">
      <c r="AA20" t="str">
        <f>CONCATENATE("Apartamentos: 
",FIXED(O10,0)," viajeros
cuota: ",FIXED(T10*100,1),"%")</f>
        <v>Apartamentos: 
809 viajeros
cuota: 22,8%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6781</v>
      </c>
      <c r="D134" s="240">
        <v>11021</v>
      </c>
      <c r="E134" s="240">
        <v>9118</v>
      </c>
      <c r="F134" s="240">
        <v>11280</v>
      </c>
      <c r="G134" s="241">
        <f>F134/E134-1</f>
        <v>0.23711340206185572</v>
      </c>
      <c r="H134" s="240">
        <f>F134-E134</f>
        <v>2162</v>
      </c>
      <c r="I134" s="241">
        <f>F134/F$134</f>
        <v>1</v>
      </c>
      <c r="J134" s="240">
        <v>10812</v>
      </c>
      <c r="K134" s="241">
        <f>J134/J$134</f>
        <v>1</v>
      </c>
      <c r="L134" s="241">
        <f>J134/F134-1</f>
        <v>-4.1489361702127692E-2</v>
      </c>
      <c r="M134" s="240">
        <f>J134-F134</f>
        <v>-468</v>
      </c>
      <c r="N134" s="241">
        <f>J134/D134-1</f>
        <v>-1.8963796388712484E-2</v>
      </c>
      <c r="O134" s="240">
        <f>J134-D134</f>
        <v>-209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6066</v>
      </c>
      <c r="D135" s="258">
        <v>8246</v>
      </c>
      <c r="E135" s="258">
        <v>6650</v>
      </c>
      <c r="F135" s="258">
        <v>8525</v>
      </c>
      <c r="G135" s="262">
        <f>IFERROR(F135/E135-1,"-")</f>
        <v>0.28195488721804507</v>
      </c>
      <c r="H135" s="258">
        <f t="shared" ref="H135:H138" si="14">F135-E135</f>
        <v>1875</v>
      </c>
      <c r="I135" s="260">
        <f>F135/F$134</f>
        <v>0.75576241134751776</v>
      </c>
      <c r="J135" s="258">
        <v>8441</v>
      </c>
      <c r="K135" s="259">
        <f t="shared" ref="K135:K138" si="15">J135/J$134</f>
        <v>0.78070662227155008</v>
      </c>
      <c r="L135" s="260">
        <f t="shared" ref="L135:L138" si="16">J135/F135-1</f>
        <v>-9.8533724340176265E-3</v>
      </c>
      <c r="M135" s="261">
        <f t="shared" ref="M135:M138" si="17">J135-F135</f>
        <v>-84</v>
      </c>
      <c r="N135" s="259">
        <f t="shared" ref="N135:N138" si="18">J135/D135-1</f>
        <v>2.364782925054576E-2</v>
      </c>
      <c r="O135" s="258">
        <f t="shared" ref="O135:O138" si="19">J135-D135</f>
        <v>195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0</v>
      </c>
      <c r="D136" s="264">
        <v>0</v>
      </c>
      <c r="E136" s="264">
        <v>71</v>
      </c>
      <c r="F136" s="264">
        <v>0</v>
      </c>
      <c r="G136" s="268">
        <f t="shared" ref="G136:G138" si="20">IFERROR(F136/E136-1,"-")</f>
        <v>-1</v>
      </c>
      <c r="H136" s="264">
        <f t="shared" si="14"/>
        <v>-71</v>
      </c>
      <c r="I136" s="272">
        <f t="shared" ref="I136:I138" si="21">F136/F$134</f>
        <v>0</v>
      </c>
      <c r="J136" s="264">
        <v>0</v>
      </c>
      <c r="K136" s="270">
        <f t="shared" si="15"/>
        <v>0</v>
      </c>
      <c r="L136" s="272" t="e">
        <f t="shared" si="16"/>
        <v>#DIV/0!</v>
      </c>
      <c r="M136" s="271">
        <f t="shared" si="17"/>
        <v>0</v>
      </c>
      <c r="N136" s="270" t="e">
        <f t="shared" si="18"/>
        <v>#DIV/0!</v>
      </c>
      <c r="O136" s="264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8246</v>
      </c>
      <c r="E137" s="264">
        <v>6579</v>
      </c>
      <c r="F137" s="264">
        <v>8525</v>
      </c>
      <c r="G137" s="266">
        <f t="shared" si="20"/>
        <v>0.29578963368293043</v>
      </c>
      <c r="H137" s="264">
        <f t="shared" si="14"/>
        <v>1946</v>
      </c>
      <c r="I137" s="276">
        <f t="shared" si="21"/>
        <v>0.75576241134751776</v>
      </c>
      <c r="J137" s="264">
        <v>8441</v>
      </c>
      <c r="K137" s="270">
        <f t="shared" si="15"/>
        <v>0.78070662227155008</v>
      </c>
      <c r="L137" s="272">
        <f t="shared" si="16"/>
        <v>-9.8533724340176265E-3</v>
      </c>
      <c r="M137" s="271">
        <f t="shared" si="17"/>
        <v>-84</v>
      </c>
      <c r="N137" s="270">
        <f t="shared" si="18"/>
        <v>2.364782925054576E-2</v>
      </c>
      <c r="O137" s="264">
        <f t="shared" si="19"/>
        <v>195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715</v>
      </c>
      <c r="D138" s="258">
        <v>2775</v>
      </c>
      <c r="E138" s="258">
        <v>2468</v>
      </c>
      <c r="F138" s="258">
        <v>2755</v>
      </c>
      <c r="G138" s="262">
        <f t="shared" si="20"/>
        <v>0.11628849270664499</v>
      </c>
      <c r="H138" s="258">
        <f t="shared" si="14"/>
        <v>287</v>
      </c>
      <c r="I138" s="260">
        <f t="shared" si="21"/>
        <v>0.24423758865248227</v>
      </c>
      <c r="J138" s="258">
        <v>2371</v>
      </c>
      <c r="K138" s="259">
        <f t="shared" si="15"/>
        <v>0.21929337772844987</v>
      </c>
      <c r="L138" s="260">
        <f t="shared" si="16"/>
        <v>-0.13938294010889296</v>
      </c>
      <c r="M138" s="261">
        <f t="shared" si="17"/>
        <v>-384</v>
      </c>
      <c r="N138" s="259">
        <f t="shared" si="18"/>
        <v>-0.14558558558558554</v>
      </c>
      <c r="O138" s="258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163C-159A-4017-A703-4AB9BA42A1F2}">
  <sheetPr>
    <tabColor theme="4" tint="0.39997558519241921"/>
  </sheetPr>
  <dimension ref="A1:AE142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1763</v>
      </c>
      <c r="D6" s="255">
        <v>15475</v>
      </c>
      <c r="E6" s="255">
        <v>6630</v>
      </c>
      <c r="F6" s="256">
        <f>E6/$E$6</f>
        <v>1</v>
      </c>
      <c r="G6" s="255">
        <v>7369</v>
      </c>
      <c r="H6" s="256">
        <f>G6/E6-1</f>
        <v>0.11146304675716445</v>
      </c>
      <c r="I6" s="255">
        <f>G6-E6</f>
        <v>739</v>
      </c>
      <c r="J6" s="256">
        <f>G6/$G$6</f>
        <v>1</v>
      </c>
      <c r="K6" s="255">
        <v>5252</v>
      </c>
      <c r="L6" s="256">
        <f t="shared" ref="L6:L12" si="0">K6/G6-1</f>
        <v>-0.28728457049803224</v>
      </c>
      <c r="M6" s="255">
        <f t="shared" ref="M6:M12" si="1">K6-G6</f>
        <v>-2117</v>
      </c>
      <c r="N6" s="256">
        <f>K6/$K$6</f>
        <v>1</v>
      </c>
      <c r="O6" s="255">
        <v>3002</v>
      </c>
      <c r="P6" s="256">
        <f t="shared" ref="P6:P11" si="2">O6/K6-1</f>
        <v>-0.42840822543792845</v>
      </c>
      <c r="Q6" s="255">
        <f t="shared" ref="Q6:Q12" si="3">O6-K6</f>
        <v>-2250</v>
      </c>
      <c r="R6" s="256">
        <f>O6/C6-1</f>
        <v>0.70277935337492914</v>
      </c>
      <c r="S6" s="255">
        <f>O6-C6</f>
        <v>1239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1146</v>
      </c>
      <c r="D7" s="258">
        <v>13952</v>
      </c>
      <c r="E7" s="258">
        <v>5489</v>
      </c>
      <c r="F7" s="259">
        <f t="shared" ref="F7:F12" si="4">E7/$E$6</f>
        <v>0.82790346907993961</v>
      </c>
      <c r="G7" s="258">
        <v>5390</v>
      </c>
      <c r="H7" s="260">
        <f>G7/E7-1</f>
        <v>-1.8036072144288595E-2</v>
      </c>
      <c r="I7" s="261">
        <f>G7-E7</f>
        <v>-99</v>
      </c>
      <c r="J7" s="259">
        <f>G7/$G$6</f>
        <v>0.73144252951553812</v>
      </c>
      <c r="K7" s="258">
        <v>3711</v>
      </c>
      <c r="L7" s="262">
        <f t="shared" si="0"/>
        <v>-0.31150278293135436</v>
      </c>
      <c r="M7" s="263">
        <f t="shared" si="1"/>
        <v>-1679</v>
      </c>
      <c r="N7" s="259">
        <f>K7/$K$6</f>
        <v>0.70658796648895661</v>
      </c>
      <c r="O7" s="258">
        <v>1698</v>
      </c>
      <c r="P7" s="260">
        <f t="shared" si="2"/>
        <v>-0.54244139046079232</v>
      </c>
      <c r="Q7" s="261">
        <f t="shared" si="3"/>
        <v>-2013</v>
      </c>
      <c r="R7" s="260">
        <f t="shared" ref="R7:R10" si="5">O7/C7-1</f>
        <v>0.48167539267015713</v>
      </c>
      <c r="S7" s="261">
        <f t="shared" ref="S7:S10" si="6">O7-C7</f>
        <v>552</v>
      </c>
      <c r="T7" s="259">
        <f>O7/$O$6</f>
        <v>0.56562291805463027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514</v>
      </c>
      <c r="D8" s="264">
        <v>0</v>
      </c>
      <c r="E8" s="264">
        <v>1708</v>
      </c>
      <c r="F8" s="265">
        <f t="shared" si="4"/>
        <v>0.25761689291101053</v>
      </c>
      <c r="G8" s="264">
        <v>2368</v>
      </c>
      <c r="H8" s="266">
        <f>IFERROR(G8/E8-1,"-")</f>
        <v>0.38641686182669788</v>
      </c>
      <c r="I8" s="267">
        <f t="shared" ref="I8:I12" si="7">G8-E8</f>
        <v>660</v>
      </c>
      <c r="J8" s="265">
        <f t="shared" ref="J8:J12" si="8">G8/$G$6</f>
        <v>0.32134617994300446</v>
      </c>
      <c r="K8" s="264">
        <v>2702</v>
      </c>
      <c r="L8" s="268">
        <f>IFERROR(K8/G8-1,"-")</f>
        <v>0.14104729729729737</v>
      </c>
      <c r="M8" s="269">
        <f>IF(G8=0,"nd",K8-G8)</f>
        <v>334</v>
      </c>
      <c r="N8" s="270">
        <f t="shared" ref="N8:N12" si="9">K8/$K$6</f>
        <v>0.5144706778370145</v>
      </c>
      <c r="O8" s="264">
        <v>755</v>
      </c>
      <c r="P8" s="268">
        <f>IFERROR(O8/K8-1,"-")</f>
        <v>-0.72057735011102886</v>
      </c>
      <c r="Q8" s="271">
        <f t="shared" si="3"/>
        <v>-1947</v>
      </c>
      <c r="R8" s="268">
        <f>IFERROR(O8/C8-1,"-")</f>
        <v>0.46887159533073941</v>
      </c>
      <c r="S8" s="271">
        <f t="shared" si="6"/>
        <v>241</v>
      </c>
      <c r="T8" s="270">
        <f t="shared" ref="T8:T12" si="10">O8/$O$6</f>
        <v>0.25149900066622249</v>
      </c>
      <c r="V8" s="29"/>
      <c r="W8" s="81"/>
      <c r="AE8" s="1"/>
    </row>
    <row r="9" spans="1:31" s="4" customFormat="1" x14ac:dyDescent="0.25">
      <c r="B9" s="99" t="s">
        <v>63</v>
      </c>
      <c r="C9" s="264">
        <v>632</v>
      </c>
      <c r="D9" s="264">
        <v>0</v>
      </c>
      <c r="E9" s="264">
        <v>3781</v>
      </c>
      <c r="F9" s="270">
        <f t="shared" si="4"/>
        <v>0.57028657616892908</v>
      </c>
      <c r="G9" s="264">
        <v>3022</v>
      </c>
      <c r="H9" s="266">
        <f>IFERROR(G9/E9-1,"-")</f>
        <v>-0.20074054482941017</v>
      </c>
      <c r="I9" s="271">
        <f t="shared" si="7"/>
        <v>-759</v>
      </c>
      <c r="J9" s="270">
        <f t="shared" si="8"/>
        <v>0.4100963495725336</v>
      </c>
      <c r="K9" s="264">
        <v>1009</v>
      </c>
      <c r="L9" s="268">
        <f>IFERROR(K9/G9-1,"-")</f>
        <v>-0.66611515552614164</v>
      </c>
      <c r="M9" s="269">
        <f>IF(G9=0,"nd",K9-G9)</f>
        <v>-2013</v>
      </c>
      <c r="N9" s="270">
        <f t="shared" si="9"/>
        <v>0.19211728865194211</v>
      </c>
      <c r="O9" s="264">
        <v>943</v>
      </c>
      <c r="P9" s="268">
        <f t="shared" si="2"/>
        <v>-6.5411298315163569E-2</v>
      </c>
      <c r="Q9" s="271">
        <f t="shared" si="3"/>
        <v>-66</v>
      </c>
      <c r="R9" s="272">
        <f t="shared" si="5"/>
        <v>0.49208860759493667</v>
      </c>
      <c r="S9" s="271">
        <f t="shared" si="6"/>
        <v>311</v>
      </c>
      <c r="T9" s="270">
        <f t="shared" si="10"/>
        <v>0.31412391738840773</v>
      </c>
      <c r="V9" s="29"/>
      <c r="W9" s="81"/>
      <c r="AE9" s="1"/>
    </row>
    <row r="10" spans="1:31" s="4" customFormat="1" x14ac:dyDescent="0.25">
      <c r="B10" s="257" t="s">
        <v>195</v>
      </c>
      <c r="C10" s="273">
        <v>617</v>
      </c>
      <c r="D10" s="273">
        <v>1523</v>
      </c>
      <c r="E10" s="273">
        <v>1141</v>
      </c>
      <c r="F10" s="274">
        <f>IFERROR(E10/$E$6,"-")</f>
        <v>0.17209653092006033</v>
      </c>
      <c r="G10" s="273">
        <v>1979</v>
      </c>
      <c r="H10" s="262">
        <f>IFERROR(G10/E10-1,"-")</f>
        <v>0.73444347063978976</v>
      </c>
      <c r="I10" s="263">
        <f>IFERROR(G10-E10,"-")</f>
        <v>838</v>
      </c>
      <c r="J10" s="274">
        <f>IFERROR(G10/$G$6,"-")</f>
        <v>0.26855747048446194</v>
      </c>
      <c r="K10" s="273">
        <v>1541</v>
      </c>
      <c r="L10" s="262">
        <f>IFERROR(K10/G10-1,"-")</f>
        <v>-0.22132390096008081</v>
      </c>
      <c r="M10" s="263">
        <f>IFERROR(K10-G10,"-")</f>
        <v>-438</v>
      </c>
      <c r="N10" s="274">
        <f>IFERROR(K10/$K$6,"-")</f>
        <v>0.29341203351104339</v>
      </c>
      <c r="O10" s="273">
        <v>1304</v>
      </c>
      <c r="P10" s="262">
        <f>IFERROR(O10/K10-1,"-")</f>
        <v>-0.15379623621025307</v>
      </c>
      <c r="Q10" s="263">
        <f>IFERROR(O10-K10,"-")</f>
        <v>-237</v>
      </c>
      <c r="R10" s="262">
        <f t="shared" si="5"/>
        <v>1.1134521880064829</v>
      </c>
      <c r="S10" s="263">
        <f t="shared" si="6"/>
        <v>687</v>
      </c>
      <c r="T10" s="274">
        <f>IFERROR(O10/$O$6,"-")</f>
        <v>0.43437708194536978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617</v>
      </c>
      <c r="D11" s="264">
        <v>1523</v>
      </c>
      <c r="E11" s="264">
        <v>1141</v>
      </c>
      <c r="F11" s="270">
        <f t="shared" si="4"/>
        <v>0.17209653092006033</v>
      </c>
      <c r="G11" s="264">
        <v>1979</v>
      </c>
      <c r="H11" s="272">
        <f t="shared" ref="H11:H12" si="11">G11/E11-1</f>
        <v>0.73444347063978976</v>
      </c>
      <c r="I11" s="271">
        <f t="shared" si="7"/>
        <v>838</v>
      </c>
      <c r="J11" s="270">
        <f t="shared" si="8"/>
        <v>0.26855747048446194</v>
      </c>
      <c r="K11" s="264">
        <v>1541</v>
      </c>
      <c r="L11" s="268">
        <f>K11/G11-1</f>
        <v>-0.22132390096008081</v>
      </c>
      <c r="M11" s="271">
        <f t="shared" si="1"/>
        <v>-438</v>
      </c>
      <c r="N11" s="270">
        <f t="shared" si="9"/>
        <v>0.29341203351104339</v>
      </c>
      <c r="O11" s="264">
        <v>0</v>
      </c>
      <c r="P11" s="272">
        <f t="shared" si="2"/>
        <v>-1</v>
      </c>
      <c r="Q11" s="271">
        <f t="shared" si="3"/>
        <v>-1541</v>
      </c>
      <c r="R11" s="272">
        <f t="shared" ref="R11:R12" si="12">O11/D11-1</f>
        <v>-1</v>
      </c>
      <c r="S11" s="271">
        <f t="shared" ref="S11:S12" si="13">O11-D11</f>
        <v>-1523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0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1.698 viajeros 
cuota: 56,6%</v>
      </c>
    </row>
    <row r="20" spans="27:27" x14ac:dyDescent="0.25">
      <c r="AA20" t="str">
        <f>CONCATENATE("Apartamentos: 
",FIXED(O10,0)," viajeros
cuota: ",FIXED(T10*100,1),"%")</f>
        <v>Apartamentos: 
1.304 viajeros
cuota: 43,4%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20058</v>
      </c>
      <c r="D134" s="240">
        <v>34195</v>
      </c>
      <c r="E134" s="240">
        <v>19943</v>
      </c>
      <c r="F134" s="240">
        <v>20738</v>
      </c>
      <c r="G134" s="241">
        <f>F134/E134-1</f>
        <v>3.9863611292182632E-2</v>
      </c>
      <c r="H134" s="240">
        <f>F134-E134</f>
        <v>795</v>
      </c>
      <c r="I134" s="241">
        <f>F134/F$134</f>
        <v>1</v>
      </c>
      <c r="J134" s="240">
        <v>18376</v>
      </c>
      <c r="K134" s="241">
        <f>J134/J$134</f>
        <v>1</v>
      </c>
      <c r="L134" s="241">
        <f>J134/F134-1</f>
        <v>-0.1138971935577201</v>
      </c>
      <c r="M134" s="240">
        <f>J134-F134</f>
        <v>-2362</v>
      </c>
      <c r="N134" s="241">
        <f>J134/D134-1</f>
        <v>-0.46261149290831993</v>
      </c>
      <c r="O134" s="240">
        <f>J134-D134</f>
        <v>-15819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16366</v>
      </c>
      <c r="D135" s="258">
        <v>29524</v>
      </c>
      <c r="E135" s="258">
        <v>14679</v>
      </c>
      <c r="F135" s="258">
        <v>14638</v>
      </c>
      <c r="G135" s="262">
        <f>IFERROR(F135/E135-1,"-")</f>
        <v>-2.7931057973976658E-3</v>
      </c>
      <c r="H135" s="258">
        <f t="shared" ref="H135:H138" si="14">F135-E135</f>
        <v>-41</v>
      </c>
      <c r="I135" s="260">
        <f>F135/F$134</f>
        <v>0.70585398784839426</v>
      </c>
      <c r="J135" s="258">
        <v>13022</v>
      </c>
      <c r="K135" s="259">
        <f t="shared" ref="K135:K138" si="15">J135/J$134</f>
        <v>0.70864170657379189</v>
      </c>
      <c r="L135" s="260">
        <f t="shared" ref="L135:L138" si="16">J135/F135-1</f>
        <v>-0.11039759529990434</v>
      </c>
      <c r="M135" s="261">
        <f t="shared" ref="M135:M138" si="17">J135-F135</f>
        <v>-1616</v>
      </c>
      <c r="N135" s="259">
        <f t="shared" ref="N135:N138" si="18">J135/D135-1</f>
        <v>-0.55893510364449261</v>
      </c>
      <c r="O135" s="258">
        <f t="shared" ref="O135:O138" si="19">J135-D135</f>
        <v>-16502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0</v>
      </c>
      <c r="D136" s="264">
        <v>9339</v>
      </c>
      <c r="E136" s="264">
        <v>5415</v>
      </c>
      <c r="F136" s="264">
        <v>7999</v>
      </c>
      <c r="G136" s="268">
        <f t="shared" ref="G136:G138" si="20">IFERROR(F136/E136-1,"-")</f>
        <v>0.47719298245614028</v>
      </c>
      <c r="H136" s="264">
        <f t="shared" si="14"/>
        <v>2584</v>
      </c>
      <c r="I136" s="272">
        <f t="shared" ref="I136:I138" si="21">F136/F$134</f>
        <v>0.3857170411804417</v>
      </c>
      <c r="J136" s="264">
        <v>6701</v>
      </c>
      <c r="K136" s="270">
        <f t="shared" si="15"/>
        <v>0.364660426643448</v>
      </c>
      <c r="L136" s="272">
        <f t="shared" si="16"/>
        <v>-0.16227028378547315</v>
      </c>
      <c r="M136" s="271">
        <f t="shared" si="17"/>
        <v>-1298</v>
      </c>
      <c r="N136" s="270">
        <f t="shared" si="18"/>
        <v>-0.28247135667630363</v>
      </c>
      <c r="O136" s="264">
        <f t="shared" si="19"/>
        <v>-2638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20185</v>
      </c>
      <c r="E137" s="264">
        <v>9264</v>
      </c>
      <c r="F137" s="264">
        <v>6639</v>
      </c>
      <c r="G137" s="266">
        <f t="shared" si="20"/>
        <v>-0.28335492227979275</v>
      </c>
      <c r="H137" s="264">
        <f t="shared" si="14"/>
        <v>-2625</v>
      </c>
      <c r="I137" s="276">
        <f t="shared" si="21"/>
        <v>0.32013694666795256</v>
      </c>
      <c r="J137" s="264">
        <v>6321</v>
      </c>
      <c r="K137" s="270">
        <f t="shared" si="15"/>
        <v>0.34398127993034394</v>
      </c>
      <c r="L137" s="272">
        <f t="shared" si="16"/>
        <v>-4.7898779936737412E-2</v>
      </c>
      <c r="M137" s="271">
        <f t="shared" si="17"/>
        <v>-318</v>
      </c>
      <c r="N137" s="270">
        <f t="shared" si="18"/>
        <v>-0.68684666831805796</v>
      </c>
      <c r="O137" s="264">
        <f t="shared" si="19"/>
        <v>-13864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3692</v>
      </c>
      <c r="D138" s="258">
        <v>4671</v>
      </c>
      <c r="E138" s="258">
        <v>5264</v>
      </c>
      <c r="F138" s="258">
        <v>6100</v>
      </c>
      <c r="G138" s="262">
        <f t="shared" si="20"/>
        <v>0.15881458966565343</v>
      </c>
      <c r="H138" s="258">
        <f t="shared" si="14"/>
        <v>836</v>
      </c>
      <c r="I138" s="260">
        <f t="shared" si="21"/>
        <v>0.29414601215160574</v>
      </c>
      <c r="J138" s="258">
        <v>5354</v>
      </c>
      <c r="K138" s="259">
        <f t="shared" si="15"/>
        <v>0.29135829342620811</v>
      </c>
      <c r="L138" s="260">
        <f t="shared" si="16"/>
        <v>-0.12229508196721306</v>
      </c>
      <c r="M138" s="261">
        <f t="shared" si="17"/>
        <v>-746</v>
      </c>
      <c r="N138" s="259">
        <f t="shared" si="18"/>
        <v>0.14622136587454504</v>
      </c>
      <c r="O138" s="258">
        <f t="shared" si="19"/>
        <v>683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797E4-7E23-4478-A9E2-9EFB771E1034}">
  <sheetPr>
    <tabColor theme="4" tint="0.39997558519241921"/>
  </sheetPr>
  <dimension ref="A1:AE149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140877</v>
      </c>
      <c r="D6" s="255">
        <v>194447</v>
      </c>
      <c r="E6" s="255">
        <v>345836</v>
      </c>
      <c r="F6" s="256">
        <f>E6/$E$6</f>
        <v>1</v>
      </c>
      <c r="G6" s="255">
        <v>368879</v>
      </c>
      <c r="H6" s="256">
        <f>G6/E6-1</f>
        <v>6.6629847673463694E-2</v>
      </c>
      <c r="I6" s="255">
        <f>G6-E6</f>
        <v>23043</v>
      </c>
      <c r="J6" s="256">
        <f>G6/$G$6</f>
        <v>1</v>
      </c>
      <c r="K6" s="255">
        <v>368338</v>
      </c>
      <c r="L6" s="256">
        <f>K6/G6-1</f>
        <v>-1.4666055806917822E-3</v>
      </c>
      <c r="M6" s="255">
        <f>K6-G6</f>
        <v>-541</v>
      </c>
      <c r="N6" s="256">
        <f>K6/$K$6</f>
        <v>1</v>
      </c>
      <c r="O6" s="255">
        <v>373306</v>
      </c>
      <c r="P6" s="256">
        <f>O6/K6-1</f>
        <v>1.3487611921658926E-2</v>
      </c>
      <c r="Q6" s="255">
        <f>O6-K6</f>
        <v>4968</v>
      </c>
      <c r="R6" s="256">
        <f>IFERROR(O6/C6-1,"-")</f>
        <v>1.6498718740461538</v>
      </c>
      <c r="S6" s="255">
        <f>O6-C6</f>
        <v>232429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67859</v>
      </c>
      <c r="E7" s="264">
        <v>65893</v>
      </c>
      <c r="F7" s="270">
        <f t="shared" ref="F7:F16" si="0">E7/$E$6</f>
        <v>0.19053250673729744</v>
      </c>
      <c r="G7" s="264">
        <v>57104</v>
      </c>
      <c r="H7" s="272">
        <f>G7/E7-1</f>
        <v>-0.13338290865494062</v>
      </c>
      <c r="I7" s="271">
        <f>G7-E7</f>
        <v>-8789</v>
      </c>
      <c r="J7" s="270">
        <f>G7/$G$6</f>
        <v>0.15480414987028265</v>
      </c>
      <c r="K7" s="264">
        <v>49810</v>
      </c>
      <c r="L7" s="272">
        <f>K7/G7-1</f>
        <v>-0.12773185766321093</v>
      </c>
      <c r="M7" s="271">
        <f>K7-G7</f>
        <v>-7294</v>
      </c>
      <c r="N7" s="270">
        <f>K7/$K$6</f>
        <v>0.13522905592146345</v>
      </c>
      <c r="O7" s="264">
        <v>47755</v>
      </c>
      <c r="P7" s="272">
        <f>O7/K7-1</f>
        <v>-4.1256775747841812E-2</v>
      </c>
      <c r="Q7" s="271">
        <f>O7-K7</f>
        <v>-2055</v>
      </c>
      <c r="R7" s="272">
        <f t="shared" ref="R7:R16" si="1">IFERROR(O7/C7-1,"-")</f>
        <v>1.3551314296986732</v>
      </c>
      <c r="S7" s="271">
        <f t="shared" ref="S7:S16" si="2">O7-C7</f>
        <v>27478</v>
      </c>
      <c r="T7" s="270">
        <f>O7/$O$6</f>
        <v>0.12792454447557769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20214</v>
      </c>
      <c r="E8" s="264">
        <v>39365</v>
      </c>
      <c r="F8" s="270">
        <f t="shared" si="0"/>
        <v>0.11382562833250442</v>
      </c>
      <c r="G8" s="264">
        <v>36909</v>
      </c>
      <c r="H8" s="272">
        <f t="shared" ref="H8:H16" si="3">G8/E8-1</f>
        <v>-6.2390448367839468E-2</v>
      </c>
      <c r="I8" s="271">
        <f t="shared" ref="I8:I16" si="4">G8-E8</f>
        <v>-2456</v>
      </c>
      <c r="J8" s="270">
        <f t="shared" ref="J8:J16" si="5">G8/$G$6</f>
        <v>0.10005720032856302</v>
      </c>
      <c r="K8" s="264">
        <v>35905</v>
      </c>
      <c r="L8" s="272">
        <f t="shared" ref="L8:L16" si="6">K8/G8-1</f>
        <v>-2.7202037443441962E-2</v>
      </c>
      <c r="M8" s="271">
        <f t="shared" ref="M8:M16" si="7">K8-G8</f>
        <v>-1004</v>
      </c>
      <c r="N8" s="270">
        <f t="shared" ref="N8:N16" si="8">K8/$K$6</f>
        <v>9.7478402988559421E-2</v>
      </c>
      <c r="O8" s="264">
        <v>39006</v>
      </c>
      <c r="P8" s="272">
        <f t="shared" ref="P8:P16" si="9">O8/K8-1</f>
        <v>8.63668012811587E-2</v>
      </c>
      <c r="Q8" s="271">
        <f t="shared" ref="Q8:Q16" si="10">O8-K8</f>
        <v>3101</v>
      </c>
      <c r="R8" s="272">
        <f t="shared" si="1"/>
        <v>1.7955278434745217</v>
      </c>
      <c r="S8" s="271">
        <f t="shared" si="2"/>
        <v>25053</v>
      </c>
      <c r="T8" s="270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787</v>
      </c>
      <c r="E9" s="264">
        <v>1482</v>
      </c>
      <c r="F9" s="265">
        <f t="shared" si="0"/>
        <v>4.2852681617876684E-3</v>
      </c>
      <c r="G9" s="264">
        <v>10615</v>
      </c>
      <c r="H9" s="276">
        <f t="shared" si="3"/>
        <v>6.162618083670715</v>
      </c>
      <c r="I9" s="267">
        <f t="shared" si="4"/>
        <v>9133</v>
      </c>
      <c r="J9" s="265">
        <f t="shared" si="5"/>
        <v>2.8776373824479031E-2</v>
      </c>
      <c r="K9" s="264">
        <v>5673</v>
      </c>
      <c r="L9" s="272">
        <f t="shared" si="6"/>
        <v>-0.46556759302873296</v>
      </c>
      <c r="M9" s="271">
        <f t="shared" si="7"/>
        <v>-4942</v>
      </c>
      <c r="N9" s="270">
        <f t="shared" si="8"/>
        <v>1.5401614821169687E-2</v>
      </c>
      <c r="O9" s="264">
        <v>3481</v>
      </c>
      <c r="P9" s="272">
        <f t="shared" si="9"/>
        <v>-0.38639167988718492</v>
      </c>
      <c r="Q9" s="271">
        <f t="shared" si="10"/>
        <v>-2192</v>
      </c>
      <c r="R9" s="272">
        <f t="shared" si="1"/>
        <v>2.0997328584149599</v>
      </c>
      <c r="S9" s="271">
        <f t="shared" si="2"/>
        <v>2358</v>
      </c>
      <c r="T9" s="270">
        <f t="shared" si="11"/>
        <v>9.324789850685496E-3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23087</v>
      </c>
      <c r="E10" s="264">
        <v>115113</v>
      </c>
      <c r="F10" s="270">
        <f t="shared" si="0"/>
        <v>0.33285430088249923</v>
      </c>
      <c r="G10" s="264">
        <v>123715</v>
      </c>
      <c r="H10" s="272">
        <f t="shared" si="3"/>
        <v>7.4726573019554765E-2</v>
      </c>
      <c r="I10" s="271">
        <f t="shared" si="4"/>
        <v>8602</v>
      </c>
      <c r="J10" s="270">
        <f t="shared" si="5"/>
        <v>0.33538097858647414</v>
      </c>
      <c r="K10" s="264">
        <v>132182</v>
      </c>
      <c r="L10" s="272">
        <f t="shared" si="6"/>
        <v>6.8439558663056177E-2</v>
      </c>
      <c r="M10" s="271">
        <f t="shared" si="7"/>
        <v>8467</v>
      </c>
      <c r="N10" s="270">
        <f t="shared" si="8"/>
        <v>0.35886061172075651</v>
      </c>
      <c r="O10" s="264">
        <v>139895</v>
      </c>
      <c r="P10" s="272">
        <f t="shared" si="9"/>
        <v>5.8351364028385033E-2</v>
      </c>
      <c r="Q10" s="271">
        <f t="shared" si="10"/>
        <v>7713</v>
      </c>
      <c r="R10" s="272">
        <f t="shared" si="1"/>
        <v>1.9726944326391842</v>
      </c>
      <c r="S10" s="271">
        <f t="shared" si="2"/>
        <v>92835</v>
      </c>
      <c r="T10" s="270">
        <f>O10/$O$6</f>
        <v>0.37474618677438881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12072</v>
      </c>
      <c r="E11" s="264">
        <v>15168</v>
      </c>
      <c r="F11" s="265">
        <f t="shared" si="0"/>
        <v>4.3858938919025203E-2</v>
      </c>
      <c r="G11" s="264">
        <v>19220</v>
      </c>
      <c r="H11" s="276">
        <f t="shared" si="3"/>
        <v>0.26714135021097052</v>
      </c>
      <c r="I11" s="267">
        <f t="shared" si="4"/>
        <v>4052</v>
      </c>
      <c r="J11" s="265">
        <f t="shared" si="5"/>
        <v>5.2103806397219683E-2</v>
      </c>
      <c r="K11" s="264">
        <v>17517</v>
      </c>
      <c r="L11" s="272">
        <f t="shared" si="6"/>
        <v>-8.8605619146722159E-2</v>
      </c>
      <c r="M11" s="271">
        <f t="shared" si="7"/>
        <v>-1703</v>
      </c>
      <c r="N11" s="270">
        <f t="shared" si="8"/>
        <v>4.7556863532950716E-2</v>
      </c>
      <c r="O11" s="264">
        <v>19777</v>
      </c>
      <c r="P11" s="272">
        <f t="shared" si="9"/>
        <v>0.12901752583204895</v>
      </c>
      <c r="Q11" s="271">
        <f t="shared" si="10"/>
        <v>2260</v>
      </c>
      <c r="R11" s="272">
        <f t="shared" si="1"/>
        <v>1.743756936736959</v>
      </c>
      <c r="S11" s="271">
        <f t="shared" si="2"/>
        <v>12569</v>
      </c>
      <c r="T11" s="270">
        <f t="shared" si="11"/>
        <v>5.2977985888252532E-2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28730</v>
      </c>
      <c r="E12" s="264">
        <v>50567</v>
      </c>
      <c r="F12" s="270">
        <f t="shared" si="0"/>
        <v>0.14621670387119906</v>
      </c>
      <c r="G12" s="264">
        <v>63399</v>
      </c>
      <c r="H12" s="272">
        <f t="shared" si="3"/>
        <v>0.25376233511974222</v>
      </c>
      <c r="I12" s="271">
        <f t="shared" si="4"/>
        <v>12832</v>
      </c>
      <c r="J12" s="270">
        <f t="shared" si="5"/>
        <v>0.17186936637759265</v>
      </c>
      <c r="K12" s="264">
        <v>61062</v>
      </c>
      <c r="L12" s="272">
        <f t="shared" si="6"/>
        <v>-3.6861780154261115E-2</v>
      </c>
      <c r="M12" s="271">
        <f t="shared" si="7"/>
        <v>-2337</v>
      </c>
      <c r="N12" s="270">
        <f t="shared" si="8"/>
        <v>0.16577708517720138</v>
      </c>
      <c r="O12" s="264">
        <v>71053</v>
      </c>
      <c r="P12" s="272">
        <f t="shared" si="9"/>
        <v>0.16362058235891386</v>
      </c>
      <c r="Q12" s="271">
        <f t="shared" si="10"/>
        <v>9991</v>
      </c>
      <c r="R12" s="272">
        <f t="shared" si="1"/>
        <v>1.6374536005939122</v>
      </c>
      <c r="S12" s="271">
        <f t="shared" si="2"/>
        <v>44113</v>
      </c>
      <c r="T12" s="270">
        <f t="shared" si="11"/>
        <v>0.19033447091662067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5503</v>
      </c>
      <c r="E13" s="264">
        <v>11803</v>
      </c>
      <c r="F13" s="265">
        <f t="shared" si="0"/>
        <v>3.4128893463954015E-2</v>
      </c>
      <c r="G13" s="264">
        <v>16636</v>
      </c>
      <c r="H13" s="276">
        <f t="shared" si="3"/>
        <v>0.40947216809285769</v>
      </c>
      <c r="I13" s="267">
        <f t="shared" si="4"/>
        <v>4833</v>
      </c>
      <c r="J13" s="265">
        <f t="shared" si="5"/>
        <v>4.5098799335283386E-2</v>
      </c>
      <c r="K13" s="264">
        <v>13888</v>
      </c>
      <c r="L13" s="272">
        <f t="shared" si="6"/>
        <v>-0.16518393844674195</v>
      </c>
      <c r="M13" s="271">
        <f t="shared" si="7"/>
        <v>-2748</v>
      </c>
      <c r="N13" s="270">
        <f t="shared" si="8"/>
        <v>3.7704499671497374E-2</v>
      </c>
      <c r="O13" s="264">
        <v>13527</v>
      </c>
      <c r="P13" s="272">
        <f t="shared" si="9"/>
        <v>-2.5993663594470084E-2</v>
      </c>
      <c r="Q13" s="271">
        <f t="shared" si="10"/>
        <v>-361</v>
      </c>
      <c r="R13" s="272">
        <f t="shared" si="1"/>
        <v>0.81473034612288697</v>
      </c>
      <c r="S13" s="271">
        <f t="shared" si="2"/>
        <v>6073</v>
      </c>
      <c r="T13" s="270">
        <f t="shared" si="11"/>
        <v>3.6235688684350106E-2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17683</v>
      </c>
      <c r="E14" s="264">
        <v>9518</v>
      </c>
      <c r="F14" s="270">
        <f t="shared" si="0"/>
        <v>2.7521715495205819E-2</v>
      </c>
      <c r="G14" s="264">
        <v>11034</v>
      </c>
      <c r="H14" s="272">
        <f t="shared" si="3"/>
        <v>0.15927715906703099</v>
      </c>
      <c r="I14" s="271">
        <f t="shared" si="4"/>
        <v>1516</v>
      </c>
      <c r="J14" s="270">
        <f t="shared" si="5"/>
        <v>2.9912247647602603E-2</v>
      </c>
      <c r="K14" s="264">
        <v>8304</v>
      </c>
      <c r="L14" s="272">
        <f t="shared" si="6"/>
        <v>-0.24741707449700923</v>
      </c>
      <c r="M14" s="271">
        <f t="shared" si="7"/>
        <v>-2730</v>
      </c>
      <c r="N14" s="270">
        <f t="shared" si="8"/>
        <v>2.2544510748280112E-2</v>
      </c>
      <c r="O14" s="264">
        <v>6547</v>
      </c>
      <c r="P14" s="272">
        <f t="shared" si="9"/>
        <v>-0.21158477842003853</v>
      </c>
      <c r="Q14" s="271">
        <f t="shared" si="10"/>
        <v>-1757</v>
      </c>
      <c r="R14" s="272">
        <f t="shared" si="1"/>
        <v>1.490300494484595</v>
      </c>
      <c r="S14" s="271">
        <f t="shared" si="2"/>
        <v>3918</v>
      </c>
      <c r="T14" s="270">
        <f t="shared" si="11"/>
        <v>1.7537891167031871E-2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6965</v>
      </c>
      <c r="E15" s="264">
        <v>12964</v>
      </c>
      <c r="F15" s="265">
        <f t="shared" si="0"/>
        <v>3.7485976011751236E-2</v>
      </c>
      <c r="G15" s="264">
        <v>7172</v>
      </c>
      <c r="H15" s="276">
        <f t="shared" si="3"/>
        <v>-0.44677568651650723</v>
      </c>
      <c r="I15" s="267">
        <f t="shared" si="4"/>
        <v>-5792</v>
      </c>
      <c r="J15" s="265">
        <f t="shared" si="5"/>
        <v>1.9442689879337127E-2</v>
      </c>
      <c r="K15" s="264">
        <v>21594</v>
      </c>
      <c r="L15" s="272">
        <f t="shared" si="6"/>
        <v>2.0108756274400448</v>
      </c>
      <c r="M15" s="271">
        <f t="shared" si="7"/>
        <v>14422</v>
      </c>
      <c r="N15" s="270">
        <f t="shared" si="8"/>
        <v>5.8625501577355583E-2</v>
      </c>
      <c r="O15" s="264">
        <v>13320</v>
      </c>
      <c r="P15" s="272">
        <f t="shared" si="9"/>
        <v>-0.38316198944151159</v>
      </c>
      <c r="Q15" s="271">
        <f t="shared" si="10"/>
        <v>-8274</v>
      </c>
      <c r="R15" s="272">
        <f t="shared" si="1"/>
        <v>1.4021641118124437</v>
      </c>
      <c r="S15" s="271">
        <f t="shared" si="2"/>
        <v>7775</v>
      </c>
      <c r="T15" s="270">
        <f t="shared" si="11"/>
        <v>3.5681183800956855E-2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8688</v>
      </c>
      <c r="D16" s="264">
        <f>D6-SUM(D7:D15)</f>
        <v>11547</v>
      </c>
      <c r="E16" s="264">
        <f>E6-SUM(E7:E15)</f>
        <v>23963</v>
      </c>
      <c r="F16" s="270">
        <f t="shared" si="0"/>
        <v>6.9290068124775908E-2</v>
      </c>
      <c r="G16" s="264">
        <f>G6-SUM(G7:G15)</f>
        <v>23075</v>
      </c>
      <c r="H16" s="272">
        <f t="shared" si="3"/>
        <v>-3.7057129741685069E-2</v>
      </c>
      <c r="I16" s="271">
        <f t="shared" si="4"/>
        <v>-888</v>
      </c>
      <c r="J16" s="270">
        <f t="shared" si="5"/>
        <v>6.2554387753165672E-2</v>
      </c>
      <c r="K16" s="264">
        <f>K6-SUM(K7:K15)</f>
        <v>22403</v>
      </c>
      <c r="L16" s="272">
        <f t="shared" si="6"/>
        <v>-2.912242686890576E-2</v>
      </c>
      <c r="M16" s="271">
        <f t="shared" si="7"/>
        <v>-672</v>
      </c>
      <c r="N16" s="270">
        <f t="shared" si="8"/>
        <v>6.082185384076582E-2</v>
      </c>
      <c r="O16" s="264">
        <f>O6-SUM(O7:O15)</f>
        <v>18945</v>
      </c>
      <c r="P16" s="272">
        <f t="shared" si="9"/>
        <v>-0.154354327545418</v>
      </c>
      <c r="Q16" s="271">
        <f t="shared" si="10"/>
        <v>-3458</v>
      </c>
      <c r="R16" s="272">
        <f t="shared" si="1"/>
        <v>1.1805939226519335</v>
      </c>
      <c r="S16" s="271">
        <f t="shared" si="2"/>
        <v>10257</v>
      </c>
      <c r="T16" s="270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A3F8F-D40A-41CE-8313-956CA0A276EB}">
  <sheetPr>
    <tabColor theme="4" tint="0.39997558519241921"/>
  </sheetPr>
  <dimension ref="A1:AE149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89409</v>
      </c>
      <c r="D6" s="255">
        <v>59393</v>
      </c>
      <c r="E6" s="255">
        <v>196651</v>
      </c>
      <c r="F6" s="256">
        <f>E6/$E$6</f>
        <v>1</v>
      </c>
      <c r="G6" s="255">
        <v>222242</v>
      </c>
      <c r="H6" s="256">
        <f>G6/E6-1</f>
        <v>0.13013409542794085</v>
      </c>
      <c r="I6" s="255">
        <f>G6-E6</f>
        <v>25591</v>
      </c>
      <c r="J6" s="256">
        <f>G6/$G$6</f>
        <v>1</v>
      </c>
      <c r="K6" s="255">
        <v>227572</v>
      </c>
      <c r="L6" s="256">
        <f>K6/G6-1</f>
        <v>2.3982865524968311E-2</v>
      </c>
      <c r="M6" s="255">
        <f>K6-G6</f>
        <v>5330</v>
      </c>
      <c r="N6" s="256">
        <f>K6/$K$6</f>
        <v>1</v>
      </c>
      <c r="O6" s="255">
        <v>237548</v>
      </c>
      <c r="P6" s="256">
        <f>O6/K6-1</f>
        <v>4.3836675865220665E-2</v>
      </c>
      <c r="Q6" s="255">
        <f>O6-K6</f>
        <v>9976</v>
      </c>
      <c r="R6" s="256">
        <f>IFERROR(O6/C6-1,"-")</f>
        <v>1.6568689952913016</v>
      </c>
      <c r="S6" s="255">
        <f>O6-C6</f>
        <v>148139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23249</v>
      </c>
      <c r="E7" s="264">
        <v>35485</v>
      </c>
      <c r="F7" s="270">
        <f t="shared" ref="F7:F16" si="0">E7/$E$6</f>
        <v>0.18044657794773483</v>
      </c>
      <c r="G7" s="264">
        <v>32677</v>
      </c>
      <c r="H7" s="272">
        <f>G7/E7-1</f>
        <v>-7.9132027617303091E-2</v>
      </c>
      <c r="I7" s="271">
        <f>G7-E7</f>
        <v>-2808</v>
      </c>
      <c r="J7" s="270">
        <f>G7/$G$6</f>
        <v>0.14703341402615167</v>
      </c>
      <c r="K7" s="264">
        <v>31243</v>
      </c>
      <c r="L7" s="272">
        <f>K7/G7-1</f>
        <v>-4.388407748569334E-2</v>
      </c>
      <c r="M7" s="271">
        <f>K7-G7</f>
        <v>-1434</v>
      </c>
      <c r="N7" s="270">
        <f>K7/$K$6</f>
        <v>0.13728841861037386</v>
      </c>
      <c r="O7" s="264">
        <v>27512</v>
      </c>
      <c r="P7" s="272">
        <f>O7/K7-1</f>
        <v>-0.11941874979995515</v>
      </c>
      <c r="Q7" s="271">
        <f>O7-K7</f>
        <v>-3731</v>
      </c>
      <c r="R7" s="272">
        <f t="shared" ref="R7:R16" si="1">IFERROR(O7/C7-1,"-")</f>
        <v>1.5242682814937152</v>
      </c>
      <c r="S7" s="271">
        <f t="shared" ref="S7:S16" si="2">O7-C7</f>
        <v>16613</v>
      </c>
      <c r="T7" s="270">
        <f>O7/$O$6</f>
        <v>0.11581659285702257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3806</v>
      </c>
      <c r="E8" s="264">
        <v>23004</v>
      </c>
      <c r="F8" s="270">
        <f t="shared" si="0"/>
        <v>0.11697881017640388</v>
      </c>
      <c r="G8" s="264">
        <v>22463</v>
      </c>
      <c r="H8" s="272">
        <f t="shared" ref="H8:H16" si="3">G8/E8-1</f>
        <v>-2.3517649104503602E-2</v>
      </c>
      <c r="I8" s="271">
        <f t="shared" ref="I8:I16" si="4">G8-E8</f>
        <v>-541</v>
      </c>
      <c r="J8" s="270">
        <f t="shared" ref="J8:J16" si="5">G8/$G$6</f>
        <v>0.10107450436911115</v>
      </c>
      <c r="K8" s="264">
        <v>20973</v>
      </c>
      <c r="L8" s="272">
        <f t="shared" ref="L8:L16" si="6">K8/G8-1</f>
        <v>-6.6331300360592982E-2</v>
      </c>
      <c r="M8" s="271">
        <f t="shared" ref="M8:M16" si="7">K8-G8</f>
        <v>-1490</v>
      </c>
      <c r="N8" s="270">
        <f t="shared" ref="N8:N16" si="8">K8/$K$6</f>
        <v>9.2159843917529391E-2</v>
      </c>
      <c r="O8" s="264">
        <v>23308</v>
      </c>
      <c r="P8" s="272">
        <f t="shared" ref="P8:P16" si="9">O8/K8-1</f>
        <v>0.11133361941543884</v>
      </c>
      <c r="Q8" s="271">
        <f t="shared" ref="Q8:Q16" si="10">O8-K8</f>
        <v>2335</v>
      </c>
      <c r="R8" s="272">
        <f t="shared" si="1"/>
        <v>1.6265494703628578</v>
      </c>
      <c r="S8" s="271">
        <f t="shared" si="2"/>
        <v>14434</v>
      </c>
      <c r="T8" s="270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478</v>
      </c>
      <c r="E9" s="264">
        <v>1003</v>
      </c>
      <c r="F9" s="265">
        <f t="shared" si="0"/>
        <v>5.1004063035529953E-3</v>
      </c>
      <c r="G9" s="264">
        <v>2724</v>
      </c>
      <c r="H9" s="276">
        <f t="shared" si="3"/>
        <v>1.7158524426719839</v>
      </c>
      <c r="I9" s="267">
        <f t="shared" si="4"/>
        <v>1721</v>
      </c>
      <c r="J9" s="265">
        <f t="shared" si="5"/>
        <v>1.2256909135086978E-2</v>
      </c>
      <c r="K9" s="264">
        <v>1794</v>
      </c>
      <c r="L9" s="272">
        <f t="shared" si="6"/>
        <v>-0.34140969162995594</v>
      </c>
      <c r="M9" s="271">
        <f t="shared" si="7"/>
        <v>-930</v>
      </c>
      <c r="N9" s="270">
        <f t="shared" si="8"/>
        <v>7.8832193767247281E-3</v>
      </c>
      <c r="O9" s="264">
        <v>1296</v>
      </c>
      <c r="P9" s="272">
        <f t="shared" si="9"/>
        <v>-0.27759197324414719</v>
      </c>
      <c r="Q9" s="271">
        <f t="shared" si="10"/>
        <v>-498</v>
      </c>
      <c r="R9" s="272">
        <f t="shared" si="1"/>
        <v>1.2153846153846155</v>
      </c>
      <c r="S9" s="271">
        <f t="shared" si="2"/>
        <v>711</v>
      </c>
      <c r="T9" s="270">
        <f t="shared" si="11"/>
        <v>5.4557394716015289E-3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11597</v>
      </c>
      <c r="E10" s="264">
        <v>82138</v>
      </c>
      <c r="F10" s="270">
        <f t="shared" si="0"/>
        <v>0.4176841205994376</v>
      </c>
      <c r="G10" s="264">
        <v>93908</v>
      </c>
      <c r="H10" s="272">
        <f t="shared" si="3"/>
        <v>0.14329542964279618</v>
      </c>
      <c r="I10" s="271">
        <f t="shared" si="4"/>
        <v>11770</v>
      </c>
      <c r="J10" s="270">
        <f t="shared" si="5"/>
        <v>0.4225483931930058</v>
      </c>
      <c r="K10" s="264">
        <v>97415</v>
      </c>
      <c r="L10" s="272">
        <f t="shared" si="6"/>
        <v>3.7345061123652989E-2</v>
      </c>
      <c r="M10" s="271">
        <f t="shared" si="7"/>
        <v>3507</v>
      </c>
      <c r="N10" s="270">
        <f t="shared" si="8"/>
        <v>0.42806232752711232</v>
      </c>
      <c r="O10" s="264">
        <v>108590</v>
      </c>
      <c r="P10" s="272">
        <f t="shared" si="9"/>
        <v>0.11471539290663646</v>
      </c>
      <c r="Q10" s="271">
        <f t="shared" si="10"/>
        <v>11175</v>
      </c>
      <c r="R10" s="272">
        <f t="shared" si="1"/>
        <v>1.8346559465385819</v>
      </c>
      <c r="S10" s="271">
        <f t="shared" si="2"/>
        <v>70282</v>
      </c>
      <c r="T10" s="270">
        <f>O10/$O$6</f>
        <v>0.45712866452253859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898</v>
      </c>
      <c r="E11" s="264">
        <v>8596</v>
      </c>
      <c r="F11" s="265">
        <f t="shared" si="0"/>
        <v>4.3711956715195954E-2</v>
      </c>
      <c r="G11" s="264">
        <v>11298</v>
      </c>
      <c r="H11" s="276">
        <f t="shared" si="3"/>
        <v>0.31433224755700317</v>
      </c>
      <c r="I11" s="267">
        <f t="shared" si="4"/>
        <v>2702</v>
      </c>
      <c r="J11" s="265">
        <f t="shared" si="5"/>
        <v>5.0836475553675722E-2</v>
      </c>
      <c r="K11" s="264">
        <v>12797</v>
      </c>
      <c r="L11" s="272">
        <f t="shared" si="6"/>
        <v>0.13267835015046914</v>
      </c>
      <c r="M11" s="271">
        <f t="shared" si="7"/>
        <v>1499</v>
      </c>
      <c r="N11" s="270">
        <f t="shared" si="8"/>
        <v>5.623275271122985E-2</v>
      </c>
      <c r="O11" s="264">
        <v>13166</v>
      </c>
      <c r="P11" s="272">
        <f t="shared" si="9"/>
        <v>2.8834883175744341E-2</v>
      </c>
      <c r="Q11" s="271">
        <f t="shared" si="10"/>
        <v>369</v>
      </c>
      <c r="R11" s="272">
        <f t="shared" si="1"/>
        <v>1.2869550112906025</v>
      </c>
      <c r="S11" s="271">
        <f t="shared" si="2"/>
        <v>7409</v>
      </c>
      <c r="T11" s="270">
        <f t="shared" si="11"/>
        <v>5.5424587872766766E-2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13394</v>
      </c>
      <c r="E12" s="264">
        <v>25860</v>
      </c>
      <c r="F12" s="270">
        <f t="shared" si="0"/>
        <v>0.13150200100685988</v>
      </c>
      <c r="G12" s="264">
        <v>34187</v>
      </c>
      <c r="H12" s="272">
        <f t="shared" si="3"/>
        <v>0.3220030935808198</v>
      </c>
      <c r="I12" s="271">
        <f t="shared" si="4"/>
        <v>8327</v>
      </c>
      <c r="J12" s="270">
        <f t="shared" si="5"/>
        <v>0.15382780932497009</v>
      </c>
      <c r="K12" s="264">
        <v>34286</v>
      </c>
      <c r="L12" s="272">
        <f t="shared" si="6"/>
        <v>2.895837599087292E-3</v>
      </c>
      <c r="M12" s="271">
        <f t="shared" si="7"/>
        <v>99</v>
      </c>
      <c r="N12" s="270">
        <f t="shared" si="8"/>
        <v>0.15066001089764997</v>
      </c>
      <c r="O12" s="264">
        <v>35908</v>
      </c>
      <c r="P12" s="272">
        <f t="shared" si="9"/>
        <v>4.7307939100507568E-2</v>
      </c>
      <c r="Q12" s="271">
        <f t="shared" si="10"/>
        <v>1622</v>
      </c>
      <c r="R12" s="272">
        <f t="shared" si="1"/>
        <v>1.7151606805293005</v>
      </c>
      <c r="S12" s="271">
        <f t="shared" si="2"/>
        <v>22683</v>
      </c>
      <c r="T12" s="270">
        <f t="shared" si="11"/>
        <v>0.1511610285079226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2350</v>
      </c>
      <c r="E13" s="264">
        <v>6154</v>
      </c>
      <c r="F13" s="265">
        <f t="shared" si="0"/>
        <v>3.1294018337053968E-2</v>
      </c>
      <c r="G13" s="264">
        <v>11499</v>
      </c>
      <c r="H13" s="276">
        <f t="shared" si="3"/>
        <v>0.86854078648033806</v>
      </c>
      <c r="I13" s="267">
        <f t="shared" si="4"/>
        <v>5345</v>
      </c>
      <c r="J13" s="265">
        <f t="shared" si="5"/>
        <v>5.1740895060339631E-2</v>
      </c>
      <c r="K13" s="264">
        <v>9940</v>
      </c>
      <c r="L13" s="272">
        <f t="shared" si="6"/>
        <v>-0.1355770066962344</v>
      </c>
      <c r="M13" s="271">
        <f t="shared" si="7"/>
        <v>-1559</v>
      </c>
      <c r="N13" s="270">
        <f t="shared" si="8"/>
        <v>4.3678484172042252E-2</v>
      </c>
      <c r="O13" s="264">
        <v>9155</v>
      </c>
      <c r="P13" s="272">
        <f t="shared" si="9"/>
        <v>-7.8973843058350091E-2</v>
      </c>
      <c r="Q13" s="271">
        <f t="shared" si="10"/>
        <v>-785</v>
      </c>
      <c r="R13" s="272">
        <f t="shared" si="1"/>
        <v>1.8475894245723175</v>
      </c>
      <c r="S13" s="271">
        <f t="shared" si="2"/>
        <v>5940</v>
      </c>
      <c r="T13" s="270">
        <f t="shared" si="11"/>
        <v>3.853957936922222E-2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2208</v>
      </c>
      <c r="E14" s="264">
        <v>2888</v>
      </c>
      <c r="F14" s="270">
        <f t="shared" si="0"/>
        <v>1.4685915657687985E-2</v>
      </c>
      <c r="G14" s="264">
        <v>3665</v>
      </c>
      <c r="H14" s="272">
        <f t="shared" si="3"/>
        <v>0.26904432132963985</v>
      </c>
      <c r="I14" s="271">
        <f t="shared" si="4"/>
        <v>777</v>
      </c>
      <c r="J14" s="270">
        <f t="shared" si="5"/>
        <v>1.6491032298125468E-2</v>
      </c>
      <c r="K14" s="264">
        <v>3052</v>
      </c>
      <c r="L14" s="272">
        <f t="shared" si="6"/>
        <v>-0.16725784447476122</v>
      </c>
      <c r="M14" s="271">
        <f t="shared" si="7"/>
        <v>-613</v>
      </c>
      <c r="N14" s="270">
        <f t="shared" si="8"/>
        <v>1.3411140210570721E-2</v>
      </c>
      <c r="O14" s="264">
        <v>3545</v>
      </c>
      <c r="P14" s="272">
        <f t="shared" si="9"/>
        <v>0.16153342070773258</v>
      </c>
      <c r="Q14" s="271">
        <f t="shared" si="10"/>
        <v>493</v>
      </c>
      <c r="R14" s="272">
        <f t="shared" si="1"/>
        <v>3.0935334872979219</v>
      </c>
      <c r="S14" s="271">
        <f t="shared" si="2"/>
        <v>2679</v>
      </c>
      <c r="T14" s="270">
        <f t="shared" si="11"/>
        <v>1.4923299712058195E-2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154</v>
      </c>
      <c r="E15" s="264">
        <v>3868</v>
      </c>
      <c r="F15" s="265">
        <f t="shared" si="0"/>
        <v>1.9669363491667979E-2</v>
      </c>
      <c r="G15" s="264">
        <v>2605</v>
      </c>
      <c r="H15" s="276">
        <f t="shared" si="3"/>
        <v>-0.32652533609100309</v>
      </c>
      <c r="I15" s="267">
        <f t="shared" si="4"/>
        <v>-1263</v>
      </c>
      <c r="J15" s="265">
        <f t="shared" si="5"/>
        <v>1.1721456790345659E-2</v>
      </c>
      <c r="K15" s="264">
        <v>9404</v>
      </c>
      <c r="L15" s="272">
        <f t="shared" si="6"/>
        <v>2.6099808061420346</v>
      </c>
      <c r="M15" s="271">
        <f t="shared" si="7"/>
        <v>6799</v>
      </c>
      <c r="N15" s="270">
        <f t="shared" si="8"/>
        <v>4.1323185629163518E-2</v>
      </c>
      <c r="O15" s="264">
        <v>8323</v>
      </c>
      <c r="P15" s="272">
        <f t="shared" si="9"/>
        <v>-0.11495108464483195</v>
      </c>
      <c r="Q15" s="271">
        <f t="shared" si="10"/>
        <v>-1081</v>
      </c>
      <c r="R15" s="272">
        <f t="shared" si="1"/>
        <v>1.5359536867763559</v>
      </c>
      <c r="S15" s="271">
        <f t="shared" si="2"/>
        <v>5041</v>
      </c>
      <c r="T15" s="270">
        <f t="shared" si="11"/>
        <v>3.503712933807062E-2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4398</v>
      </c>
      <c r="D16" s="264">
        <f>D6-SUM(D7:D15)</f>
        <v>1259</v>
      </c>
      <c r="E16" s="264">
        <f>E6-SUM(E7:E15)</f>
        <v>7655</v>
      </c>
      <c r="F16" s="270">
        <f t="shared" si="0"/>
        <v>3.8926829764404959E-2</v>
      </c>
      <c r="G16" s="264">
        <f>G6-SUM(G7:G15)</f>
        <v>7216</v>
      </c>
      <c r="H16" s="272">
        <f t="shared" si="3"/>
        <v>-5.7348138471587151E-2</v>
      </c>
      <c r="I16" s="271">
        <f t="shared" si="4"/>
        <v>-439</v>
      </c>
      <c r="J16" s="270">
        <f t="shared" si="5"/>
        <v>3.2469110249187826E-2</v>
      </c>
      <c r="K16" s="264">
        <f>K6-SUM(K7:K15)</f>
        <v>6668</v>
      </c>
      <c r="L16" s="272">
        <f t="shared" si="6"/>
        <v>-7.5942350332594222E-2</v>
      </c>
      <c r="M16" s="271">
        <f t="shared" si="7"/>
        <v>-548</v>
      </c>
      <c r="N16" s="270">
        <f t="shared" si="8"/>
        <v>2.9300616947603397E-2</v>
      </c>
      <c r="O16" s="264">
        <f>O6-SUM(O7:O15)</f>
        <v>6745</v>
      </c>
      <c r="P16" s="272">
        <f t="shared" si="9"/>
        <v>1.1547690461907623E-2</v>
      </c>
      <c r="Q16" s="271">
        <f t="shared" si="10"/>
        <v>77</v>
      </c>
      <c r="R16" s="272">
        <f t="shared" si="1"/>
        <v>0.53365165984538421</v>
      </c>
      <c r="S16" s="271">
        <f t="shared" si="2"/>
        <v>2347</v>
      </c>
      <c r="T16" s="270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ED309-B55D-413E-A8D6-A35A977D7C5D}">
  <sheetPr>
    <tabColor theme="4" tint="0.39997558519241921"/>
  </sheetPr>
  <dimension ref="A1:AE149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51468</v>
      </c>
      <c r="D6" s="255">
        <v>135054</v>
      </c>
      <c r="E6" s="255">
        <v>149185</v>
      </c>
      <c r="F6" s="256">
        <f>E6/$E$6</f>
        <v>1</v>
      </c>
      <c r="G6" s="255">
        <v>146637</v>
      </c>
      <c r="H6" s="256">
        <f>G6/E6-1</f>
        <v>-1.7079465093675639E-2</v>
      </c>
      <c r="I6" s="255">
        <f>G6-E6</f>
        <v>-2548</v>
      </c>
      <c r="J6" s="256">
        <f>G6/$G$6</f>
        <v>1</v>
      </c>
      <c r="K6" s="255">
        <v>140766</v>
      </c>
      <c r="L6" s="256">
        <f>K6/G6-1</f>
        <v>-4.0037643977986481E-2</v>
      </c>
      <c r="M6" s="255">
        <f>K6-G6</f>
        <v>-5871</v>
      </c>
      <c r="N6" s="256">
        <f>K6/$K$6</f>
        <v>1</v>
      </c>
      <c r="O6" s="255">
        <v>135758</v>
      </c>
      <c r="P6" s="256">
        <f>O6/K6-1</f>
        <v>-3.5576772800250067E-2</v>
      </c>
      <c r="Q6" s="255">
        <f>O6-K6</f>
        <v>-5008</v>
      </c>
      <c r="R6" s="256">
        <f>IFERROR(O6/C6-1,"-")</f>
        <v>1.6377166394652987</v>
      </c>
      <c r="S6" s="255">
        <f>O6-C6</f>
        <v>84290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44610</v>
      </c>
      <c r="E7" s="264">
        <v>30408</v>
      </c>
      <c r="F7" s="270">
        <f t="shared" ref="F7:F16" si="0">E7/$E$6</f>
        <v>0.20382746254650266</v>
      </c>
      <c r="G7" s="264">
        <v>24427</v>
      </c>
      <c r="H7" s="272">
        <f>G7/E7-1</f>
        <v>-0.19669166008945016</v>
      </c>
      <c r="I7" s="271">
        <f>G7-E7</f>
        <v>-5981</v>
      </c>
      <c r="J7" s="270">
        <f>G7/$G$6</f>
        <v>0.16658142215129879</v>
      </c>
      <c r="K7" s="264">
        <v>18567</v>
      </c>
      <c r="L7" s="272">
        <f>K7/G7-1</f>
        <v>-0.23989847300118716</v>
      </c>
      <c r="M7" s="271">
        <f>K7-G7</f>
        <v>-5860</v>
      </c>
      <c r="N7" s="270">
        <f>K7/$K$6</f>
        <v>0.13189974851881847</v>
      </c>
      <c r="O7" s="264">
        <v>20243</v>
      </c>
      <c r="P7" s="272">
        <f>O7/K7-1</f>
        <v>9.0267679215813024E-2</v>
      </c>
      <c r="Q7" s="271">
        <f>O7-K7</f>
        <v>1676</v>
      </c>
      <c r="R7" s="272">
        <f t="shared" ref="R7:R16" si="1">IFERROR(O7/C7-1,"-")</f>
        <v>1.1585625933034764</v>
      </c>
      <c r="S7" s="271">
        <f t="shared" ref="S7:S16" si="2">O7-C7</f>
        <v>10865</v>
      </c>
      <c r="T7" s="270">
        <f>O7/$O$6</f>
        <v>0.1491109179569528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16408</v>
      </c>
      <c r="E8" s="264">
        <v>16361</v>
      </c>
      <c r="F8" s="270">
        <f t="shared" si="0"/>
        <v>0.10966920266782854</v>
      </c>
      <c r="G8" s="264">
        <v>14446</v>
      </c>
      <c r="H8" s="272">
        <f t="shared" ref="H8:H16" si="3">G8/E8-1</f>
        <v>-0.11704663529124137</v>
      </c>
      <c r="I8" s="271">
        <f t="shared" ref="I8:I16" si="4">G8-E8</f>
        <v>-1915</v>
      </c>
      <c r="J8" s="270">
        <f t="shared" ref="J8:J16" si="5">G8/$G$6</f>
        <v>9.8515381520352982E-2</v>
      </c>
      <c r="K8" s="264">
        <v>14932</v>
      </c>
      <c r="L8" s="272">
        <f t="shared" ref="L8:L16" si="6">K8/G8-1</f>
        <v>3.3642530804374848E-2</v>
      </c>
      <c r="M8" s="271">
        <f t="shared" ref="M8:M16" si="7">K8-G8</f>
        <v>486</v>
      </c>
      <c r="N8" s="270">
        <f t="shared" ref="N8:N16" si="8">K8/$K$6</f>
        <v>0.10607675148828552</v>
      </c>
      <c r="O8" s="264">
        <v>15698</v>
      </c>
      <c r="P8" s="272">
        <f t="shared" ref="P8:P16" si="9">O8/K8-1</f>
        <v>5.1299223144923634E-2</v>
      </c>
      <c r="Q8" s="271">
        <f t="shared" ref="Q8:Q16" si="10">O8-K8</f>
        <v>766</v>
      </c>
      <c r="R8" s="272">
        <f t="shared" si="1"/>
        <v>2.0907658987989763</v>
      </c>
      <c r="S8" s="271">
        <f t="shared" si="2"/>
        <v>10619</v>
      </c>
      <c r="T8" s="270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309</v>
      </c>
      <c r="E9" s="264">
        <v>479</v>
      </c>
      <c r="F9" s="265">
        <f t="shared" si="0"/>
        <v>3.2107785635285047E-3</v>
      </c>
      <c r="G9" s="264">
        <v>7891</v>
      </c>
      <c r="H9" s="276">
        <f t="shared" si="3"/>
        <v>15.473903966597078</v>
      </c>
      <c r="I9" s="267">
        <f t="shared" si="4"/>
        <v>7412</v>
      </c>
      <c r="J9" s="265">
        <f t="shared" si="5"/>
        <v>5.3813157661436066E-2</v>
      </c>
      <c r="K9" s="264">
        <v>3879</v>
      </c>
      <c r="L9" s="272">
        <f t="shared" si="6"/>
        <v>-0.50842732226587251</v>
      </c>
      <c r="M9" s="271">
        <f t="shared" si="7"/>
        <v>-4012</v>
      </c>
      <c r="N9" s="270">
        <f t="shared" si="8"/>
        <v>2.7556370146200077E-2</v>
      </c>
      <c r="O9" s="264">
        <v>2185</v>
      </c>
      <c r="P9" s="272">
        <f t="shared" si="9"/>
        <v>-0.43671049239494719</v>
      </c>
      <c r="Q9" s="271">
        <f t="shared" si="10"/>
        <v>-1694</v>
      </c>
      <c r="R9" s="272">
        <f t="shared" si="1"/>
        <v>3.0613382899628254</v>
      </c>
      <c r="S9" s="271">
        <f t="shared" si="2"/>
        <v>1647</v>
      </c>
      <c r="T9" s="270">
        <f t="shared" si="11"/>
        <v>1.6094815775129275E-2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11490</v>
      </c>
      <c r="E10" s="264">
        <v>32975</v>
      </c>
      <c r="F10" s="270">
        <f t="shared" si="0"/>
        <v>0.22103428628883601</v>
      </c>
      <c r="G10" s="264">
        <v>29807</v>
      </c>
      <c r="H10" s="272">
        <f t="shared" si="3"/>
        <v>-9.6072782410917323E-2</v>
      </c>
      <c r="I10" s="271">
        <f t="shared" si="4"/>
        <v>-3168</v>
      </c>
      <c r="J10" s="270">
        <f t="shared" si="5"/>
        <v>0.20327066156563486</v>
      </c>
      <c r="K10" s="264">
        <v>34767</v>
      </c>
      <c r="L10" s="272">
        <f t="shared" si="6"/>
        <v>0.16640386486395808</v>
      </c>
      <c r="M10" s="271">
        <f t="shared" si="7"/>
        <v>4960</v>
      </c>
      <c r="N10" s="270">
        <f t="shared" si="8"/>
        <v>0.24698435701802993</v>
      </c>
      <c r="O10" s="264">
        <v>31305</v>
      </c>
      <c r="P10" s="272">
        <f t="shared" si="9"/>
        <v>-9.9577185261886303E-2</v>
      </c>
      <c r="Q10" s="271">
        <f t="shared" si="10"/>
        <v>-3462</v>
      </c>
      <c r="R10" s="272">
        <f t="shared" si="1"/>
        <v>2.5768967093235831</v>
      </c>
      <c r="S10" s="271">
        <f t="shared" si="2"/>
        <v>22553</v>
      </c>
      <c r="T10" s="270">
        <f>O10/$O$6</f>
        <v>0.23059414546472398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11174</v>
      </c>
      <c r="E11" s="264">
        <v>6572</v>
      </c>
      <c r="F11" s="265">
        <f t="shared" si="0"/>
        <v>4.405268626202366E-2</v>
      </c>
      <c r="G11" s="264">
        <v>7922</v>
      </c>
      <c r="H11" s="276">
        <f t="shared" si="3"/>
        <v>0.20541692026780289</v>
      </c>
      <c r="I11" s="267">
        <f t="shared" si="4"/>
        <v>1350</v>
      </c>
      <c r="J11" s="265">
        <f t="shared" si="5"/>
        <v>5.4024564059548412E-2</v>
      </c>
      <c r="K11" s="264">
        <v>4720</v>
      </c>
      <c r="L11" s="272">
        <f t="shared" si="6"/>
        <v>-0.4041908608937137</v>
      </c>
      <c r="M11" s="271">
        <f t="shared" si="7"/>
        <v>-3202</v>
      </c>
      <c r="N11" s="270">
        <f t="shared" si="8"/>
        <v>3.3530824204708522E-2</v>
      </c>
      <c r="O11" s="264">
        <v>6611</v>
      </c>
      <c r="P11" s="272">
        <f t="shared" si="9"/>
        <v>0.40063559322033893</v>
      </c>
      <c r="Q11" s="271">
        <f t="shared" si="10"/>
        <v>1891</v>
      </c>
      <c r="R11" s="272">
        <f t="shared" si="1"/>
        <v>3.5561681598897312</v>
      </c>
      <c r="S11" s="271">
        <f t="shared" si="2"/>
        <v>5160</v>
      </c>
      <c r="T11" s="270">
        <f t="shared" si="11"/>
        <v>4.8696946036329354E-2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15336</v>
      </c>
      <c r="E12" s="264">
        <v>24707</v>
      </c>
      <c r="F12" s="270">
        <f t="shared" si="0"/>
        <v>0.16561316486241914</v>
      </c>
      <c r="G12" s="264">
        <v>29212</v>
      </c>
      <c r="H12" s="272">
        <f t="shared" si="3"/>
        <v>0.18233698951714095</v>
      </c>
      <c r="I12" s="271">
        <f t="shared" si="4"/>
        <v>4505</v>
      </c>
      <c r="J12" s="270">
        <f t="shared" si="5"/>
        <v>0.19921302263412372</v>
      </c>
      <c r="K12" s="264">
        <v>26776</v>
      </c>
      <c r="L12" s="272">
        <f t="shared" si="6"/>
        <v>-8.3390387511981356E-2</v>
      </c>
      <c r="M12" s="271">
        <f t="shared" si="7"/>
        <v>-2436</v>
      </c>
      <c r="N12" s="270">
        <f t="shared" si="8"/>
        <v>0.19021638747993122</v>
      </c>
      <c r="O12" s="264">
        <v>35145</v>
      </c>
      <c r="P12" s="272">
        <f t="shared" si="9"/>
        <v>0.31255602031670149</v>
      </c>
      <c r="Q12" s="271">
        <f t="shared" si="10"/>
        <v>8369</v>
      </c>
      <c r="R12" s="272">
        <f t="shared" si="1"/>
        <v>1.5625227852716006</v>
      </c>
      <c r="S12" s="271">
        <f t="shared" si="2"/>
        <v>21430</v>
      </c>
      <c r="T12" s="270">
        <f t="shared" si="11"/>
        <v>0.25887977135785739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3153</v>
      </c>
      <c r="E13" s="264">
        <v>5649</v>
      </c>
      <c r="F13" s="265">
        <f t="shared" si="0"/>
        <v>3.7865737171967694E-2</v>
      </c>
      <c r="G13" s="264">
        <v>5137</v>
      </c>
      <c r="H13" s="276">
        <f t="shared" si="3"/>
        <v>-9.0635510709860201E-2</v>
      </c>
      <c r="I13" s="267">
        <f t="shared" si="4"/>
        <v>-512</v>
      </c>
      <c r="J13" s="265">
        <f t="shared" si="5"/>
        <v>3.503208603558447E-2</v>
      </c>
      <c r="K13" s="264">
        <v>3948</v>
      </c>
      <c r="L13" s="272">
        <f t="shared" si="6"/>
        <v>-0.23145804944520143</v>
      </c>
      <c r="M13" s="271">
        <f t="shared" si="7"/>
        <v>-1189</v>
      </c>
      <c r="N13" s="270">
        <f t="shared" si="8"/>
        <v>2.804654533054857E-2</v>
      </c>
      <c r="O13" s="264">
        <v>4372</v>
      </c>
      <c r="P13" s="272">
        <f t="shared" si="9"/>
        <v>0.10739614994934144</v>
      </c>
      <c r="Q13" s="271">
        <f t="shared" si="10"/>
        <v>424</v>
      </c>
      <c r="R13" s="272">
        <f t="shared" si="1"/>
        <v>3.137532436895496E-2</v>
      </c>
      <c r="S13" s="271">
        <f t="shared" si="2"/>
        <v>133</v>
      </c>
      <c r="T13" s="270">
        <f t="shared" si="11"/>
        <v>3.2204363647077891E-2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15475</v>
      </c>
      <c r="E14" s="264">
        <v>6630</v>
      </c>
      <c r="F14" s="270">
        <f t="shared" si="0"/>
        <v>4.4441465294768244E-2</v>
      </c>
      <c r="G14" s="264">
        <v>7369</v>
      </c>
      <c r="H14" s="272">
        <f t="shared" si="3"/>
        <v>0.11146304675716445</v>
      </c>
      <c r="I14" s="271">
        <f t="shared" si="4"/>
        <v>739</v>
      </c>
      <c r="J14" s="270">
        <f t="shared" si="5"/>
        <v>5.0253346699673344E-2</v>
      </c>
      <c r="K14" s="264">
        <v>5252</v>
      </c>
      <c r="L14" s="272">
        <f t="shared" si="6"/>
        <v>-0.28728457049803224</v>
      </c>
      <c r="M14" s="271">
        <f t="shared" si="7"/>
        <v>-2117</v>
      </c>
      <c r="N14" s="270">
        <f t="shared" si="8"/>
        <v>3.7310145915917199E-2</v>
      </c>
      <c r="O14" s="264">
        <v>3002</v>
      </c>
      <c r="P14" s="272">
        <f t="shared" si="9"/>
        <v>-0.42840822543792845</v>
      </c>
      <c r="Q14" s="271">
        <f t="shared" si="10"/>
        <v>-2250</v>
      </c>
      <c r="R14" s="272">
        <f t="shared" si="1"/>
        <v>0.70277935337492914</v>
      </c>
      <c r="S14" s="271">
        <f t="shared" si="2"/>
        <v>1239</v>
      </c>
      <c r="T14" s="270">
        <f t="shared" si="11"/>
        <v>2.2112877325829786E-2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6811</v>
      </c>
      <c r="E15" s="264">
        <v>9096</v>
      </c>
      <c r="F15" s="265">
        <f t="shared" si="0"/>
        <v>6.0971277273184299E-2</v>
      </c>
      <c r="G15" s="264">
        <v>4567</v>
      </c>
      <c r="H15" s="276">
        <f t="shared" si="3"/>
        <v>-0.49791116974494287</v>
      </c>
      <c r="I15" s="267">
        <f t="shared" si="4"/>
        <v>-4529</v>
      </c>
      <c r="J15" s="265">
        <f t="shared" si="5"/>
        <v>3.1144936134809086E-2</v>
      </c>
      <c r="K15" s="264">
        <v>12190</v>
      </c>
      <c r="L15" s="272">
        <f t="shared" si="6"/>
        <v>1.6691482373549378</v>
      </c>
      <c r="M15" s="271">
        <f t="shared" si="7"/>
        <v>7623</v>
      </c>
      <c r="N15" s="270">
        <f t="shared" si="8"/>
        <v>8.6597615901567143E-2</v>
      </c>
      <c r="O15" s="264">
        <v>4997</v>
      </c>
      <c r="P15" s="272">
        <f t="shared" si="9"/>
        <v>-0.59007383100902377</v>
      </c>
      <c r="Q15" s="271">
        <f t="shared" si="10"/>
        <v>-7193</v>
      </c>
      <c r="R15" s="272">
        <f t="shared" si="1"/>
        <v>1.2081307998232433</v>
      </c>
      <c r="S15" s="271">
        <f t="shared" si="2"/>
        <v>2734</v>
      </c>
      <c r="T15" s="270">
        <f t="shared" si="11"/>
        <v>3.6808143903121732E-2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4290</v>
      </c>
      <c r="D16" s="264">
        <f>D6-SUM(D7:D15)</f>
        <v>10288</v>
      </c>
      <c r="E16" s="264">
        <f>E6-SUM(E7:E15)</f>
        <v>16308</v>
      </c>
      <c r="F16" s="270">
        <f t="shared" si="0"/>
        <v>0.10931393906894125</v>
      </c>
      <c r="G16" s="264">
        <f>G6-SUM(G7:G15)</f>
        <v>15859</v>
      </c>
      <c r="H16" s="272">
        <f t="shared" si="3"/>
        <v>-2.7532499386804021E-2</v>
      </c>
      <c r="I16" s="271">
        <f t="shared" si="4"/>
        <v>-449</v>
      </c>
      <c r="J16" s="270">
        <f t="shared" si="5"/>
        <v>0.10815142153753828</v>
      </c>
      <c r="K16" s="264">
        <f>K6-SUM(K7:K15)</f>
        <v>15735</v>
      </c>
      <c r="L16" s="272">
        <f t="shared" si="6"/>
        <v>-7.8189040923135611E-3</v>
      </c>
      <c r="M16" s="271">
        <f t="shared" si="7"/>
        <v>-124</v>
      </c>
      <c r="N16" s="270">
        <f t="shared" si="8"/>
        <v>0.11178125399599335</v>
      </c>
      <c r="O16" s="264">
        <f>O6-SUM(O7:O15)</f>
        <v>12200</v>
      </c>
      <c r="P16" s="272">
        <f t="shared" si="9"/>
        <v>-0.22465840482999677</v>
      </c>
      <c r="Q16" s="271">
        <f t="shared" si="10"/>
        <v>-3535</v>
      </c>
      <c r="R16" s="272">
        <f t="shared" si="1"/>
        <v>1.8438228438228439</v>
      </c>
      <c r="S16" s="271">
        <f t="shared" si="2"/>
        <v>7910</v>
      </c>
      <c r="T16" s="270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12C9D-D99C-408C-8D7C-7AE16DAF8BE0}">
  <sheetPr>
    <tabColor theme="4" tint="0.39997558519241921"/>
  </sheetPr>
  <dimension ref="A4:E24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29188</v>
      </c>
      <c r="D8" s="120">
        <f t="shared" ref="D8:D21" si="0">C8/C9-1</f>
        <v>-8.838778187269658E-2</v>
      </c>
    </row>
    <row r="9" spans="1:5" x14ac:dyDescent="0.25">
      <c r="A9" s="1"/>
      <c r="B9" s="118">
        <v>2023</v>
      </c>
      <c r="C9" s="119">
        <v>32018</v>
      </c>
      <c r="D9" s="120">
        <f t="shared" si="0"/>
        <v>0.10175148824885594</v>
      </c>
    </row>
    <row r="10" spans="1:5" x14ac:dyDescent="0.25">
      <c r="A10" s="1"/>
      <c r="B10" s="118">
        <v>2022</v>
      </c>
      <c r="C10" s="119">
        <v>29061</v>
      </c>
      <c r="D10" s="120">
        <f t="shared" si="0"/>
        <v>-0.35728503184713378</v>
      </c>
    </row>
    <row r="11" spans="1:5" x14ac:dyDescent="0.25">
      <c r="A11" s="1"/>
      <c r="B11" s="118">
        <v>2021</v>
      </c>
      <c r="C11" s="119">
        <v>45216</v>
      </c>
      <c r="D11" s="120">
        <f t="shared" si="0"/>
        <v>0.68471254517679503</v>
      </c>
    </row>
    <row r="12" spans="1:5" x14ac:dyDescent="0.25">
      <c r="A12" s="1" t="s">
        <v>74</v>
      </c>
      <c r="B12" s="118">
        <v>2020</v>
      </c>
      <c r="C12" s="119">
        <v>26839</v>
      </c>
      <c r="D12" s="120">
        <f t="shared" si="0"/>
        <v>-0.41112842003642192</v>
      </c>
    </row>
    <row r="13" spans="1:5" x14ac:dyDescent="0.25">
      <c r="A13" s="1" t="s">
        <v>76</v>
      </c>
      <c r="B13" s="118">
        <v>2019</v>
      </c>
      <c r="C13" s="119">
        <v>45577</v>
      </c>
      <c r="D13" s="120">
        <f t="shared" si="0"/>
        <v>-0.12297952586206895</v>
      </c>
    </row>
    <row r="14" spans="1:5" x14ac:dyDescent="0.25">
      <c r="A14" s="1" t="s">
        <v>78</v>
      </c>
      <c r="B14" s="118">
        <v>2018</v>
      </c>
      <c r="C14" s="119">
        <v>51968</v>
      </c>
      <c r="D14" s="120">
        <f t="shared" si="0"/>
        <v>0.26233968130586871</v>
      </c>
    </row>
    <row r="15" spans="1:5" x14ac:dyDescent="0.25">
      <c r="A15" s="1" t="s">
        <v>80</v>
      </c>
      <c r="B15" s="118">
        <v>2017</v>
      </c>
      <c r="C15" s="119">
        <v>41168</v>
      </c>
      <c r="D15" s="120">
        <f t="shared" si="0"/>
        <v>1.1424219345011366E-2</v>
      </c>
    </row>
    <row r="16" spans="1:5" x14ac:dyDescent="0.25">
      <c r="A16" s="1" t="s">
        <v>82</v>
      </c>
      <c r="B16" s="118">
        <v>2016</v>
      </c>
      <c r="C16" s="119">
        <v>40703</v>
      </c>
      <c r="D16" s="120">
        <f>C16/C17-1</f>
        <v>-7.3165378143063009E-3</v>
      </c>
    </row>
    <row r="17" spans="1:4" x14ac:dyDescent="0.25">
      <c r="A17" s="1" t="s">
        <v>84</v>
      </c>
      <c r="B17" s="118">
        <v>2015</v>
      </c>
      <c r="C17" s="119">
        <v>41003</v>
      </c>
      <c r="D17" s="120">
        <f t="shared" si="0"/>
        <v>-0.11377439643806597</v>
      </c>
    </row>
    <row r="18" spans="1:4" x14ac:dyDescent="0.25">
      <c r="A18" s="1" t="s">
        <v>86</v>
      </c>
      <c r="B18" s="118">
        <v>2014</v>
      </c>
      <c r="C18" s="119">
        <v>46267</v>
      </c>
      <c r="D18" s="120">
        <f t="shared" si="0"/>
        <v>0.20732216481394494</v>
      </c>
    </row>
    <row r="19" spans="1:4" x14ac:dyDescent="0.25">
      <c r="A19" s="1" t="s">
        <v>88</v>
      </c>
      <c r="B19" s="118">
        <v>2013</v>
      </c>
      <c r="C19" s="119">
        <v>38322</v>
      </c>
      <c r="D19" s="120">
        <f t="shared" si="0"/>
        <v>-7.4459606327738181E-2</v>
      </c>
    </row>
    <row r="20" spans="1:4" x14ac:dyDescent="0.25">
      <c r="A20" s="1" t="s">
        <v>90</v>
      </c>
      <c r="B20" s="118">
        <v>2012</v>
      </c>
      <c r="C20" s="119">
        <v>41405</v>
      </c>
      <c r="D20" s="120">
        <f>C20/C21-1</f>
        <v>9.1270887143534818E-2</v>
      </c>
    </row>
    <row r="21" spans="1:4" x14ac:dyDescent="0.25">
      <c r="A21" s="1" t="s">
        <v>92</v>
      </c>
      <c r="B21" s="118">
        <v>2011</v>
      </c>
      <c r="C21" s="119">
        <v>37942</v>
      </c>
      <c r="D21" s="120">
        <f t="shared" si="0"/>
        <v>-0.2925624149311058</v>
      </c>
    </row>
    <row r="22" spans="1:4" x14ac:dyDescent="0.25">
      <c r="A22" s="1" t="s">
        <v>94</v>
      </c>
      <c r="B22" s="118">
        <v>2010</v>
      </c>
      <c r="C22" s="119">
        <v>53633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1966C-2404-4E76-8F53-11258F251058}">
  <sheetPr>
    <tabColor theme="4" tint="0.39997558519241921"/>
  </sheetPr>
  <dimension ref="A4:E24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317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10812</v>
      </c>
      <c r="D8" s="120">
        <f t="shared" ref="D8:D21" si="0">C8/C9-1</f>
        <v>-4.1489361702127692E-2</v>
      </c>
    </row>
    <row r="9" spans="1:5" x14ac:dyDescent="0.25">
      <c r="A9" s="1"/>
      <c r="B9" s="118">
        <v>2023</v>
      </c>
      <c r="C9" s="119">
        <v>11280</v>
      </c>
      <c r="D9" s="120">
        <f t="shared" si="0"/>
        <v>0.23711340206185572</v>
      </c>
    </row>
    <row r="10" spans="1:5" x14ac:dyDescent="0.25">
      <c r="A10" s="1"/>
      <c r="B10" s="118">
        <v>2022</v>
      </c>
      <c r="C10" s="119">
        <v>9118</v>
      </c>
      <c r="D10" s="120">
        <f t="shared" si="0"/>
        <v>-0.17267035659196084</v>
      </c>
    </row>
    <row r="11" spans="1:5" x14ac:dyDescent="0.25">
      <c r="A11" s="1"/>
      <c r="B11" s="118">
        <v>2021</v>
      </c>
      <c r="C11" s="119">
        <v>11021</v>
      </c>
      <c r="D11" s="120">
        <f t="shared" si="0"/>
        <v>0.6252765078896918</v>
      </c>
    </row>
    <row r="12" spans="1:5" x14ac:dyDescent="0.25">
      <c r="A12" s="1" t="s">
        <v>74</v>
      </c>
      <c r="B12" s="118">
        <v>2020</v>
      </c>
      <c r="C12" s="119">
        <v>6781</v>
      </c>
      <c r="D12" s="120">
        <f t="shared" si="0"/>
        <v>-0.6722096002320298</v>
      </c>
    </row>
    <row r="13" spans="1:5" x14ac:dyDescent="0.25">
      <c r="A13" s="1" t="s">
        <v>76</v>
      </c>
      <c r="B13" s="118">
        <v>2019</v>
      </c>
      <c r="C13" s="119">
        <v>20687</v>
      </c>
      <c r="D13" s="120">
        <f t="shared" si="0"/>
        <v>0.35625778535370101</v>
      </c>
    </row>
    <row r="14" spans="1:5" x14ac:dyDescent="0.25">
      <c r="A14" s="1" t="s">
        <v>78</v>
      </c>
      <c r="B14" s="118">
        <v>2018</v>
      </c>
      <c r="C14" s="119">
        <v>15253</v>
      </c>
      <c r="D14" s="120">
        <f t="shared" si="0"/>
        <v>0.23656262667207129</v>
      </c>
    </row>
    <row r="15" spans="1:5" x14ac:dyDescent="0.25">
      <c r="A15" s="1" t="s">
        <v>80</v>
      </c>
      <c r="B15" s="118">
        <v>2017</v>
      </c>
      <c r="C15" s="119">
        <v>12335</v>
      </c>
      <c r="D15" s="120">
        <f>C15/C16-1</f>
        <v>0.10946213347724409</v>
      </c>
    </row>
    <row r="16" spans="1:5" x14ac:dyDescent="0.25">
      <c r="A16" s="1" t="s">
        <v>82</v>
      </c>
      <c r="B16" s="118">
        <v>2016</v>
      </c>
      <c r="C16" s="119">
        <v>11118</v>
      </c>
      <c r="D16" s="120">
        <f>C16/C17-1</f>
        <v>4.081632653061229E-2</v>
      </c>
    </row>
    <row r="17" spans="1:4" x14ac:dyDescent="0.25">
      <c r="A17" s="1" t="s">
        <v>84</v>
      </c>
      <c r="B17" s="118">
        <v>2015</v>
      </c>
      <c r="C17" s="119">
        <v>10682</v>
      </c>
      <c r="D17" s="120">
        <f t="shared" si="0"/>
        <v>-0.18638129332013098</v>
      </c>
    </row>
    <row r="18" spans="1:4" x14ac:dyDescent="0.25">
      <c r="A18" s="1" t="s">
        <v>86</v>
      </c>
      <c r="B18" s="118">
        <v>2014</v>
      </c>
      <c r="C18" s="119">
        <v>13129</v>
      </c>
      <c r="D18" s="120">
        <f t="shared" si="0"/>
        <v>0.17770003588087557</v>
      </c>
    </row>
    <row r="19" spans="1:4" x14ac:dyDescent="0.25">
      <c r="A19" s="1" t="s">
        <v>88</v>
      </c>
      <c r="B19" s="118">
        <v>2013</v>
      </c>
      <c r="C19" s="119">
        <v>11148</v>
      </c>
      <c r="D19" s="120">
        <f t="shared" si="0"/>
        <v>-0.50822709426970758</v>
      </c>
    </row>
    <row r="20" spans="1:4" x14ac:dyDescent="0.25">
      <c r="A20" s="1" t="s">
        <v>90</v>
      </c>
      <c r="B20" s="118">
        <v>2012</v>
      </c>
      <c r="C20" s="119">
        <v>22669</v>
      </c>
      <c r="D20" s="120">
        <f>C20/C21-1</f>
        <v>0.75919602669563857</v>
      </c>
    </row>
    <row r="21" spans="1:4" x14ac:dyDescent="0.25">
      <c r="A21" s="1" t="s">
        <v>92</v>
      </c>
      <c r="B21" s="118">
        <v>2011</v>
      </c>
      <c r="C21" s="119">
        <v>12886</v>
      </c>
      <c r="D21" s="120">
        <f t="shared" si="0"/>
        <v>0.97244757385580893</v>
      </c>
    </row>
    <row r="22" spans="1:4" x14ac:dyDescent="0.25">
      <c r="A22" s="1" t="s">
        <v>94</v>
      </c>
      <c r="B22" s="118">
        <v>2010</v>
      </c>
      <c r="C22" s="119">
        <v>6533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4A43A-31AF-4DF3-8F48-38B4F20C79DD}">
  <sheetPr>
    <tabColor theme="4" tint="0.39997558519241921"/>
  </sheetPr>
  <dimension ref="A4:E24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318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18376</v>
      </c>
      <c r="D8" s="120">
        <f t="shared" ref="D8:D21" si="0">C8/C9-1</f>
        <v>-0.1138971935577201</v>
      </c>
    </row>
    <row r="9" spans="1:5" x14ac:dyDescent="0.25">
      <c r="A9" s="1"/>
      <c r="B9" s="118">
        <v>2023</v>
      </c>
      <c r="C9" s="119">
        <v>20738</v>
      </c>
      <c r="D9" s="120">
        <f t="shared" si="0"/>
        <v>3.9863611292182632E-2</v>
      </c>
    </row>
    <row r="10" spans="1:5" x14ac:dyDescent="0.25">
      <c r="A10" s="1"/>
      <c r="B10" s="118">
        <v>2022</v>
      </c>
      <c r="C10" s="119">
        <v>19943</v>
      </c>
      <c r="D10" s="120">
        <f t="shared" si="0"/>
        <v>-0.41678607983623339</v>
      </c>
    </row>
    <row r="11" spans="1:5" x14ac:dyDescent="0.25">
      <c r="A11" s="1"/>
      <c r="B11" s="118">
        <v>2021</v>
      </c>
      <c r="C11" s="119">
        <v>34195</v>
      </c>
      <c r="D11" s="120">
        <f t="shared" si="0"/>
        <v>0.70480606241898491</v>
      </c>
    </row>
    <row r="12" spans="1:5" x14ac:dyDescent="0.25">
      <c r="A12" s="1" t="s">
        <v>74</v>
      </c>
      <c r="B12" s="118">
        <v>2020</v>
      </c>
      <c r="C12" s="119">
        <v>20058</v>
      </c>
      <c r="D12" s="120">
        <f t="shared" si="0"/>
        <v>-0.1941341904379269</v>
      </c>
    </row>
    <row r="13" spans="1:5" x14ac:dyDescent="0.25">
      <c r="A13" s="1" t="s">
        <v>76</v>
      </c>
      <c r="B13" s="118">
        <v>2019</v>
      </c>
      <c r="C13" s="119">
        <v>24890</v>
      </c>
      <c r="D13" s="120">
        <f t="shared" si="0"/>
        <v>-0.32207544600299609</v>
      </c>
    </row>
    <row r="14" spans="1:5" x14ac:dyDescent="0.25">
      <c r="A14" s="1" t="s">
        <v>78</v>
      </c>
      <c r="B14" s="118">
        <v>2018</v>
      </c>
      <c r="C14" s="119">
        <v>36715</v>
      </c>
      <c r="D14" s="120">
        <f t="shared" si="0"/>
        <v>0.27336732216557413</v>
      </c>
    </row>
    <row r="15" spans="1:5" x14ac:dyDescent="0.25">
      <c r="A15" s="1" t="s">
        <v>80</v>
      </c>
      <c r="B15" s="118">
        <v>2017</v>
      </c>
      <c r="C15" s="119">
        <v>28833</v>
      </c>
      <c r="D15" s="120">
        <f>C15/C16-1</f>
        <v>-2.5418286293729886E-2</v>
      </c>
    </row>
    <row r="16" spans="1:5" x14ac:dyDescent="0.25">
      <c r="A16" s="1" t="s">
        <v>82</v>
      </c>
      <c r="B16" s="118">
        <v>2016</v>
      </c>
      <c r="C16" s="119">
        <v>29585</v>
      </c>
      <c r="D16" s="120">
        <f>C16/C17-1</f>
        <v>-2.4273605751789162E-2</v>
      </c>
    </row>
    <row r="17" spans="1:4" x14ac:dyDescent="0.25">
      <c r="A17" s="1" t="s">
        <v>84</v>
      </c>
      <c r="B17" s="118">
        <v>2015</v>
      </c>
      <c r="C17" s="119">
        <v>30321</v>
      </c>
      <c r="D17" s="120">
        <f t="shared" si="0"/>
        <v>-8.5008147745790352E-2</v>
      </c>
    </row>
    <row r="18" spans="1:4" x14ac:dyDescent="0.25">
      <c r="A18" s="1" t="s">
        <v>86</v>
      </c>
      <c r="B18" s="118">
        <v>2014</v>
      </c>
      <c r="C18" s="119">
        <v>33138</v>
      </c>
      <c r="D18" s="120">
        <f t="shared" si="0"/>
        <v>0.21947449768160743</v>
      </c>
    </row>
    <row r="19" spans="1:4" x14ac:dyDescent="0.25">
      <c r="A19" s="1" t="s">
        <v>88</v>
      </c>
      <c r="B19" s="118">
        <v>2013</v>
      </c>
      <c r="C19" s="119">
        <v>27174</v>
      </c>
      <c r="D19" s="120">
        <f t="shared" si="0"/>
        <v>0.45036293766011948</v>
      </c>
    </row>
    <row r="20" spans="1:4" x14ac:dyDescent="0.25">
      <c r="A20" s="1" t="s">
        <v>90</v>
      </c>
      <c r="B20" s="118">
        <v>2012</v>
      </c>
      <c r="C20" s="119">
        <v>18736</v>
      </c>
      <c r="D20" s="120">
        <f>C20/C21-1</f>
        <v>-0.2522349936143039</v>
      </c>
    </row>
    <row r="21" spans="1:4" x14ac:dyDescent="0.25">
      <c r="A21" s="1" t="s">
        <v>92</v>
      </c>
      <c r="B21" s="118">
        <v>2011</v>
      </c>
      <c r="C21" s="119">
        <v>25056</v>
      </c>
      <c r="D21" s="120">
        <f t="shared" si="0"/>
        <v>-0.46802547770700642</v>
      </c>
    </row>
    <row r="22" spans="1:4" x14ac:dyDescent="0.25">
      <c r="A22" s="1" t="s">
        <v>94</v>
      </c>
      <c r="B22" s="118">
        <v>2010</v>
      </c>
      <c r="C22" s="119">
        <v>47100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EC652-82BB-4B9E-AFBB-584569C6609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54</v>
      </c>
      <c r="C17" s="101">
        <v>6890</v>
      </c>
      <c r="D17" s="101">
        <v>3786</v>
      </c>
      <c r="E17" s="101">
        <v>4393</v>
      </c>
      <c r="F17" s="101">
        <v>6413</v>
      </c>
      <c r="G17" s="101">
        <v>6356</v>
      </c>
      <c r="H17" s="101">
        <v>6429</v>
      </c>
      <c r="I17" s="102">
        <f t="shared" si="0"/>
        <v>1.1485210824417891E-2</v>
      </c>
      <c r="J17" s="102">
        <f t="shared" si="1"/>
        <v>0.69809825673534065</v>
      </c>
      <c r="K17" s="101">
        <f t="shared" si="2"/>
        <v>73</v>
      </c>
      <c r="L17" s="101">
        <f t="shared" si="3"/>
        <v>2643</v>
      </c>
      <c r="M17" s="95">
        <f>H17/H17</f>
        <v>1</v>
      </c>
      <c r="N17" s="101">
        <v>2827</v>
      </c>
      <c r="O17" s="101">
        <v>6412</v>
      </c>
      <c r="P17" s="101">
        <v>6177</v>
      </c>
      <c r="Q17" s="101">
        <v>6415</v>
      </c>
      <c r="R17" s="101">
        <v>6497</v>
      </c>
      <c r="S17" s="102">
        <f t="shared" si="4"/>
        <v>1.278254091971931E-2</v>
      </c>
      <c r="T17" s="102">
        <f t="shared" si="5"/>
        <v>1.2981959674566679</v>
      </c>
      <c r="U17" s="101">
        <f t="shared" si="6"/>
        <v>82</v>
      </c>
      <c r="V17" s="101">
        <f t="shared" si="7"/>
        <v>3670</v>
      </c>
      <c r="W17" s="95">
        <f>R17/R17</f>
        <v>1</v>
      </c>
    </row>
    <row r="18" spans="2:23" x14ac:dyDescent="0.25">
      <c r="B18" s="96" t="s">
        <v>62</v>
      </c>
      <c r="C18" s="97">
        <v>4440</v>
      </c>
      <c r="D18" s="97">
        <v>2472</v>
      </c>
      <c r="E18" s="97">
        <v>2822</v>
      </c>
      <c r="F18" s="97">
        <v>4753</v>
      </c>
      <c r="G18" s="97">
        <v>4696</v>
      </c>
      <c r="H18" s="97">
        <v>4755</v>
      </c>
      <c r="I18" s="98">
        <f t="shared" si="0"/>
        <v>1.2563884156729044E-2</v>
      </c>
      <c r="J18" s="98">
        <f t="shared" si="1"/>
        <v>0.92354368932038833</v>
      </c>
      <c r="K18" s="97">
        <f t="shared" si="2"/>
        <v>59</v>
      </c>
      <c r="L18" s="97">
        <f t="shared" si="3"/>
        <v>2283</v>
      </c>
      <c r="M18" s="98">
        <f>H18/H17</f>
        <v>0.73961735884274382</v>
      </c>
      <c r="N18" s="97">
        <v>1345</v>
      </c>
      <c r="O18" s="97">
        <v>4752</v>
      </c>
      <c r="P18" s="97">
        <v>4517</v>
      </c>
      <c r="Q18" s="97">
        <v>4755</v>
      </c>
      <c r="R18" s="97">
        <v>4755</v>
      </c>
      <c r="S18" s="98">
        <f t="shared" si="4"/>
        <v>0</v>
      </c>
      <c r="T18" s="98">
        <f t="shared" si="5"/>
        <v>2.5353159851301115</v>
      </c>
      <c r="U18" s="97">
        <f t="shared" si="6"/>
        <v>0</v>
      </c>
      <c r="V18" s="97">
        <f t="shared" si="7"/>
        <v>3410</v>
      </c>
      <c r="W18" s="98">
        <f>R18/R17</f>
        <v>0.73187625057718952</v>
      </c>
    </row>
    <row r="19" spans="2:23" x14ac:dyDescent="0.25">
      <c r="B19" s="99" t="s">
        <v>63</v>
      </c>
      <c r="C19" s="53">
        <v>3379</v>
      </c>
      <c r="D19" s="53">
        <v>0</v>
      </c>
      <c r="E19" s="53">
        <v>2173</v>
      </c>
      <c r="F19" s="53">
        <v>3692</v>
      </c>
      <c r="G19" s="53">
        <v>3635</v>
      </c>
      <c r="H19" s="53">
        <v>3694</v>
      </c>
      <c r="I19" s="100">
        <f t="shared" si="0"/>
        <v>1.6231086657496618E-2</v>
      </c>
      <c r="J19" s="100" t="str">
        <f t="shared" si="1"/>
        <v>-</v>
      </c>
      <c r="K19" s="53">
        <f t="shared" si="2"/>
        <v>59</v>
      </c>
      <c r="L19" s="53">
        <f t="shared" si="3"/>
        <v>3694</v>
      </c>
      <c r="M19" s="100">
        <f>H19/H17</f>
        <v>0.57458391662778041</v>
      </c>
      <c r="N19" s="53">
        <v>0</v>
      </c>
      <c r="O19" s="53">
        <v>3691</v>
      </c>
      <c r="P19" s="53">
        <v>3456</v>
      </c>
      <c r="Q19" s="53">
        <v>3694</v>
      </c>
      <c r="R19" s="53">
        <v>3694</v>
      </c>
      <c r="S19" s="100">
        <f t="shared" si="4"/>
        <v>0</v>
      </c>
      <c r="T19" s="100" t="str">
        <f t="shared" si="5"/>
        <v>-</v>
      </c>
      <c r="U19" s="53">
        <f t="shared" si="6"/>
        <v>0</v>
      </c>
      <c r="V19" s="53">
        <f t="shared" si="7"/>
        <v>3694</v>
      </c>
      <c r="W19" s="100">
        <f>R19/R17</f>
        <v>0.56857010928120666</v>
      </c>
    </row>
    <row r="20" spans="2:23" x14ac:dyDescent="0.25">
      <c r="B20" s="99" t="s">
        <v>64</v>
      </c>
      <c r="C20" s="53">
        <v>1061</v>
      </c>
      <c r="D20" s="53">
        <v>0</v>
      </c>
      <c r="E20" s="53">
        <v>649</v>
      </c>
      <c r="F20" s="53">
        <v>1061</v>
      </c>
      <c r="G20" s="53">
        <v>1061</v>
      </c>
      <c r="H20" s="53">
        <v>1061</v>
      </c>
      <c r="I20" s="100">
        <f t="shared" si="0"/>
        <v>0</v>
      </c>
      <c r="J20" s="100" t="str">
        <f t="shared" si="1"/>
        <v>-</v>
      </c>
      <c r="K20" s="53">
        <f t="shared" si="2"/>
        <v>0</v>
      </c>
      <c r="L20" s="53">
        <f t="shared" si="3"/>
        <v>1061</v>
      </c>
      <c r="M20" s="100">
        <f>H20/H17</f>
        <v>0.16503344221496344</v>
      </c>
      <c r="N20" s="53">
        <v>0</v>
      </c>
      <c r="O20" s="53">
        <v>1061</v>
      </c>
      <c r="P20" s="53">
        <v>1061</v>
      </c>
      <c r="Q20" s="53">
        <v>1061</v>
      </c>
      <c r="R20" s="53">
        <v>1061</v>
      </c>
      <c r="S20" s="100">
        <f t="shared" si="4"/>
        <v>0</v>
      </c>
      <c r="T20" s="100" t="str">
        <f t="shared" si="5"/>
        <v>-</v>
      </c>
      <c r="U20" s="53">
        <f t="shared" si="6"/>
        <v>0</v>
      </c>
      <c r="V20" s="53">
        <f t="shared" si="7"/>
        <v>1061</v>
      </c>
      <c r="W20" s="100">
        <f>R20/R17</f>
        <v>0.16330614129598275</v>
      </c>
    </row>
    <row r="21" spans="2:23" x14ac:dyDescent="0.25">
      <c r="B21" s="96" t="s">
        <v>65</v>
      </c>
      <c r="C21" s="97">
        <v>2450</v>
      </c>
      <c r="D21" s="97">
        <v>1314</v>
      </c>
      <c r="E21" s="97">
        <v>1571</v>
      </c>
      <c r="F21" s="97">
        <v>1660</v>
      </c>
      <c r="G21" s="97">
        <v>1660</v>
      </c>
      <c r="H21" s="97">
        <v>1674</v>
      </c>
      <c r="I21" s="98">
        <f t="shared" si="0"/>
        <v>8.4337349397589634E-3</v>
      </c>
      <c r="J21" s="98">
        <f t="shared" si="1"/>
        <v>0.27397260273972601</v>
      </c>
      <c r="K21" s="97">
        <f t="shared" si="2"/>
        <v>14</v>
      </c>
      <c r="L21" s="97">
        <f t="shared" si="3"/>
        <v>360</v>
      </c>
      <c r="M21" s="98">
        <f>H21/H17</f>
        <v>0.26038264115725618</v>
      </c>
      <c r="N21" s="97">
        <v>1482</v>
      </c>
      <c r="O21" s="97">
        <v>1660</v>
      </c>
      <c r="P21" s="97">
        <v>1660</v>
      </c>
      <c r="Q21" s="97">
        <v>1660</v>
      </c>
      <c r="R21" s="97">
        <v>1742</v>
      </c>
      <c r="S21" s="98">
        <f t="shared" si="4"/>
        <v>4.9397590361445864E-2</v>
      </c>
      <c r="T21" s="98">
        <f t="shared" si="5"/>
        <v>0.17543859649122817</v>
      </c>
      <c r="U21" s="97">
        <f t="shared" si="6"/>
        <v>82</v>
      </c>
      <c r="V21" s="97">
        <f t="shared" si="7"/>
        <v>260</v>
      </c>
      <c r="W21" s="98">
        <f>R21/R17</f>
        <v>0.26812374942281053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233F3-9BE9-4CEA-9CC7-A22E57FAA664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54</v>
      </c>
      <c r="C17" s="101">
        <v>19</v>
      </c>
      <c r="D17" s="101">
        <v>9</v>
      </c>
      <c r="E17" s="101">
        <v>11</v>
      </c>
      <c r="F17" s="101">
        <v>14</v>
      </c>
      <c r="G17" s="101">
        <v>14</v>
      </c>
      <c r="H17" s="101">
        <v>14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8</v>
      </c>
      <c r="M17" s="101">
        <v>14</v>
      </c>
      <c r="N17" s="101">
        <v>13</v>
      </c>
      <c r="O17" s="101">
        <v>14</v>
      </c>
      <c r="P17" s="101">
        <v>15</v>
      </c>
      <c r="Q17" s="102">
        <f t="shared" si="0"/>
        <v>7.1428571428571397E-2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4</v>
      </c>
      <c r="E18" s="97">
        <v>5</v>
      </c>
      <c r="F18" s="97">
        <v>8</v>
      </c>
      <c r="G18" s="97">
        <v>8</v>
      </c>
      <c r="H18" s="97">
        <v>8</v>
      </c>
      <c r="I18" s="98">
        <f t="shared" si="2"/>
        <v>0</v>
      </c>
      <c r="J18" s="97">
        <f t="shared" si="3"/>
        <v>0</v>
      </c>
      <c r="K18" s="98">
        <f>H18/H17</f>
        <v>0.5714285714285714</v>
      </c>
      <c r="L18" s="97">
        <v>3</v>
      </c>
      <c r="M18" s="97">
        <v>8</v>
      </c>
      <c r="N18" s="97">
        <v>7</v>
      </c>
      <c r="O18" s="97">
        <v>8</v>
      </c>
      <c r="P18" s="97">
        <v>8</v>
      </c>
      <c r="Q18" s="98">
        <f t="shared" si="0"/>
        <v>0</v>
      </c>
      <c r="R18" s="97">
        <f t="shared" si="1"/>
        <v>0</v>
      </c>
      <c r="S18" s="98">
        <f>P18/P17</f>
        <v>0.53333333333333333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4</v>
      </c>
      <c r="F19" s="53">
        <v>6</v>
      </c>
      <c r="G19" s="53">
        <v>6</v>
      </c>
      <c r="H19" s="53">
        <v>6</v>
      </c>
      <c r="I19" s="100">
        <f t="shared" si="2"/>
        <v>0</v>
      </c>
      <c r="J19" s="53">
        <f t="shared" si="3"/>
        <v>0</v>
      </c>
      <c r="K19" s="100">
        <f>H19/H17</f>
        <v>0.42857142857142855</v>
      </c>
      <c r="L19" s="53">
        <v>0</v>
      </c>
      <c r="M19" s="53">
        <v>6</v>
      </c>
      <c r="N19" s="53">
        <v>5</v>
      </c>
      <c r="O19" s="53">
        <v>6</v>
      </c>
      <c r="P19" s="53">
        <v>6</v>
      </c>
      <c r="Q19" s="100">
        <f t="shared" si="0"/>
        <v>0</v>
      </c>
      <c r="R19" s="53">
        <f t="shared" si="1"/>
        <v>0</v>
      </c>
      <c r="S19" s="100">
        <f>P19/P17</f>
        <v>0.4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2</v>
      </c>
      <c r="F20" s="53">
        <v>2</v>
      </c>
      <c r="G20" s="53">
        <v>2</v>
      </c>
      <c r="H20" s="53">
        <v>2</v>
      </c>
      <c r="I20" s="100">
        <f t="shared" si="2"/>
        <v>0</v>
      </c>
      <c r="J20" s="53">
        <f t="shared" si="3"/>
        <v>0</v>
      </c>
      <c r="K20" s="100">
        <f>H20/H17</f>
        <v>0.14285714285714285</v>
      </c>
      <c r="L20" s="53">
        <v>0</v>
      </c>
      <c r="M20" s="53">
        <v>2</v>
      </c>
      <c r="N20" s="53">
        <v>2</v>
      </c>
      <c r="O20" s="53">
        <v>2</v>
      </c>
      <c r="P20" s="53">
        <v>2</v>
      </c>
      <c r="Q20" s="100">
        <f t="shared" si="0"/>
        <v>0</v>
      </c>
      <c r="R20" s="53">
        <f t="shared" si="1"/>
        <v>0</v>
      </c>
      <c r="S20" s="100">
        <f>P20/P17</f>
        <v>0.13333333333333333</v>
      </c>
    </row>
    <row r="21" spans="2:19" x14ac:dyDescent="0.25">
      <c r="B21" s="96" t="s">
        <v>65</v>
      </c>
      <c r="C21" s="97">
        <v>12</v>
      </c>
      <c r="D21" s="97">
        <v>5</v>
      </c>
      <c r="E21" s="97">
        <v>6</v>
      </c>
      <c r="F21" s="97">
        <v>6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0.42857142857142855</v>
      </c>
      <c r="L21" s="97">
        <v>5</v>
      </c>
      <c r="M21" s="97">
        <v>6</v>
      </c>
      <c r="N21" s="97">
        <v>6</v>
      </c>
      <c r="O21" s="97">
        <v>6</v>
      </c>
      <c r="P21" s="97">
        <v>7</v>
      </c>
      <c r="Q21" s="98">
        <f t="shared" si="0"/>
        <v>0.16666666666666674</v>
      </c>
      <c r="R21" s="97">
        <f t="shared" si="1"/>
        <v>1</v>
      </c>
      <c r="S21" s="98">
        <f>P21/P17</f>
        <v>0.46666666666666667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4DE22-1279-40D4-8022-1B49DFE95E0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E8C99-D9E4-4C16-AC55-FCCDD438129E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21031</v>
      </c>
      <c r="D9" s="120">
        <v>6.5400202634245286E-2</v>
      </c>
      <c r="E9" s="119">
        <v>6223</v>
      </c>
      <c r="F9" s="120">
        <f t="shared" ref="F9:L21" si="0">IFERROR(E9/C9-1,"-")</f>
        <v>-0.70410346631163523</v>
      </c>
      <c r="G9" s="119">
        <v>15598</v>
      </c>
      <c r="H9" s="120">
        <f>IFERROR(G9/E9-1,"-")</f>
        <v>1.5065081150570463</v>
      </c>
      <c r="I9" s="119">
        <v>22490</v>
      </c>
      <c r="J9" s="120">
        <f t="shared" si="0"/>
        <v>0.44185151942556744</v>
      </c>
      <c r="K9" s="119">
        <v>22650</v>
      </c>
      <c r="L9" s="120">
        <f t="shared" si="0"/>
        <v>7.1142730102267127E-3</v>
      </c>
      <c r="M9" s="119">
        <v>22528</v>
      </c>
      <c r="N9" s="120">
        <f>IFERROR(M9/K9-1,"-")</f>
        <v>-5.3863134657836653E-3</v>
      </c>
    </row>
    <row r="10" spans="1:15" x14ac:dyDescent="0.25">
      <c r="A10" s="1" t="s">
        <v>74</v>
      </c>
      <c r="B10" s="118" t="s">
        <v>75</v>
      </c>
      <c r="C10" s="119">
        <v>22403</v>
      </c>
      <c r="D10" s="120">
        <v>0.16542683244030587</v>
      </c>
      <c r="E10" s="119">
        <v>5135</v>
      </c>
      <c r="F10" s="120">
        <f t="shared" si="0"/>
        <v>-0.7707896263893228</v>
      </c>
      <c r="G10" s="119">
        <v>21666</v>
      </c>
      <c r="H10" s="120">
        <f t="shared" si="0"/>
        <v>3.2192794547224928</v>
      </c>
      <c r="I10" s="119">
        <v>23086</v>
      </c>
      <c r="J10" s="120">
        <f t="shared" si="0"/>
        <v>6.5540478168559124E-2</v>
      </c>
      <c r="K10" s="119">
        <v>23921</v>
      </c>
      <c r="L10" s="120">
        <f t="shared" si="0"/>
        <v>3.6169106817985019E-2</v>
      </c>
      <c r="M10" s="119">
        <v>23285</v>
      </c>
      <c r="N10" s="120">
        <f>IFERROR(M10/K10-1,"-")</f>
        <v>-2.6587517244262338E-2</v>
      </c>
    </row>
    <row r="11" spans="1:15" x14ac:dyDescent="0.25">
      <c r="A11" s="1" t="s">
        <v>76</v>
      </c>
      <c r="B11" s="118" t="s">
        <v>77</v>
      </c>
      <c r="C11" s="119">
        <v>8865</v>
      </c>
      <c r="D11" s="120">
        <v>-0.59655031174623407</v>
      </c>
      <c r="E11" s="119">
        <v>5413</v>
      </c>
      <c r="F11" s="120">
        <f t="shared" si="0"/>
        <v>-0.38939650310208684</v>
      </c>
      <c r="G11" s="119">
        <v>22231</v>
      </c>
      <c r="H11" s="120">
        <f t="shared" si="0"/>
        <v>3.1069647145760211</v>
      </c>
      <c r="I11" s="119">
        <v>21689</v>
      </c>
      <c r="J11" s="120">
        <f t="shared" si="0"/>
        <v>-2.4380369753947195E-2</v>
      </c>
      <c r="K11" s="119">
        <v>27356</v>
      </c>
      <c r="L11" s="120">
        <f t="shared" si="0"/>
        <v>0.26128452210798092</v>
      </c>
      <c r="M11" s="119">
        <v>24054</v>
      </c>
      <c r="N11" s="120">
        <f>IFERROR(M11/K11-1,"-")</f>
        <v>-0.12070478140078955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6463</v>
      </c>
      <c r="F12" s="120" t="str">
        <f t="shared" si="0"/>
        <v>-</v>
      </c>
      <c r="G12" s="119">
        <v>23894</v>
      </c>
      <c r="H12" s="120">
        <f t="shared" si="0"/>
        <v>2.6970447160761255</v>
      </c>
      <c r="I12" s="119">
        <v>23484</v>
      </c>
      <c r="J12" s="120">
        <f t="shared" si="0"/>
        <v>-1.715911944421189E-2</v>
      </c>
      <c r="K12" s="119">
        <v>22205</v>
      </c>
      <c r="L12" s="120">
        <f t="shared" si="0"/>
        <v>-5.4462612842786529E-2</v>
      </c>
      <c r="M12" s="119">
        <v>23503</v>
      </c>
      <c r="N12" s="120">
        <f>IFERROR(M12/K12-1,"-")</f>
        <v>5.845530285971634E-2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6823</v>
      </c>
      <c r="F13" s="120" t="str">
        <f t="shared" si="0"/>
        <v>-</v>
      </c>
      <c r="G13" s="119">
        <v>20251</v>
      </c>
      <c r="H13" s="120">
        <f t="shared" si="0"/>
        <v>1.9680492452000586</v>
      </c>
      <c r="I13" s="119">
        <v>21547</v>
      </c>
      <c r="J13" s="120">
        <f t="shared" si="0"/>
        <v>6.3996839662238791E-2</v>
      </c>
      <c r="K13" s="119">
        <v>23449</v>
      </c>
      <c r="L13" s="120">
        <f t="shared" si="0"/>
        <v>8.8272149255116616E-2</v>
      </c>
      <c r="M13" s="119">
        <v>19536</v>
      </c>
      <c r="N13" s="120">
        <f>IFERROR(M13/K13-1,"-")</f>
        <v>-0.16687278775214298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3802</v>
      </c>
      <c r="F14" s="120" t="str">
        <f t="shared" si="0"/>
        <v>-</v>
      </c>
      <c r="G14" s="119">
        <v>18886</v>
      </c>
      <c r="H14" s="120">
        <f t="shared" si="0"/>
        <v>3.9673855865334033</v>
      </c>
      <c r="I14" s="119">
        <v>21065</v>
      </c>
      <c r="J14" s="120">
        <f t="shared" si="0"/>
        <v>0.11537646934237</v>
      </c>
      <c r="K14" s="119">
        <v>22841</v>
      </c>
      <c r="L14" s="120">
        <f t="shared" si="0"/>
        <v>8.4310467600284822E-2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10219</v>
      </c>
      <c r="F15" s="120" t="str">
        <f t="shared" si="0"/>
        <v>-</v>
      </c>
      <c r="G15" s="119">
        <v>23111</v>
      </c>
      <c r="H15" s="120">
        <f t="shared" si="0"/>
        <v>1.2615715823466092</v>
      </c>
      <c r="I15" s="119">
        <v>24276</v>
      </c>
      <c r="J15" s="120">
        <f t="shared" si="0"/>
        <v>5.040889619661626E-2</v>
      </c>
      <c r="K15" s="119">
        <v>24893</v>
      </c>
      <c r="L15" s="120">
        <f t="shared" si="0"/>
        <v>2.5416048772450184E-2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13295</v>
      </c>
      <c r="D16" s="120">
        <v>-0.46193694605204583</v>
      </c>
      <c r="E16" s="119">
        <v>18239</v>
      </c>
      <c r="F16" s="120">
        <f t="shared" si="0"/>
        <v>0.37186912373072589</v>
      </c>
      <c r="G16" s="119">
        <v>24659</v>
      </c>
      <c r="H16" s="120">
        <f t="shared" si="0"/>
        <v>0.35199298207138541</v>
      </c>
      <c r="I16" s="119">
        <v>25495</v>
      </c>
      <c r="J16" s="120">
        <f t="shared" si="0"/>
        <v>3.3902429133379375E-2</v>
      </c>
      <c r="K16" s="119">
        <v>25319</v>
      </c>
      <c r="L16" s="120">
        <f t="shared" si="0"/>
        <v>-6.9033143753677306E-3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5725</v>
      </c>
      <c r="D17" s="120">
        <v>-0.74152331933721616</v>
      </c>
      <c r="E17" s="119">
        <v>15267</v>
      </c>
      <c r="F17" s="120">
        <f t="shared" si="0"/>
        <v>1.6667248908296943</v>
      </c>
      <c r="G17" s="119">
        <v>20130</v>
      </c>
      <c r="H17" s="120">
        <f t="shared" si="0"/>
        <v>0.31853016309687554</v>
      </c>
      <c r="I17" s="119">
        <v>22106</v>
      </c>
      <c r="J17" s="120">
        <f t="shared" si="0"/>
        <v>9.8161947342275235E-2</v>
      </c>
      <c r="K17" s="119">
        <v>21182</v>
      </c>
      <c r="L17" s="120">
        <f t="shared" si="0"/>
        <v>-4.1798606713109532E-2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6665</v>
      </c>
      <c r="D18" s="120">
        <v>-0.70771389729421563</v>
      </c>
      <c r="E18" s="119">
        <v>23140</v>
      </c>
      <c r="F18" s="120">
        <f t="shared" si="0"/>
        <v>2.471867966991748</v>
      </c>
      <c r="G18" s="119">
        <v>22327</v>
      </c>
      <c r="H18" s="120">
        <f t="shared" si="0"/>
        <v>-3.5133967156439017E-2</v>
      </c>
      <c r="I18" s="119">
        <v>25007</v>
      </c>
      <c r="J18" s="120">
        <f t="shared" si="0"/>
        <v>0.12003403950373981</v>
      </c>
      <c r="K18" s="119">
        <v>27341</v>
      </c>
      <c r="L18" s="120">
        <f t="shared" si="0"/>
        <v>9.3333866517375075E-2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4928</v>
      </c>
      <c r="D19" s="120">
        <v>-0.74807013956341706</v>
      </c>
      <c r="E19" s="119">
        <v>19838</v>
      </c>
      <c r="F19" s="120">
        <f t="shared" si="0"/>
        <v>3.0255681818181817</v>
      </c>
      <c r="G19" s="119">
        <v>21079</v>
      </c>
      <c r="H19" s="120">
        <f t="shared" si="0"/>
        <v>6.2556709345700234E-2</v>
      </c>
      <c r="I19" s="119">
        <v>24207</v>
      </c>
      <c r="J19" s="120">
        <f t="shared" si="0"/>
        <v>0.14839413634422893</v>
      </c>
      <c r="K19" s="119">
        <v>23363</v>
      </c>
      <c r="L19" s="120">
        <f t="shared" si="0"/>
        <v>-3.4865947866319691E-2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6261</v>
      </c>
      <c r="D20" s="120">
        <v>-0.70148755602174118</v>
      </c>
      <c r="E20" s="119">
        <v>19784</v>
      </c>
      <c r="F20" s="120">
        <f t="shared" si="0"/>
        <v>2.1598786136399934</v>
      </c>
      <c r="G20" s="119">
        <v>23285</v>
      </c>
      <c r="H20" s="120">
        <f t="shared" si="0"/>
        <v>0.17696118075212297</v>
      </c>
      <c r="I20" s="119">
        <v>24142</v>
      </c>
      <c r="J20" s="120">
        <f t="shared" si="0"/>
        <v>3.6804809963495888E-2</v>
      </c>
      <c r="K20" s="119">
        <v>23290</v>
      </c>
      <c r="L20" s="120">
        <f t="shared" si="0"/>
        <v>-3.5291193770193074E-2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96681</v>
      </c>
      <c r="D21" s="123">
        <v>-0.61362219451371569</v>
      </c>
      <c r="E21" s="122">
        <v>140346</v>
      </c>
      <c r="F21" s="123">
        <f t="shared" si="0"/>
        <v>0.45163992925186958</v>
      </c>
      <c r="G21" s="122">
        <v>257117</v>
      </c>
      <c r="H21" s="123">
        <f t="shared" si="0"/>
        <v>0.83202228777450027</v>
      </c>
      <c r="I21" s="122">
        <v>278594</v>
      </c>
      <c r="J21" s="123">
        <f t="shared" si="0"/>
        <v>8.3530066078866927E-2</v>
      </c>
      <c r="K21" s="122">
        <v>287810</v>
      </c>
      <c r="L21" s="123">
        <f t="shared" si="0"/>
        <v>3.3080396562739978E-2</v>
      </c>
      <c r="M21" s="122">
        <v>112906</v>
      </c>
      <c r="N21" s="123">
        <v>-5.5819904499878725E-2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82" t="s">
        <v>237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827</v>
      </c>
      <c r="D31" s="120">
        <v>-0.49201474201474205</v>
      </c>
      <c r="E31" s="119">
        <v>3353</v>
      </c>
      <c r="F31" s="120">
        <f t="shared" ref="F31:L43" si="1">IFERROR(E31/C31-1,"-")</f>
        <v>3.0544135429262393</v>
      </c>
      <c r="G31" s="119">
        <v>744</v>
      </c>
      <c r="H31" s="120">
        <f t="shared" si="1"/>
        <v>-0.77810915597971964</v>
      </c>
      <c r="I31" s="119">
        <v>1649</v>
      </c>
      <c r="J31" s="120">
        <f t="shared" si="1"/>
        <v>1.2163978494623655</v>
      </c>
      <c r="K31" s="119">
        <v>1032</v>
      </c>
      <c r="L31" s="120">
        <f t="shared" si="1"/>
        <v>-0.37416616130988478</v>
      </c>
      <c r="M31" s="119">
        <v>851</v>
      </c>
      <c r="N31" s="120">
        <f t="shared" ref="N31" si="2">IFERROR(M31/K31-1,"-")</f>
        <v>-0.17538759689922478</v>
      </c>
    </row>
    <row r="32" spans="1:15" x14ac:dyDescent="0.25">
      <c r="B32" s="118" t="s">
        <v>75</v>
      </c>
      <c r="C32" s="119">
        <v>1316</v>
      </c>
      <c r="D32" s="120">
        <v>-0.15424164524421591</v>
      </c>
      <c r="E32" s="119">
        <v>2820</v>
      </c>
      <c r="F32" s="120">
        <f t="shared" si="1"/>
        <v>1.1428571428571428</v>
      </c>
      <c r="G32" s="119">
        <v>1386</v>
      </c>
      <c r="H32" s="120">
        <f t="shared" si="1"/>
        <v>-0.50851063829787235</v>
      </c>
      <c r="I32" s="119">
        <v>1146</v>
      </c>
      <c r="J32" s="120">
        <f t="shared" si="1"/>
        <v>-0.17316017316017318</v>
      </c>
      <c r="K32" s="119">
        <v>1343</v>
      </c>
      <c r="L32" s="120">
        <f t="shared" si="1"/>
        <v>0.17190226876090753</v>
      </c>
      <c r="M32" s="119">
        <v>670</v>
      </c>
      <c r="N32" s="120">
        <f>IFERROR(M32/K32-1,"-")</f>
        <v>-0.50111690245718543</v>
      </c>
    </row>
    <row r="33" spans="2:15" x14ac:dyDescent="0.25">
      <c r="B33" s="118" t="s">
        <v>77</v>
      </c>
      <c r="C33" s="119">
        <v>486</v>
      </c>
      <c r="D33" s="120">
        <v>-0.87865168539325844</v>
      </c>
      <c r="E33" s="119">
        <v>3098</v>
      </c>
      <c r="F33" s="120">
        <f t="shared" si="1"/>
        <v>5.3744855967078191</v>
      </c>
      <c r="G33" s="119">
        <v>1477</v>
      </c>
      <c r="H33" s="120">
        <f t="shared" si="1"/>
        <v>-0.52324080051646216</v>
      </c>
      <c r="I33" s="119">
        <v>1783</v>
      </c>
      <c r="J33" s="120">
        <f t="shared" si="1"/>
        <v>0.2071767095463779</v>
      </c>
      <c r="K33" s="119">
        <v>2340</v>
      </c>
      <c r="L33" s="120">
        <f t="shared" si="1"/>
        <v>0.31239484015703867</v>
      </c>
      <c r="M33" s="119">
        <v>929</v>
      </c>
      <c r="N33" s="120">
        <f>IFERROR(M33/K33-1,"-")</f>
        <v>-0.60299145299145307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4325</v>
      </c>
      <c r="F34" s="120" t="str">
        <f t="shared" si="1"/>
        <v>-</v>
      </c>
      <c r="G34" s="119">
        <v>3054</v>
      </c>
      <c r="H34" s="120">
        <f t="shared" si="1"/>
        <v>-0.29387283236994222</v>
      </c>
      <c r="I34" s="119">
        <v>3984</v>
      </c>
      <c r="J34" s="120">
        <f t="shared" si="1"/>
        <v>0.30451866404715133</v>
      </c>
      <c r="K34" s="119">
        <v>1383</v>
      </c>
      <c r="L34" s="120">
        <f t="shared" si="1"/>
        <v>-0.65286144578313254</v>
      </c>
      <c r="M34" s="119">
        <v>2250</v>
      </c>
      <c r="N34" s="120">
        <f>IFERROR(M34/K34-1,"-")</f>
        <v>0.6268980477223427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4087</v>
      </c>
      <c r="F35" s="120" t="str">
        <f t="shared" si="1"/>
        <v>-</v>
      </c>
      <c r="G35" s="119">
        <v>2857</v>
      </c>
      <c r="H35" s="120">
        <f t="shared" si="1"/>
        <v>-0.30095424516760461</v>
      </c>
      <c r="I35" s="119">
        <v>2472</v>
      </c>
      <c r="J35" s="120">
        <f t="shared" si="1"/>
        <v>-0.13475673783689179</v>
      </c>
      <c r="K35" s="119">
        <v>2206</v>
      </c>
      <c r="L35" s="120">
        <f t="shared" si="1"/>
        <v>-0.10760517799352753</v>
      </c>
      <c r="M35" s="119">
        <v>1847</v>
      </c>
      <c r="N35" s="120">
        <f>IFERROR(M35/K35-1,"-")</f>
        <v>-0.16273798730734357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2007</v>
      </c>
      <c r="F36" s="120" t="str">
        <f t="shared" si="1"/>
        <v>-</v>
      </c>
      <c r="G36" s="119">
        <v>1981</v>
      </c>
      <c r="H36" s="120">
        <f t="shared" si="1"/>
        <v>-1.2954658694569021E-2</v>
      </c>
      <c r="I36" s="119">
        <v>3499</v>
      </c>
      <c r="J36" s="120">
        <f t="shared" si="1"/>
        <v>0.76627965673902065</v>
      </c>
      <c r="K36" s="119">
        <v>2734</v>
      </c>
      <c r="L36" s="120">
        <f t="shared" si="1"/>
        <v>-0.21863389539868539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4124</v>
      </c>
      <c r="F37" s="120" t="str">
        <f t="shared" si="1"/>
        <v>-</v>
      </c>
      <c r="G37" s="119">
        <v>4035</v>
      </c>
      <c r="H37" s="120">
        <f t="shared" si="1"/>
        <v>-2.1580989330746814E-2</v>
      </c>
      <c r="I37" s="119">
        <v>4301</v>
      </c>
      <c r="J37" s="120">
        <f t="shared" si="1"/>
        <v>6.5923172242874806E-2</v>
      </c>
      <c r="K37" s="119">
        <v>4112</v>
      </c>
      <c r="L37" s="120">
        <f t="shared" si="1"/>
        <v>-4.3943269007207575E-2</v>
      </c>
      <c r="M37" s="119"/>
      <c r="N37" s="120"/>
    </row>
    <row r="38" spans="2:15" x14ac:dyDescent="0.25">
      <c r="B38" s="118" t="s">
        <v>87</v>
      </c>
      <c r="C38" s="119">
        <v>8045</v>
      </c>
      <c r="D38" s="120">
        <v>0.12596221133659902</v>
      </c>
      <c r="E38" s="119">
        <v>8610</v>
      </c>
      <c r="F38" s="120">
        <f t="shared" si="1"/>
        <v>7.0229956494717305E-2</v>
      </c>
      <c r="G38" s="119">
        <v>5520</v>
      </c>
      <c r="H38" s="120">
        <f t="shared" si="1"/>
        <v>-0.35888501742160284</v>
      </c>
      <c r="I38" s="119">
        <v>4258</v>
      </c>
      <c r="J38" s="120">
        <f t="shared" si="1"/>
        <v>-0.2286231884057971</v>
      </c>
      <c r="K38" s="119">
        <v>5008</v>
      </c>
      <c r="L38" s="120">
        <f t="shared" si="1"/>
        <v>0.17613903240958195</v>
      </c>
      <c r="M38" s="119"/>
      <c r="N38" s="120"/>
    </row>
    <row r="39" spans="2:15" x14ac:dyDescent="0.25">
      <c r="B39" s="118" t="s">
        <v>89</v>
      </c>
      <c r="C39" s="119">
        <v>3978</v>
      </c>
      <c r="D39" s="120">
        <v>-0.31836874571624396</v>
      </c>
      <c r="E39" s="119">
        <v>5192</v>
      </c>
      <c r="F39" s="120">
        <f t="shared" si="1"/>
        <v>0.30517848164906991</v>
      </c>
      <c r="G39" s="119">
        <v>3446</v>
      </c>
      <c r="H39" s="120">
        <f t="shared" si="1"/>
        <v>-0.33628659476117106</v>
      </c>
      <c r="I39" s="119">
        <v>3382</v>
      </c>
      <c r="J39" s="120">
        <f t="shared" si="1"/>
        <v>-1.8572257690075422E-2</v>
      </c>
      <c r="K39" s="119">
        <v>2838</v>
      </c>
      <c r="L39" s="120">
        <f t="shared" si="1"/>
        <v>-0.16085156712004733</v>
      </c>
      <c r="M39" s="119"/>
      <c r="N39" s="120"/>
    </row>
    <row r="40" spans="2:15" x14ac:dyDescent="0.25">
      <c r="B40" s="118" t="s">
        <v>91</v>
      </c>
      <c r="C40" s="119">
        <v>3756</v>
      </c>
      <c r="D40" s="120">
        <v>-2.6438569206842955E-2</v>
      </c>
      <c r="E40" s="119">
        <v>4314</v>
      </c>
      <c r="F40" s="120">
        <f t="shared" si="1"/>
        <v>0.14856230031948892</v>
      </c>
      <c r="G40" s="119">
        <v>1651</v>
      </c>
      <c r="H40" s="120">
        <f t="shared" si="1"/>
        <v>-0.61729253592953182</v>
      </c>
      <c r="I40" s="119">
        <v>2377</v>
      </c>
      <c r="J40" s="120">
        <f t="shared" si="1"/>
        <v>0.43973349485160518</v>
      </c>
      <c r="K40" s="119">
        <v>3489</v>
      </c>
      <c r="L40" s="120">
        <f t="shared" si="1"/>
        <v>0.46781657551535538</v>
      </c>
      <c r="M40" s="119"/>
      <c r="N40" s="120"/>
    </row>
    <row r="41" spans="2:15" x14ac:dyDescent="0.25">
      <c r="B41" s="118" t="s">
        <v>93</v>
      </c>
      <c r="C41" s="119">
        <v>1562</v>
      </c>
      <c r="D41" s="120">
        <v>-0.19025401762571281</v>
      </c>
      <c r="E41" s="119">
        <v>1248</v>
      </c>
      <c r="F41" s="120">
        <f t="shared" si="1"/>
        <v>-0.20102432778489121</v>
      </c>
      <c r="G41" s="119">
        <v>1088</v>
      </c>
      <c r="H41" s="120">
        <f t="shared" si="1"/>
        <v>-0.12820512820512819</v>
      </c>
      <c r="I41" s="119">
        <v>1284</v>
      </c>
      <c r="J41" s="120">
        <f t="shared" si="1"/>
        <v>0.18014705882352944</v>
      </c>
      <c r="K41" s="119">
        <v>1304</v>
      </c>
      <c r="L41" s="120">
        <f t="shared" si="1"/>
        <v>1.5576323987538832E-2</v>
      </c>
      <c r="M41" s="119"/>
      <c r="N41" s="120"/>
    </row>
    <row r="42" spans="2:15" x14ac:dyDescent="0.25">
      <c r="B42" s="118" t="s">
        <v>95</v>
      </c>
      <c r="C42" s="119">
        <v>1855</v>
      </c>
      <c r="D42" s="120">
        <v>-0.16290613718411551</v>
      </c>
      <c r="E42" s="119">
        <v>2038</v>
      </c>
      <c r="F42" s="120">
        <f t="shared" si="1"/>
        <v>9.8652291105121304E-2</v>
      </c>
      <c r="G42" s="119">
        <v>1822</v>
      </c>
      <c r="H42" s="120">
        <f t="shared" si="1"/>
        <v>-0.10598626104023556</v>
      </c>
      <c r="I42" s="119">
        <v>1883</v>
      </c>
      <c r="J42" s="120">
        <f t="shared" si="1"/>
        <v>3.3479692645444592E-2</v>
      </c>
      <c r="K42" s="119">
        <v>1399</v>
      </c>
      <c r="L42" s="120">
        <f t="shared" si="1"/>
        <v>-0.25703664365374401</v>
      </c>
      <c r="M42" s="119"/>
      <c r="N42" s="120"/>
    </row>
    <row r="43" spans="2:15" ht="15.75" x14ac:dyDescent="0.25">
      <c r="B43" s="121" t="s">
        <v>32</v>
      </c>
      <c r="C43" s="122">
        <v>26839</v>
      </c>
      <c r="D43" s="123">
        <v>-0.41112842003642192</v>
      </c>
      <c r="E43" s="122">
        <v>45216</v>
      </c>
      <c r="F43" s="123">
        <f t="shared" si="1"/>
        <v>0.68471254517679503</v>
      </c>
      <c r="G43" s="122">
        <v>29061</v>
      </c>
      <c r="H43" s="123">
        <f t="shared" si="1"/>
        <v>-0.35728503184713378</v>
      </c>
      <c r="I43" s="122">
        <v>32018</v>
      </c>
      <c r="J43" s="123">
        <f t="shared" si="1"/>
        <v>0.10175148824885594</v>
      </c>
      <c r="K43" s="122">
        <v>29188</v>
      </c>
      <c r="L43" s="123">
        <f t="shared" si="1"/>
        <v>-8.838778187269658E-2</v>
      </c>
      <c r="M43" s="122">
        <v>6547</v>
      </c>
      <c r="N43" s="123">
        <v>-0.21158477842003853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238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332</v>
      </c>
      <c r="D53" s="120">
        <v>-0.63636363636363635</v>
      </c>
      <c r="E53" s="119">
        <v>460</v>
      </c>
      <c r="F53" s="120">
        <f>IFERROR(E53/C53-1,"-")</f>
        <v>0.3855421686746987</v>
      </c>
      <c r="G53" s="119">
        <v>515</v>
      </c>
      <c r="H53" s="120">
        <f>IFERROR(G53/E53-1,"-")</f>
        <v>0.11956521739130443</v>
      </c>
      <c r="I53" s="119">
        <v>722</v>
      </c>
      <c r="J53" s="120">
        <f>IFERROR(I53/G53-1,"-")</f>
        <v>0.40194174757281553</v>
      </c>
      <c r="K53" s="119">
        <v>461</v>
      </c>
      <c r="L53" s="120">
        <f>IFERROR(K53/I53-1,"-")</f>
        <v>-0.36149584487534625</v>
      </c>
      <c r="M53" s="119">
        <v>603</v>
      </c>
      <c r="N53" s="120">
        <f t="shared" ref="N53:N57" si="3">IFERROR(M53/K53-1,"-")</f>
        <v>0.30802603036876364</v>
      </c>
    </row>
    <row r="54" spans="1:15" x14ac:dyDescent="0.25">
      <c r="A54" s="1">
        <v>2</v>
      </c>
      <c r="B54" s="118" t="s">
        <v>75</v>
      </c>
      <c r="C54" s="119">
        <v>399</v>
      </c>
      <c r="D54" s="120">
        <v>-0.49684741488020179</v>
      </c>
      <c r="E54" s="119">
        <v>243</v>
      </c>
      <c r="F54" s="120">
        <f t="shared" ref="F54:L65" si="4">IFERROR(E54/C54-1,"-")</f>
        <v>-0.39097744360902253</v>
      </c>
      <c r="G54" s="119">
        <v>515</v>
      </c>
      <c r="H54" s="120">
        <f t="shared" si="4"/>
        <v>1.119341563786008</v>
      </c>
      <c r="I54" s="119">
        <v>509</v>
      </c>
      <c r="J54" s="120">
        <f t="shared" si="4"/>
        <v>-1.1650485436893177E-2</v>
      </c>
      <c r="K54" s="119">
        <v>473</v>
      </c>
      <c r="L54" s="120">
        <f t="shared" si="4"/>
        <v>-7.0726915520628708E-2</v>
      </c>
      <c r="M54" s="119">
        <v>400</v>
      </c>
      <c r="N54" s="120">
        <f t="shared" si="3"/>
        <v>-0.15433403805496826</v>
      </c>
    </row>
    <row r="55" spans="1:15" x14ac:dyDescent="0.25">
      <c r="A55" s="1">
        <v>3</v>
      </c>
      <c r="B55" s="118" t="s">
        <v>77</v>
      </c>
      <c r="C55" s="119">
        <v>135</v>
      </c>
      <c r="D55" s="120">
        <v>-0.92281303602058318</v>
      </c>
      <c r="E55" s="119">
        <v>377</v>
      </c>
      <c r="F55" s="120">
        <f t="shared" si="4"/>
        <v>1.7925925925925927</v>
      </c>
      <c r="G55" s="119">
        <v>541</v>
      </c>
      <c r="H55" s="120">
        <f t="shared" si="4"/>
        <v>0.4350132625994696</v>
      </c>
      <c r="I55" s="119">
        <v>747</v>
      </c>
      <c r="J55" s="120">
        <f t="shared" si="4"/>
        <v>0.38077634011090566</v>
      </c>
      <c r="K55" s="119">
        <v>813</v>
      </c>
      <c r="L55" s="120">
        <f t="shared" si="4"/>
        <v>8.8353413654618462E-2</v>
      </c>
      <c r="M55" s="119">
        <v>604</v>
      </c>
      <c r="N55" s="120">
        <f t="shared" si="3"/>
        <v>-0.25707257072570722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439</v>
      </c>
      <c r="F56" s="120" t="str">
        <f t="shared" si="4"/>
        <v>-</v>
      </c>
      <c r="G56" s="119">
        <v>688</v>
      </c>
      <c r="H56" s="120">
        <f t="shared" si="4"/>
        <v>0.56719817767653757</v>
      </c>
      <c r="I56" s="119">
        <v>838</v>
      </c>
      <c r="J56" s="120">
        <f t="shared" si="4"/>
        <v>0.21802325581395343</v>
      </c>
      <c r="K56" s="119">
        <v>563</v>
      </c>
      <c r="L56" s="120">
        <f t="shared" si="4"/>
        <v>-0.32816229116945106</v>
      </c>
      <c r="M56" s="119">
        <v>1123</v>
      </c>
      <c r="N56" s="120">
        <f t="shared" si="3"/>
        <v>0.99467140319715819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689</v>
      </c>
      <c r="F57" s="120" t="str">
        <f t="shared" si="4"/>
        <v>-</v>
      </c>
      <c r="G57" s="119">
        <v>629</v>
      </c>
      <c r="H57" s="120">
        <f t="shared" si="4"/>
        <v>-8.7082728592162595E-2</v>
      </c>
      <c r="I57" s="119">
        <v>849</v>
      </c>
      <c r="J57" s="120">
        <f t="shared" si="4"/>
        <v>0.34976152623211454</v>
      </c>
      <c r="K57" s="119">
        <v>742</v>
      </c>
      <c r="L57" s="120">
        <f t="shared" si="4"/>
        <v>-0.12603062426383982</v>
      </c>
      <c r="M57" s="119">
        <v>815</v>
      </c>
      <c r="N57" s="120">
        <f t="shared" si="3"/>
        <v>9.8382749326145547E-2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850</v>
      </c>
      <c r="F58" s="120" t="str">
        <f t="shared" si="4"/>
        <v>-</v>
      </c>
      <c r="G58" s="119">
        <v>736</v>
      </c>
      <c r="H58" s="120">
        <f t="shared" si="4"/>
        <v>-0.13411764705882356</v>
      </c>
      <c r="I58" s="119">
        <v>1281</v>
      </c>
      <c r="J58" s="120">
        <f t="shared" si="4"/>
        <v>0.74048913043478271</v>
      </c>
      <c r="K58" s="119">
        <v>858</v>
      </c>
      <c r="L58" s="120">
        <f t="shared" si="4"/>
        <v>-0.33021077283372369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1976</v>
      </c>
      <c r="F59" s="120" t="str">
        <f t="shared" si="4"/>
        <v>-</v>
      </c>
      <c r="G59" s="119">
        <v>1359</v>
      </c>
      <c r="H59" s="120">
        <f t="shared" si="4"/>
        <v>-0.31224696356275305</v>
      </c>
      <c r="I59" s="119">
        <v>1503</v>
      </c>
      <c r="J59" s="120">
        <f t="shared" si="4"/>
        <v>0.10596026490066235</v>
      </c>
      <c r="K59" s="119">
        <v>1216</v>
      </c>
      <c r="L59" s="120">
        <f t="shared" si="4"/>
        <v>-0.19095143047238861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2124</v>
      </c>
      <c r="D60" s="120">
        <v>-0.19939690915944219</v>
      </c>
      <c r="E60" s="119">
        <v>2642</v>
      </c>
      <c r="F60" s="120">
        <f t="shared" si="4"/>
        <v>0.24387947269303201</v>
      </c>
      <c r="G60" s="119">
        <v>1359</v>
      </c>
      <c r="H60" s="120">
        <f t="shared" si="4"/>
        <v>-0.48561695685087058</v>
      </c>
      <c r="I60" s="119">
        <v>1534</v>
      </c>
      <c r="J60" s="120">
        <f t="shared" si="4"/>
        <v>0.1287711552612214</v>
      </c>
      <c r="K60" s="119">
        <v>1718</v>
      </c>
      <c r="L60" s="120">
        <f t="shared" si="4"/>
        <v>0.11994784876140807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1597</v>
      </c>
      <c r="D61" s="120">
        <v>-0.60204335908298034</v>
      </c>
      <c r="E61" s="119">
        <v>1343</v>
      </c>
      <c r="F61" s="120">
        <f t="shared" si="4"/>
        <v>-0.15904821540388225</v>
      </c>
      <c r="G61" s="119">
        <v>914</v>
      </c>
      <c r="H61" s="120">
        <f t="shared" si="4"/>
        <v>-0.31943410275502604</v>
      </c>
      <c r="I61" s="119">
        <v>1027</v>
      </c>
      <c r="J61" s="120">
        <f t="shared" si="4"/>
        <v>0.12363238512035002</v>
      </c>
      <c r="K61" s="119">
        <v>1147</v>
      </c>
      <c r="L61" s="120">
        <f t="shared" si="4"/>
        <v>0.11684518013631928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502</v>
      </c>
      <c r="D62" s="120">
        <v>-0.75012444001991041</v>
      </c>
      <c r="E62" s="119">
        <v>980</v>
      </c>
      <c r="F62" s="120">
        <f t="shared" si="4"/>
        <v>0.952191235059761</v>
      </c>
      <c r="G62" s="119">
        <v>587</v>
      </c>
      <c r="H62" s="120">
        <f t="shared" si="4"/>
        <v>-0.40102040816326534</v>
      </c>
      <c r="I62" s="119">
        <v>688</v>
      </c>
      <c r="J62" s="120">
        <f t="shared" si="4"/>
        <v>0.17206132879045999</v>
      </c>
      <c r="K62" s="119">
        <v>932</v>
      </c>
      <c r="L62" s="120">
        <f t="shared" si="4"/>
        <v>0.35465116279069764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239</v>
      </c>
      <c r="D63" s="120">
        <v>-0.75979899497487435</v>
      </c>
      <c r="E63" s="119">
        <v>317</v>
      </c>
      <c r="F63" s="120">
        <f t="shared" si="4"/>
        <v>0.32635983263598334</v>
      </c>
      <c r="G63" s="119">
        <v>454</v>
      </c>
      <c r="H63" s="120">
        <f t="shared" si="4"/>
        <v>0.43217665615141954</v>
      </c>
      <c r="I63" s="119">
        <v>605</v>
      </c>
      <c r="J63" s="120">
        <f t="shared" si="4"/>
        <v>0.33259911894273131</v>
      </c>
      <c r="K63" s="119">
        <v>937</v>
      </c>
      <c r="L63" s="120">
        <f t="shared" si="4"/>
        <v>0.54876033057851248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288</v>
      </c>
      <c r="D64" s="120">
        <v>-0.77429467084639492</v>
      </c>
      <c r="E64" s="119">
        <v>705</v>
      </c>
      <c r="F64" s="120">
        <f t="shared" si="4"/>
        <v>1.4479166666666665</v>
      </c>
      <c r="G64" s="119">
        <v>821</v>
      </c>
      <c r="H64" s="120">
        <f t="shared" si="4"/>
        <v>0.1645390070921986</v>
      </c>
      <c r="I64" s="119">
        <v>977</v>
      </c>
      <c r="J64" s="120">
        <f t="shared" si="4"/>
        <v>0.19001218026796596</v>
      </c>
      <c r="K64" s="119">
        <v>952</v>
      </c>
      <c r="L64" s="120">
        <f t="shared" si="4"/>
        <v>-2.5588536335721557E-2</v>
      </c>
      <c r="M64" s="119"/>
      <c r="N64" s="120"/>
    </row>
    <row r="65" spans="1:15" ht="15.75" x14ac:dyDescent="0.25">
      <c r="B65" s="121" t="s">
        <v>32</v>
      </c>
      <c r="C65" s="122">
        <v>6781</v>
      </c>
      <c r="D65" s="123">
        <v>-0.6722096002320298</v>
      </c>
      <c r="E65" s="122">
        <v>11021</v>
      </c>
      <c r="F65" s="123">
        <f t="shared" si="4"/>
        <v>0.6252765078896918</v>
      </c>
      <c r="G65" s="122">
        <v>9118</v>
      </c>
      <c r="H65" s="123">
        <f t="shared" si="4"/>
        <v>-0.17267035659196084</v>
      </c>
      <c r="I65" s="122">
        <v>11280</v>
      </c>
      <c r="J65" s="123">
        <f t="shared" si="4"/>
        <v>0.23711340206185572</v>
      </c>
      <c r="K65" s="122">
        <v>10812</v>
      </c>
      <c r="L65" s="123">
        <f t="shared" si="4"/>
        <v>-4.1489361702127692E-2</v>
      </c>
      <c r="M65" s="122">
        <v>3545</v>
      </c>
      <c r="N65" s="123">
        <v>0.16153342070773258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82" t="s">
        <v>239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495</v>
      </c>
      <c r="D75" s="120">
        <v>-0.30769230769230771</v>
      </c>
      <c r="E75" s="119">
        <v>2893</v>
      </c>
      <c r="F75" s="120">
        <f>IFERROR(E75/C75-1,"-")</f>
        <v>4.8444444444444441</v>
      </c>
      <c r="G75" s="119">
        <v>229</v>
      </c>
      <c r="H75" s="120">
        <f>IFERROR(G75/E75-1,"-")</f>
        <v>-0.92084341513999313</v>
      </c>
      <c r="I75" s="119">
        <v>927</v>
      </c>
      <c r="J75" s="120">
        <f>IFERROR(I75/G75-1,"-")</f>
        <v>3.0480349344978164</v>
      </c>
      <c r="K75" s="119">
        <v>571</v>
      </c>
      <c r="L75" s="120">
        <f>IFERROR(K75/I75-1,"-")</f>
        <v>-0.38403451995685001</v>
      </c>
      <c r="M75" s="119">
        <v>248</v>
      </c>
      <c r="N75" s="120">
        <f t="shared" ref="N75:N79" si="5">IFERROR(M75/K75-1,"-")</f>
        <v>-0.56567425569176888</v>
      </c>
    </row>
    <row r="76" spans="1:15" x14ac:dyDescent="0.25">
      <c r="A76" s="1">
        <v>2</v>
      </c>
      <c r="B76" s="118" t="s">
        <v>75</v>
      </c>
      <c r="C76" s="119">
        <v>917</v>
      </c>
      <c r="D76" s="120">
        <v>0.201834862385321</v>
      </c>
      <c r="E76" s="119">
        <v>2577</v>
      </c>
      <c r="F76" s="120">
        <f t="shared" ref="F76:L87" si="6">IFERROR(E76/C76-1,"-")</f>
        <v>1.8102508178844054</v>
      </c>
      <c r="G76" s="119">
        <v>871</v>
      </c>
      <c r="H76" s="120">
        <f t="shared" si="6"/>
        <v>-0.66201008925106719</v>
      </c>
      <c r="I76" s="119">
        <v>637</v>
      </c>
      <c r="J76" s="120">
        <f t="shared" si="6"/>
        <v>-0.26865671641791045</v>
      </c>
      <c r="K76" s="119">
        <v>870</v>
      </c>
      <c r="L76" s="120">
        <f t="shared" si="6"/>
        <v>0.36577708006279441</v>
      </c>
      <c r="M76" s="119">
        <v>270</v>
      </c>
      <c r="N76" s="120">
        <f t="shared" si="5"/>
        <v>-0.68965517241379315</v>
      </c>
    </row>
    <row r="77" spans="1:15" x14ac:dyDescent="0.25">
      <c r="A77" s="1">
        <v>3</v>
      </c>
      <c r="B77" s="118" t="s">
        <v>77</v>
      </c>
      <c r="C77" s="119">
        <v>351</v>
      </c>
      <c r="D77" s="120">
        <v>-0.84441489361702127</v>
      </c>
      <c r="E77" s="119">
        <v>2721</v>
      </c>
      <c r="F77" s="120">
        <f t="shared" si="6"/>
        <v>6.7521367521367521</v>
      </c>
      <c r="G77" s="119">
        <v>936</v>
      </c>
      <c r="H77" s="120">
        <f t="shared" si="6"/>
        <v>-0.6560088202866593</v>
      </c>
      <c r="I77" s="119">
        <v>1036</v>
      </c>
      <c r="J77" s="120">
        <f t="shared" si="6"/>
        <v>0.1068376068376069</v>
      </c>
      <c r="K77" s="119">
        <v>1527</v>
      </c>
      <c r="L77" s="120">
        <f t="shared" si="6"/>
        <v>0.47393822393822393</v>
      </c>
      <c r="M77" s="119">
        <v>325</v>
      </c>
      <c r="N77" s="120">
        <f t="shared" si="5"/>
        <v>-0.78716437459070066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3886</v>
      </c>
      <c r="F78" s="120" t="str">
        <f t="shared" si="6"/>
        <v>-</v>
      </c>
      <c r="G78" s="119">
        <v>2366</v>
      </c>
      <c r="H78" s="120">
        <f t="shared" si="6"/>
        <v>-0.3911477097272259</v>
      </c>
      <c r="I78" s="119">
        <v>3146</v>
      </c>
      <c r="J78" s="120">
        <f t="shared" si="6"/>
        <v>0.32967032967032961</v>
      </c>
      <c r="K78" s="119">
        <v>820</v>
      </c>
      <c r="L78" s="120">
        <f t="shared" si="6"/>
        <v>-0.73935155753337578</v>
      </c>
      <c r="M78" s="119">
        <v>1127</v>
      </c>
      <c r="N78" s="120">
        <f t="shared" si="5"/>
        <v>0.37439024390243913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3398</v>
      </c>
      <c r="F79" s="120" t="str">
        <f t="shared" si="6"/>
        <v>-</v>
      </c>
      <c r="G79" s="119">
        <v>2228</v>
      </c>
      <c r="H79" s="120">
        <f t="shared" si="6"/>
        <v>-0.34432018834608591</v>
      </c>
      <c r="I79" s="119">
        <v>1623</v>
      </c>
      <c r="J79" s="120">
        <f t="shared" si="6"/>
        <v>-0.27154398563734294</v>
      </c>
      <c r="K79" s="119">
        <v>1464</v>
      </c>
      <c r="L79" s="120">
        <f t="shared" si="6"/>
        <v>-9.7966728280961202E-2</v>
      </c>
      <c r="M79" s="119">
        <v>1032</v>
      </c>
      <c r="N79" s="120">
        <f t="shared" si="5"/>
        <v>-0.29508196721311475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1157</v>
      </c>
      <c r="F80" s="120" t="str">
        <f t="shared" si="6"/>
        <v>-</v>
      </c>
      <c r="G80" s="119">
        <v>1245</v>
      </c>
      <c r="H80" s="120">
        <f t="shared" si="6"/>
        <v>7.605877268798622E-2</v>
      </c>
      <c r="I80" s="119">
        <v>2218</v>
      </c>
      <c r="J80" s="120">
        <f t="shared" si="6"/>
        <v>0.78152610441767068</v>
      </c>
      <c r="K80" s="119">
        <v>1876</v>
      </c>
      <c r="L80" s="120">
        <f t="shared" si="6"/>
        <v>-0.15419296663660953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2148</v>
      </c>
      <c r="F81" s="120" t="str">
        <f t="shared" si="6"/>
        <v>-</v>
      </c>
      <c r="G81" s="119">
        <v>2676</v>
      </c>
      <c r="H81" s="120">
        <f t="shared" si="6"/>
        <v>0.24581005586592175</v>
      </c>
      <c r="I81" s="119">
        <v>2798</v>
      </c>
      <c r="J81" s="120">
        <f t="shared" si="6"/>
        <v>4.5590433482810111E-2</v>
      </c>
      <c r="K81" s="119">
        <v>2896</v>
      </c>
      <c r="L81" s="120">
        <f t="shared" si="6"/>
        <v>3.5025017869906971E-2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5921</v>
      </c>
      <c r="D82" s="120">
        <v>0.31812110418521811</v>
      </c>
      <c r="E82" s="119">
        <v>5968</v>
      </c>
      <c r="F82" s="120">
        <f t="shared" si="6"/>
        <v>7.9378483364296315E-3</v>
      </c>
      <c r="G82" s="119">
        <v>4161</v>
      </c>
      <c r="H82" s="120">
        <f t="shared" si="6"/>
        <v>-0.30278150134048254</v>
      </c>
      <c r="I82" s="119">
        <v>2724</v>
      </c>
      <c r="J82" s="120">
        <f t="shared" si="6"/>
        <v>-0.34534967555875995</v>
      </c>
      <c r="K82" s="119">
        <v>3290</v>
      </c>
      <c r="L82" s="120">
        <f t="shared" si="6"/>
        <v>0.20778267254038174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2381</v>
      </c>
      <c r="D83" s="120">
        <v>0.30608886450905093</v>
      </c>
      <c r="E83" s="119">
        <v>3849</v>
      </c>
      <c r="F83" s="120">
        <f t="shared" si="6"/>
        <v>0.61654766904661917</v>
      </c>
      <c r="G83" s="119">
        <v>2532</v>
      </c>
      <c r="H83" s="120">
        <f t="shared" si="6"/>
        <v>-0.34216679657053783</v>
      </c>
      <c r="I83" s="119">
        <v>2355</v>
      </c>
      <c r="J83" s="120">
        <f t="shared" si="6"/>
        <v>-6.9905213270142208E-2</v>
      </c>
      <c r="K83" s="119">
        <v>1691</v>
      </c>
      <c r="L83" s="120">
        <f t="shared" si="6"/>
        <v>-0.28195329087048837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3254</v>
      </c>
      <c r="D84" s="120">
        <v>0.75987020010816653</v>
      </c>
      <c r="E84" s="119">
        <v>3334</v>
      </c>
      <c r="F84" s="120">
        <f t="shared" si="6"/>
        <v>2.4585125998770829E-2</v>
      </c>
      <c r="G84" s="119">
        <v>1064</v>
      </c>
      <c r="H84" s="120">
        <f t="shared" si="6"/>
        <v>-0.68086382723455308</v>
      </c>
      <c r="I84" s="119">
        <v>1689</v>
      </c>
      <c r="J84" s="120">
        <f t="shared" si="6"/>
        <v>0.58740601503759393</v>
      </c>
      <c r="K84" s="119">
        <v>2557</v>
      </c>
      <c r="L84" s="120">
        <f t="shared" si="6"/>
        <v>0.51391355831853169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1323</v>
      </c>
      <c r="D85" s="120">
        <v>0.41648822269807284</v>
      </c>
      <c r="E85" s="119">
        <v>931</v>
      </c>
      <c r="F85" s="120">
        <f t="shared" si="6"/>
        <v>-0.29629629629629628</v>
      </c>
      <c r="G85" s="119">
        <v>634</v>
      </c>
      <c r="H85" s="120">
        <f t="shared" si="6"/>
        <v>-0.31901181525241673</v>
      </c>
      <c r="I85" s="119">
        <v>679</v>
      </c>
      <c r="J85" s="120">
        <f t="shared" si="6"/>
        <v>7.0977917981072558E-2</v>
      </c>
      <c r="K85" s="119">
        <v>367</v>
      </c>
      <c r="L85" s="120">
        <f t="shared" si="6"/>
        <v>-0.459499263622975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1567</v>
      </c>
      <c r="D86" s="120">
        <v>0.66702127659574462</v>
      </c>
      <c r="E86" s="119">
        <v>1333</v>
      </c>
      <c r="F86" s="120">
        <f t="shared" si="6"/>
        <v>-0.14932992980216975</v>
      </c>
      <c r="G86" s="119">
        <v>1001</v>
      </c>
      <c r="H86" s="120">
        <f t="shared" si="6"/>
        <v>-0.24906226556639155</v>
      </c>
      <c r="I86" s="119">
        <v>906</v>
      </c>
      <c r="J86" s="120">
        <f t="shared" si="6"/>
        <v>-9.4905094905094911E-2</v>
      </c>
      <c r="K86" s="119">
        <v>447</v>
      </c>
      <c r="L86" s="120">
        <f t="shared" si="6"/>
        <v>-0.50662251655629142</v>
      </c>
      <c r="M86" s="119"/>
      <c r="N86" s="120"/>
    </row>
    <row r="87" spans="1:15" ht="15.75" x14ac:dyDescent="0.25">
      <c r="B87" s="121" t="s">
        <v>32</v>
      </c>
      <c r="C87" s="122">
        <v>20058</v>
      </c>
      <c r="D87" s="123">
        <v>-0.1941341904379269</v>
      </c>
      <c r="E87" s="122">
        <v>34195</v>
      </c>
      <c r="F87" s="123">
        <f t="shared" si="6"/>
        <v>0.70480606241898491</v>
      </c>
      <c r="G87" s="122">
        <v>19943</v>
      </c>
      <c r="H87" s="123">
        <f t="shared" si="6"/>
        <v>-0.41678607983623339</v>
      </c>
      <c r="I87" s="122">
        <v>20738</v>
      </c>
      <c r="J87" s="123">
        <f t="shared" si="6"/>
        <v>3.9863611292182632E-2</v>
      </c>
      <c r="K87" s="122">
        <v>18376</v>
      </c>
      <c r="L87" s="123">
        <f t="shared" si="6"/>
        <v>-0.1138971935577201</v>
      </c>
      <c r="M87" s="122">
        <v>3002</v>
      </c>
      <c r="N87" s="123">
        <v>-0.42840822543792845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82" t="s">
        <v>240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20204</v>
      </c>
      <c r="D97" s="120">
        <v>0.11550353356890453</v>
      </c>
      <c r="E97" s="119">
        <v>2870</v>
      </c>
      <c r="F97" s="120">
        <f t="shared" ref="F97:L109" si="7">IFERROR(E97/C97-1,"-")</f>
        <v>-0.85794892100574138</v>
      </c>
      <c r="G97" s="119">
        <v>14854</v>
      </c>
      <c r="H97" s="120">
        <f t="shared" si="7"/>
        <v>4.1756097560975611</v>
      </c>
      <c r="I97" s="119">
        <v>20841</v>
      </c>
      <c r="J97" s="120">
        <f t="shared" si="7"/>
        <v>0.40305641578026119</v>
      </c>
      <c r="K97" s="119">
        <v>21618</v>
      </c>
      <c r="L97" s="120">
        <f t="shared" si="7"/>
        <v>3.7282280120915612E-2</v>
      </c>
      <c r="M97" s="119">
        <v>21677</v>
      </c>
      <c r="N97" s="120">
        <f t="shared" ref="N97:N101" si="8">IFERROR(M97/K97-1,"-")</f>
        <v>2.729207142196266E-3</v>
      </c>
    </row>
    <row r="98" spans="2:14" x14ac:dyDescent="0.25">
      <c r="B98" s="118" t="s">
        <v>75</v>
      </c>
      <c r="C98" s="119">
        <v>21087</v>
      </c>
      <c r="D98" s="120">
        <v>0.19358125318390229</v>
      </c>
      <c r="E98" s="119">
        <v>2315</v>
      </c>
      <c r="F98" s="120">
        <f t="shared" si="7"/>
        <v>-0.89021672120263673</v>
      </c>
      <c r="G98" s="119">
        <v>20280</v>
      </c>
      <c r="H98" s="120">
        <f t="shared" si="7"/>
        <v>7.7602591792656579</v>
      </c>
      <c r="I98" s="119">
        <v>21940</v>
      </c>
      <c r="J98" s="120">
        <f t="shared" si="7"/>
        <v>8.1854043392505016E-2</v>
      </c>
      <c r="K98" s="119">
        <v>22578</v>
      </c>
      <c r="L98" s="120">
        <f t="shared" si="7"/>
        <v>2.9079307201458571E-2</v>
      </c>
      <c r="M98" s="119">
        <v>22615</v>
      </c>
      <c r="N98" s="120">
        <f t="shared" si="8"/>
        <v>1.6387633979979555E-3</v>
      </c>
    </row>
    <row r="99" spans="2:14" x14ac:dyDescent="0.25">
      <c r="B99" s="118" t="s">
        <v>77</v>
      </c>
      <c r="C99" s="119">
        <v>8379</v>
      </c>
      <c r="D99" s="120">
        <v>-0.53367097061442559</v>
      </c>
      <c r="E99" s="119">
        <v>2315</v>
      </c>
      <c r="F99" s="120">
        <f t="shared" si="7"/>
        <v>-0.72371404702231767</v>
      </c>
      <c r="G99" s="119">
        <v>20754</v>
      </c>
      <c r="H99" s="120">
        <f t="shared" si="7"/>
        <v>7.9650107991360688</v>
      </c>
      <c r="I99" s="119">
        <v>19906</v>
      </c>
      <c r="J99" s="120">
        <f t="shared" si="7"/>
        <v>-4.0859593331405986E-2</v>
      </c>
      <c r="K99" s="119">
        <v>25016</v>
      </c>
      <c r="L99" s="120">
        <f t="shared" si="7"/>
        <v>0.25670652064704114</v>
      </c>
      <c r="M99" s="119">
        <v>23125</v>
      </c>
      <c r="N99" s="120">
        <f t="shared" si="8"/>
        <v>-7.559162136232811E-2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2138</v>
      </c>
      <c r="F100" s="120" t="str">
        <f t="shared" si="7"/>
        <v>-</v>
      </c>
      <c r="G100" s="119">
        <v>20840</v>
      </c>
      <c r="H100" s="120">
        <f t="shared" si="7"/>
        <v>8.7474275023386348</v>
      </c>
      <c r="I100" s="119">
        <v>19500</v>
      </c>
      <c r="J100" s="120">
        <f t="shared" si="7"/>
        <v>-6.4299424184261045E-2</v>
      </c>
      <c r="K100" s="119">
        <v>20822</v>
      </c>
      <c r="L100" s="120">
        <f t="shared" si="7"/>
        <v>6.7794871794871758E-2</v>
      </c>
      <c r="M100" s="119">
        <v>21253</v>
      </c>
      <c r="N100" s="120">
        <f t="shared" si="8"/>
        <v>2.0699260397656349E-2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2736</v>
      </c>
      <c r="F101" s="120" t="str">
        <f t="shared" si="7"/>
        <v>-</v>
      </c>
      <c r="G101" s="119">
        <v>17394</v>
      </c>
      <c r="H101" s="120">
        <f t="shared" si="7"/>
        <v>5.3574561403508776</v>
      </c>
      <c r="I101" s="119">
        <v>19075</v>
      </c>
      <c r="J101" s="120">
        <f t="shared" si="7"/>
        <v>9.664252040933663E-2</v>
      </c>
      <c r="K101" s="119">
        <v>21243</v>
      </c>
      <c r="L101" s="120">
        <f t="shared" si="7"/>
        <v>0.11365661861074705</v>
      </c>
      <c r="M101" s="119">
        <v>17689</v>
      </c>
      <c r="N101" s="120">
        <f t="shared" si="8"/>
        <v>-0.16730217012662996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1795</v>
      </c>
      <c r="F102" s="120" t="str">
        <f t="shared" si="7"/>
        <v>-</v>
      </c>
      <c r="G102" s="119">
        <v>16905</v>
      </c>
      <c r="H102" s="120">
        <f t="shared" si="7"/>
        <v>8.4178272980501401</v>
      </c>
      <c r="I102" s="119">
        <v>17566</v>
      </c>
      <c r="J102" s="120">
        <f t="shared" si="7"/>
        <v>3.9100857734398087E-2</v>
      </c>
      <c r="K102" s="119">
        <v>20107</v>
      </c>
      <c r="L102" s="120">
        <f t="shared" si="7"/>
        <v>0.14465444608903555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6095</v>
      </c>
      <c r="F103" s="120" t="str">
        <f t="shared" si="7"/>
        <v>-</v>
      </c>
      <c r="G103" s="119">
        <v>19076</v>
      </c>
      <c r="H103" s="120">
        <f t="shared" si="7"/>
        <v>2.1297785069729285</v>
      </c>
      <c r="I103" s="119">
        <v>19975</v>
      </c>
      <c r="J103" s="120">
        <f t="shared" si="7"/>
        <v>4.7127280352275092E-2</v>
      </c>
      <c r="K103" s="119">
        <v>20781</v>
      </c>
      <c r="L103" s="120">
        <f t="shared" si="7"/>
        <v>4.0350438047559445E-2</v>
      </c>
      <c r="M103" s="119"/>
      <c r="N103" s="120"/>
    </row>
    <row r="104" spans="2:14" x14ac:dyDescent="0.25">
      <c r="B104" s="118" t="s">
        <v>87</v>
      </c>
      <c r="C104" s="119">
        <v>5250</v>
      </c>
      <c r="D104" s="120">
        <v>-0.70109314506946019</v>
      </c>
      <c r="E104" s="119">
        <v>9629</v>
      </c>
      <c r="F104" s="120">
        <f t="shared" si="7"/>
        <v>0.834095238095238</v>
      </c>
      <c r="G104" s="119">
        <v>19139</v>
      </c>
      <c r="H104" s="120">
        <f t="shared" si="7"/>
        <v>0.9876414996365146</v>
      </c>
      <c r="I104" s="119">
        <v>21237</v>
      </c>
      <c r="J104" s="120">
        <f t="shared" si="7"/>
        <v>0.10961910235644501</v>
      </c>
      <c r="K104" s="119">
        <v>20311</v>
      </c>
      <c r="L104" s="120">
        <f t="shared" si="7"/>
        <v>-4.3603145453689263E-2</v>
      </c>
      <c r="M104" s="119"/>
      <c r="N104" s="120"/>
    </row>
    <row r="105" spans="2:14" x14ac:dyDescent="0.25">
      <c r="B105" s="118" t="s">
        <v>89</v>
      </c>
      <c r="C105" s="119">
        <v>1747</v>
      </c>
      <c r="D105" s="120">
        <v>-0.89290749708821182</v>
      </c>
      <c r="E105" s="119">
        <v>10075</v>
      </c>
      <c r="F105" s="120">
        <f t="shared" si="7"/>
        <v>4.7670291929021182</v>
      </c>
      <c r="G105" s="119">
        <v>16684</v>
      </c>
      <c r="H105" s="120">
        <f t="shared" si="7"/>
        <v>0.65598014888337475</v>
      </c>
      <c r="I105" s="119">
        <v>18724</v>
      </c>
      <c r="J105" s="120">
        <f t="shared" si="7"/>
        <v>0.12227283625029961</v>
      </c>
      <c r="K105" s="119">
        <v>18344</v>
      </c>
      <c r="L105" s="120">
        <f t="shared" si="7"/>
        <v>-2.0294808801538111E-2</v>
      </c>
      <c r="M105" s="119"/>
      <c r="N105" s="120"/>
    </row>
    <row r="106" spans="2:14" x14ac:dyDescent="0.25">
      <c r="B106" s="118" t="s">
        <v>91</v>
      </c>
      <c r="C106" s="119">
        <v>2909</v>
      </c>
      <c r="D106" s="120">
        <v>-0.84645025072578517</v>
      </c>
      <c r="E106" s="119">
        <v>18826</v>
      </c>
      <c r="F106" s="120">
        <f t="shared" si="7"/>
        <v>5.4716397387418354</v>
      </c>
      <c r="G106" s="119">
        <v>20676</v>
      </c>
      <c r="H106" s="120">
        <f t="shared" si="7"/>
        <v>9.8268352278763516E-2</v>
      </c>
      <c r="I106" s="119">
        <v>22630</v>
      </c>
      <c r="J106" s="120">
        <f t="shared" si="7"/>
        <v>9.4505707100019265E-2</v>
      </c>
      <c r="K106" s="119">
        <v>23852</v>
      </c>
      <c r="L106" s="120">
        <f t="shared" si="7"/>
        <v>5.3999116217410492E-2</v>
      </c>
      <c r="M106" s="119"/>
      <c r="N106" s="120"/>
    </row>
    <row r="107" spans="2:14" x14ac:dyDescent="0.25">
      <c r="B107" s="118" t="s">
        <v>93</v>
      </c>
      <c r="C107" s="119">
        <v>3366</v>
      </c>
      <c r="D107" s="120">
        <v>-0.8090970961887477</v>
      </c>
      <c r="E107" s="119">
        <v>18590</v>
      </c>
      <c r="F107" s="120">
        <f t="shared" si="7"/>
        <v>4.522875816993464</v>
      </c>
      <c r="G107" s="119">
        <v>19991</v>
      </c>
      <c r="H107" s="120">
        <f t="shared" si="7"/>
        <v>7.5363098440021536E-2</v>
      </c>
      <c r="I107" s="119">
        <v>22923</v>
      </c>
      <c r="J107" s="120">
        <f t="shared" si="7"/>
        <v>0.14666599969986494</v>
      </c>
      <c r="K107" s="119">
        <v>22059</v>
      </c>
      <c r="L107" s="120">
        <f t="shared" si="7"/>
        <v>-3.7691401648998868E-2</v>
      </c>
      <c r="M107" s="119"/>
      <c r="N107" s="120"/>
    </row>
    <row r="108" spans="2:14" x14ac:dyDescent="0.25">
      <c r="B108" s="118" t="s">
        <v>95</v>
      </c>
      <c r="C108" s="119">
        <v>4406</v>
      </c>
      <c r="D108" s="120">
        <v>-0.76511355155133809</v>
      </c>
      <c r="E108" s="119">
        <v>17746</v>
      </c>
      <c r="F108" s="120">
        <f t="shared" si="7"/>
        <v>3.0276895142986833</v>
      </c>
      <c r="G108" s="119">
        <v>21463</v>
      </c>
      <c r="H108" s="120">
        <f t="shared" si="7"/>
        <v>0.2094556519779105</v>
      </c>
      <c r="I108" s="119">
        <v>22259</v>
      </c>
      <c r="J108" s="120">
        <f t="shared" si="7"/>
        <v>3.7087080091319891E-2</v>
      </c>
      <c r="K108" s="119">
        <v>21891</v>
      </c>
      <c r="L108" s="120">
        <f t="shared" si="7"/>
        <v>-1.6532638483310103E-2</v>
      </c>
      <c r="M108" s="119"/>
      <c r="N108" s="120"/>
    </row>
    <row r="109" spans="2:14" ht="15.75" x14ac:dyDescent="0.25">
      <c r="B109" s="121" t="s">
        <v>32</v>
      </c>
      <c r="C109" s="122">
        <v>69842</v>
      </c>
      <c r="D109" s="123">
        <v>-0.65871964895649582</v>
      </c>
      <c r="E109" s="122">
        <v>95130</v>
      </c>
      <c r="F109" s="123">
        <f t="shared" si="7"/>
        <v>0.36207439649494577</v>
      </c>
      <c r="G109" s="122">
        <v>228056</v>
      </c>
      <c r="H109" s="123">
        <f t="shared" si="7"/>
        <v>1.3973089456533163</v>
      </c>
      <c r="I109" s="122">
        <v>246576</v>
      </c>
      <c r="J109" s="123">
        <f t="shared" si="7"/>
        <v>8.1208124320342412E-2</v>
      </c>
      <c r="K109" s="122">
        <v>258622</v>
      </c>
      <c r="L109" s="123">
        <f t="shared" si="7"/>
        <v>4.8853091947310467E-2</v>
      </c>
      <c r="M109" s="122">
        <v>106359</v>
      </c>
      <c r="N109" s="123">
        <v>-4.4196015349083795E-2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82" t="s">
        <v>241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8678</v>
      </c>
      <c r="D119" s="120">
        <v>8.8969757811519612E-2</v>
      </c>
      <c r="E119" s="119">
        <v>119</v>
      </c>
      <c r="F119" s="120">
        <f t="shared" ref="F119:L131" si="9">IFERROR(E119/C119-1,"-")</f>
        <v>-0.98628716294076979</v>
      </c>
      <c r="G119" s="119">
        <v>4593</v>
      </c>
      <c r="H119" s="120">
        <f t="shared" si="9"/>
        <v>37.596638655462186</v>
      </c>
      <c r="I119" s="119">
        <v>7748</v>
      </c>
      <c r="J119" s="120">
        <f t="shared" si="9"/>
        <v>0.68691487045504029</v>
      </c>
      <c r="K119" s="119">
        <v>8574</v>
      </c>
      <c r="L119" s="120">
        <f t="shared" si="9"/>
        <v>0.10660815694372738</v>
      </c>
      <c r="M119" s="119">
        <v>8868</v>
      </c>
      <c r="N119" s="120">
        <f t="shared" ref="N119:N123" si="10">IFERROR(M119/K119-1,"-")</f>
        <v>3.4289713086074203E-2</v>
      </c>
    </row>
    <row r="120" spans="1:15" x14ac:dyDescent="0.25">
      <c r="B120" s="118" t="s">
        <v>75</v>
      </c>
      <c r="C120" s="119">
        <v>8839</v>
      </c>
      <c r="D120" s="120">
        <v>9.0426844312854637E-2</v>
      </c>
      <c r="E120" s="119">
        <v>85</v>
      </c>
      <c r="F120" s="120">
        <f t="shared" si="9"/>
        <v>-0.99038352754836523</v>
      </c>
      <c r="G120" s="119">
        <v>7429</v>
      </c>
      <c r="H120" s="120">
        <f t="shared" si="9"/>
        <v>86.4</v>
      </c>
      <c r="I120" s="119">
        <v>8576</v>
      </c>
      <c r="J120" s="120">
        <f t="shared" si="9"/>
        <v>0.15439493875353349</v>
      </c>
      <c r="K120" s="119">
        <v>9308</v>
      </c>
      <c r="L120" s="120">
        <f t="shared" si="9"/>
        <v>8.5354477611940371E-2</v>
      </c>
      <c r="M120" s="119">
        <v>9450</v>
      </c>
      <c r="N120" s="120">
        <f t="shared" si="10"/>
        <v>1.5255694026643729E-2</v>
      </c>
    </row>
    <row r="121" spans="1:15" x14ac:dyDescent="0.25">
      <c r="B121" s="118" t="s">
        <v>77</v>
      </c>
      <c r="C121" s="119">
        <v>4215</v>
      </c>
      <c r="D121" s="120">
        <v>-0.47167209827024315</v>
      </c>
      <c r="E121" s="119">
        <v>65</v>
      </c>
      <c r="F121" s="120">
        <f t="shared" si="9"/>
        <v>-0.98457888493475687</v>
      </c>
      <c r="G121" s="119">
        <v>8841</v>
      </c>
      <c r="H121" s="120">
        <f t="shared" si="9"/>
        <v>135.01538461538462</v>
      </c>
      <c r="I121" s="119">
        <v>7226</v>
      </c>
      <c r="J121" s="120">
        <f t="shared" si="9"/>
        <v>-0.18267164347924447</v>
      </c>
      <c r="K121" s="119">
        <v>9445</v>
      </c>
      <c r="L121" s="120">
        <f t="shared" si="9"/>
        <v>0.30708552449487958</v>
      </c>
      <c r="M121" s="119">
        <v>9153</v>
      </c>
      <c r="N121" s="120">
        <f t="shared" si="10"/>
        <v>-3.0915828480677643E-2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43</v>
      </c>
      <c r="F122" s="120" t="str">
        <f t="shared" si="9"/>
        <v>-</v>
      </c>
      <c r="G122" s="119">
        <v>9017</v>
      </c>
      <c r="H122" s="120">
        <f t="shared" si="9"/>
        <v>208.69767441860466</v>
      </c>
      <c r="I122" s="119">
        <v>7139</v>
      </c>
      <c r="J122" s="120">
        <f t="shared" si="9"/>
        <v>-0.20827326161694582</v>
      </c>
      <c r="K122" s="119">
        <v>8977</v>
      </c>
      <c r="L122" s="120">
        <f t="shared" si="9"/>
        <v>0.25745902787505259</v>
      </c>
      <c r="M122" s="119">
        <v>9475</v>
      </c>
      <c r="N122" s="120">
        <f t="shared" si="10"/>
        <v>5.5475103041105145E-2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56</v>
      </c>
      <c r="F123" s="120" t="str">
        <f t="shared" si="9"/>
        <v>-</v>
      </c>
      <c r="G123" s="119">
        <v>8204</v>
      </c>
      <c r="H123" s="120">
        <f t="shared" si="9"/>
        <v>145.5</v>
      </c>
      <c r="I123" s="119">
        <v>8883</v>
      </c>
      <c r="J123" s="120">
        <f t="shared" si="9"/>
        <v>8.2764505119453879E-2</v>
      </c>
      <c r="K123" s="119">
        <v>10301</v>
      </c>
      <c r="L123" s="120">
        <f t="shared" si="9"/>
        <v>0.15963075537543614</v>
      </c>
      <c r="M123" s="119">
        <v>9728</v>
      </c>
      <c r="N123" s="120">
        <f t="shared" si="10"/>
        <v>-5.5625667410931001E-2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90</v>
      </c>
      <c r="F124" s="120" t="str">
        <f t="shared" si="9"/>
        <v>-</v>
      </c>
      <c r="G124" s="119">
        <v>7353</v>
      </c>
      <c r="H124" s="120">
        <f t="shared" si="9"/>
        <v>80.7</v>
      </c>
      <c r="I124" s="119">
        <v>8301</v>
      </c>
      <c r="J124" s="120">
        <f t="shared" si="9"/>
        <v>0.12892696858425134</v>
      </c>
      <c r="K124" s="119">
        <v>10338</v>
      </c>
      <c r="L124" s="120">
        <f t="shared" si="9"/>
        <v>0.24539212143115297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659</v>
      </c>
      <c r="F125" s="120" t="str">
        <f t="shared" si="9"/>
        <v>-</v>
      </c>
      <c r="G125" s="119">
        <v>8399</v>
      </c>
      <c r="H125" s="120">
        <f t="shared" si="9"/>
        <v>11.745068285280729</v>
      </c>
      <c r="I125" s="119">
        <v>9581</v>
      </c>
      <c r="J125" s="120">
        <f t="shared" si="9"/>
        <v>0.14073103940945342</v>
      </c>
      <c r="K125" s="119">
        <v>10171</v>
      </c>
      <c r="L125" s="120">
        <f t="shared" si="9"/>
        <v>6.1580210833942273E-2</v>
      </c>
      <c r="M125" s="119"/>
      <c r="N125" s="120"/>
    </row>
    <row r="126" spans="1:15" x14ac:dyDescent="0.25">
      <c r="B126" s="118" t="s">
        <v>87</v>
      </c>
      <c r="C126" s="119">
        <v>302</v>
      </c>
      <c r="D126" s="120">
        <v>-0.96985727118474896</v>
      </c>
      <c r="E126" s="119">
        <v>2900</v>
      </c>
      <c r="F126" s="120">
        <f t="shared" si="9"/>
        <v>8.6026490066225172</v>
      </c>
      <c r="G126" s="119">
        <v>9415</v>
      </c>
      <c r="H126" s="120">
        <f t="shared" si="9"/>
        <v>2.2465517241379311</v>
      </c>
      <c r="I126" s="119">
        <v>10320</v>
      </c>
      <c r="J126" s="120">
        <f t="shared" si="9"/>
        <v>9.6123207647371256E-2</v>
      </c>
      <c r="K126" s="119">
        <v>10030</v>
      </c>
      <c r="L126" s="120">
        <f t="shared" si="9"/>
        <v>-2.81007751937985E-2</v>
      </c>
      <c r="M126" s="119"/>
      <c r="N126" s="120"/>
    </row>
    <row r="127" spans="1:15" x14ac:dyDescent="0.25">
      <c r="B127" s="118" t="s">
        <v>89</v>
      </c>
      <c r="C127" s="119">
        <v>247</v>
      </c>
      <c r="D127" s="120">
        <v>-0.97150438394093219</v>
      </c>
      <c r="E127" s="119">
        <v>2693</v>
      </c>
      <c r="F127" s="120">
        <f t="shared" si="9"/>
        <v>9.902834008097166</v>
      </c>
      <c r="G127" s="119">
        <v>8053</v>
      </c>
      <c r="H127" s="120">
        <f t="shared" si="9"/>
        <v>1.9903453397697737</v>
      </c>
      <c r="I127" s="119">
        <v>9284</v>
      </c>
      <c r="J127" s="120">
        <f t="shared" si="9"/>
        <v>0.15286228734633056</v>
      </c>
      <c r="K127" s="119">
        <v>9243</v>
      </c>
      <c r="L127" s="120">
        <f t="shared" si="9"/>
        <v>-4.4161999138302432E-3</v>
      </c>
      <c r="M127" s="119"/>
      <c r="N127" s="120"/>
    </row>
    <row r="128" spans="1:15" x14ac:dyDescent="0.25">
      <c r="A128" s="124"/>
      <c r="B128" s="118" t="s">
        <v>91</v>
      </c>
      <c r="C128" s="119">
        <v>683</v>
      </c>
      <c r="D128" s="120">
        <v>-0.93075831305758316</v>
      </c>
      <c r="E128" s="119">
        <v>6991</v>
      </c>
      <c r="F128" s="120">
        <f t="shared" si="9"/>
        <v>9.2357247437774532</v>
      </c>
      <c r="G128" s="119">
        <v>9529</v>
      </c>
      <c r="H128" s="120">
        <f t="shared" si="9"/>
        <v>0.36303819196109277</v>
      </c>
      <c r="I128" s="119">
        <v>10847</v>
      </c>
      <c r="J128" s="120">
        <f t="shared" si="9"/>
        <v>0.13831461853289961</v>
      </c>
      <c r="K128" s="119">
        <v>11119</v>
      </c>
      <c r="L128" s="120">
        <f t="shared" si="9"/>
        <v>2.5076057896192605E-2</v>
      </c>
      <c r="M128" s="119"/>
      <c r="N128" s="120"/>
    </row>
    <row r="129" spans="2:15" x14ac:dyDescent="0.25">
      <c r="B129" s="118" t="s">
        <v>93</v>
      </c>
      <c r="C129" s="119">
        <v>1361</v>
      </c>
      <c r="D129" s="120">
        <v>-0.83544915971466571</v>
      </c>
      <c r="E129" s="119">
        <v>7004</v>
      </c>
      <c r="F129" s="120">
        <f t="shared" si="9"/>
        <v>4.1462160176340923</v>
      </c>
      <c r="G129" s="119">
        <v>7510</v>
      </c>
      <c r="H129" s="120">
        <f t="shared" si="9"/>
        <v>7.2244431753283767E-2</v>
      </c>
      <c r="I129" s="119">
        <v>9244</v>
      </c>
      <c r="J129" s="120">
        <f t="shared" si="9"/>
        <v>0.23089214380825562</v>
      </c>
      <c r="K129" s="119">
        <v>9424</v>
      </c>
      <c r="L129" s="120">
        <f t="shared" si="9"/>
        <v>1.9472090004327036E-2</v>
      </c>
      <c r="M129" s="119"/>
      <c r="N129" s="120"/>
    </row>
    <row r="130" spans="2:15" x14ac:dyDescent="0.25">
      <c r="B130" s="118" t="s">
        <v>95</v>
      </c>
      <c r="C130" s="119">
        <v>1252</v>
      </c>
      <c r="D130" s="120">
        <v>-0.86241758241758237</v>
      </c>
      <c r="E130" s="119">
        <v>5762</v>
      </c>
      <c r="F130" s="120">
        <f t="shared" si="9"/>
        <v>3.6022364217252401</v>
      </c>
      <c r="G130" s="119">
        <v>8219</v>
      </c>
      <c r="H130" s="120">
        <f t="shared" si="9"/>
        <v>0.42641443943075319</v>
      </c>
      <c r="I130" s="119">
        <v>8681</v>
      </c>
      <c r="J130" s="120">
        <f t="shared" si="9"/>
        <v>5.6211217909721389E-2</v>
      </c>
      <c r="K130" s="119">
        <v>9229</v>
      </c>
      <c r="L130" s="120">
        <f t="shared" si="9"/>
        <v>6.3126367929962068E-2</v>
      </c>
      <c r="M130" s="119"/>
      <c r="N130" s="120"/>
    </row>
    <row r="131" spans="2:15" ht="15.75" x14ac:dyDescent="0.25">
      <c r="B131" s="121" t="s">
        <v>32</v>
      </c>
      <c r="C131" s="122">
        <v>26093</v>
      </c>
      <c r="D131" s="123">
        <v>-0.7405824045812911</v>
      </c>
      <c r="E131" s="122">
        <v>26467</v>
      </c>
      <c r="F131" s="123">
        <f t="shared" si="9"/>
        <v>1.4333346108151623E-2</v>
      </c>
      <c r="G131" s="122">
        <v>96562</v>
      </c>
      <c r="H131" s="123">
        <f t="shared" si="9"/>
        <v>2.6483923376279894</v>
      </c>
      <c r="I131" s="122">
        <v>105830</v>
      </c>
      <c r="J131" s="123">
        <f t="shared" si="9"/>
        <v>9.5979785008595497E-2</v>
      </c>
      <c r="K131" s="122">
        <v>116159</v>
      </c>
      <c r="L131" s="123">
        <f t="shared" si="9"/>
        <v>9.7599924407067995E-2</v>
      </c>
      <c r="M131" s="122">
        <v>46674</v>
      </c>
      <c r="N131" s="123">
        <v>1.4805278403604571E-3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242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1507</v>
      </c>
      <c r="D141" s="120">
        <v>0.29913793103448283</v>
      </c>
      <c r="E141" s="119">
        <v>239</v>
      </c>
      <c r="F141" s="120">
        <f t="shared" ref="F141:L153" si="11">IFERROR(E141/C141-1,"-")</f>
        <v>-0.8414067684140677</v>
      </c>
      <c r="G141" s="119">
        <v>1070</v>
      </c>
      <c r="H141" s="120">
        <f t="shared" si="11"/>
        <v>3.476987447698745</v>
      </c>
      <c r="I141" s="119">
        <v>1623</v>
      </c>
      <c r="J141" s="120">
        <f t="shared" si="11"/>
        <v>0.51682242990654204</v>
      </c>
      <c r="K141" s="119">
        <v>1605</v>
      </c>
      <c r="L141" s="120">
        <f t="shared" si="11"/>
        <v>-1.1090573012939031E-2</v>
      </c>
      <c r="M141" s="119">
        <v>1749</v>
      </c>
      <c r="N141" s="120">
        <f t="shared" ref="N141:N145" si="12">IFERROR(M141/K141-1,"-")</f>
        <v>8.9719626168224265E-2</v>
      </c>
    </row>
    <row r="142" spans="2:15" x14ac:dyDescent="0.25">
      <c r="B142" s="118" t="s">
        <v>75</v>
      </c>
      <c r="C142" s="119">
        <v>1212</v>
      </c>
      <c r="D142" s="120">
        <v>1.6778523489932917E-2</v>
      </c>
      <c r="E142" s="119">
        <v>192</v>
      </c>
      <c r="F142" s="120">
        <f t="shared" si="11"/>
        <v>-0.84158415841584155</v>
      </c>
      <c r="G142" s="119">
        <v>1299</v>
      </c>
      <c r="H142" s="120">
        <f t="shared" si="11"/>
        <v>5.765625</v>
      </c>
      <c r="I142" s="119">
        <v>1902</v>
      </c>
      <c r="J142" s="120">
        <f t="shared" si="11"/>
        <v>0.46420323325635104</v>
      </c>
      <c r="K142" s="119">
        <v>2028</v>
      </c>
      <c r="L142" s="120">
        <f t="shared" si="11"/>
        <v>6.6246056782334417E-2</v>
      </c>
      <c r="M142" s="119">
        <v>1749</v>
      </c>
      <c r="N142" s="120">
        <f t="shared" si="12"/>
        <v>-0.1375739644970414</v>
      </c>
    </row>
    <row r="143" spans="2:15" x14ac:dyDescent="0.25">
      <c r="B143" s="118" t="s">
        <v>77</v>
      </c>
      <c r="C143" s="119">
        <v>620</v>
      </c>
      <c r="D143" s="120">
        <v>-0.53030303030303028</v>
      </c>
      <c r="E143" s="119">
        <v>316</v>
      </c>
      <c r="F143" s="120">
        <f t="shared" si="11"/>
        <v>-0.49032258064516132</v>
      </c>
      <c r="G143" s="119">
        <v>1553</v>
      </c>
      <c r="H143" s="120">
        <f t="shared" si="11"/>
        <v>3.9145569620253164</v>
      </c>
      <c r="I143" s="119">
        <v>2140</v>
      </c>
      <c r="J143" s="120">
        <f t="shared" si="11"/>
        <v>0.37797810688989064</v>
      </c>
      <c r="K143" s="119">
        <v>3428</v>
      </c>
      <c r="L143" s="120">
        <f t="shared" si="11"/>
        <v>0.60186915887850456</v>
      </c>
      <c r="M143" s="119">
        <v>2359</v>
      </c>
      <c r="N143" s="120">
        <f t="shared" si="12"/>
        <v>-0.31184364060676784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269</v>
      </c>
      <c r="F144" s="120" t="str">
        <f t="shared" si="11"/>
        <v>-</v>
      </c>
      <c r="G144" s="119">
        <v>1519</v>
      </c>
      <c r="H144" s="120">
        <f t="shared" si="11"/>
        <v>4.6468401486988844</v>
      </c>
      <c r="I144" s="119">
        <v>1573</v>
      </c>
      <c r="J144" s="120">
        <f t="shared" si="11"/>
        <v>3.5549703752468798E-2</v>
      </c>
      <c r="K144" s="119">
        <v>1590</v>
      </c>
      <c r="L144" s="120">
        <f t="shared" si="11"/>
        <v>1.0807374443738027E-2</v>
      </c>
      <c r="M144" s="119">
        <v>2359</v>
      </c>
      <c r="N144" s="120">
        <f t="shared" si="12"/>
        <v>0.48364779874213837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262</v>
      </c>
      <c r="F145" s="120" t="str">
        <f t="shared" si="11"/>
        <v>-</v>
      </c>
      <c r="G145" s="119">
        <v>881</v>
      </c>
      <c r="H145" s="120">
        <f t="shared" si="11"/>
        <v>2.3625954198473282</v>
      </c>
      <c r="I145" s="119">
        <v>1613</v>
      </c>
      <c r="J145" s="120">
        <f t="shared" si="11"/>
        <v>0.83087400681044277</v>
      </c>
      <c r="K145" s="119">
        <v>1681</v>
      </c>
      <c r="L145" s="120">
        <f t="shared" si="11"/>
        <v>4.2157470551766885E-2</v>
      </c>
      <c r="M145" s="119">
        <v>2359</v>
      </c>
      <c r="N145" s="120">
        <f t="shared" si="12"/>
        <v>0.40333135038667467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231</v>
      </c>
      <c r="F146" s="120" t="str">
        <f t="shared" si="11"/>
        <v>-</v>
      </c>
      <c r="G146" s="119">
        <v>1321</v>
      </c>
      <c r="H146" s="120">
        <f t="shared" si="11"/>
        <v>4.7186147186147185</v>
      </c>
      <c r="I146" s="119">
        <v>1398</v>
      </c>
      <c r="J146" s="120">
        <f t="shared" si="11"/>
        <v>5.8289174867524496E-2</v>
      </c>
      <c r="K146" s="119">
        <v>1391</v>
      </c>
      <c r="L146" s="120">
        <f t="shared" si="11"/>
        <v>-5.0071530758225569E-3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675</v>
      </c>
      <c r="F147" s="120" t="str">
        <f t="shared" si="11"/>
        <v>-</v>
      </c>
      <c r="G147" s="119">
        <v>1114</v>
      </c>
      <c r="H147" s="120">
        <f t="shared" si="11"/>
        <v>0.65037037037037027</v>
      </c>
      <c r="I147" s="119">
        <v>1435</v>
      </c>
      <c r="J147" s="120">
        <f t="shared" si="11"/>
        <v>0.28815080789946146</v>
      </c>
      <c r="K147" s="119">
        <v>1166</v>
      </c>
      <c r="L147" s="120">
        <f t="shared" si="11"/>
        <v>-0.18745644599303135</v>
      </c>
      <c r="M147" s="119"/>
      <c r="N147" s="120"/>
    </row>
    <row r="148" spans="1:15" x14ac:dyDescent="0.25">
      <c r="B148" s="118" t="s">
        <v>87</v>
      </c>
      <c r="C148" s="119">
        <v>902</v>
      </c>
      <c r="D148" s="120">
        <v>-0.17474839890210425</v>
      </c>
      <c r="E148" s="119">
        <v>905</v>
      </c>
      <c r="F148" s="120">
        <f t="shared" si="11"/>
        <v>3.3259423503326779E-3</v>
      </c>
      <c r="G148" s="119">
        <v>998</v>
      </c>
      <c r="H148" s="120">
        <f t="shared" si="11"/>
        <v>0.10276243093922655</v>
      </c>
      <c r="I148" s="119">
        <v>1506</v>
      </c>
      <c r="J148" s="120">
        <f t="shared" si="11"/>
        <v>0.50901803607214435</v>
      </c>
      <c r="K148" s="119">
        <v>1232</v>
      </c>
      <c r="L148" s="120">
        <f t="shared" si="11"/>
        <v>-0.18193891102257631</v>
      </c>
      <c r="M148" s="119"/>
      <c r="N148" s="120"/>
    </row>
    <row r="149" spans="1:15" x14ac:dyDescent="0.25">
      <c r="B149" s="118" t="s">
        <v>89</v>
      </c>
      <c r="C149" s="119">
        <v>76</v>
      </c>
      <c r="D149" s="120">
        <v>-0.94685314685314681</v>
      </c>
      <c r="E149" s="119">
        <v>827</v>
      </c>
      <c r="F149" s="120">
        <f t="shared" si="11"/>
        <v>9.8815789473684212</v>
      </c>
      <c r="G149" s="119">
        <v>1047</v>
      </c>
      <c r="H149" s="120">
        <f t="shared" si="11"/>
        <v>0.2660217654171706</v>
      </c>
      <c r="I149" s="119">
        <v>1465</v>
      </c>
      <c r="J149" s="120">
        <f t="shared" si="11"/>
        <v>0.39923591212989495</v>
      </c>
      <c r="K149" s="119">
        <v>1114</v>
      </c>
      <c r="L149" s="120">
        <f t="shared" si="11"/>
        <v>-0.23959044368600679</v>
      </c>
      <c r="M149" s="119"/>
      <c r="N149" s="120"/>
    </row>
    <row r="150" spans="1:15" x14ac:dyDescent="0.25">
      <c r="A150" s="124"/>
      <c r="B150" s="118" t="s">
        <v>91</v>
      </c>
      <c r="C150" s="119">
        <v>194</v>
      </c>
      <c r="D150" s="120">
        <v>-0.86694101508916321</v>
      </c>
      <c r="E150" s="119">
        <v>1854</v>
      </c>
      <c r="F150" s="120">
        <f t="shared" si="11"/>
        <v>8.5567010309278349</v>
      </c>
      <c r="G150" s="119">
        <v>1679</v>
      </c>
      <c r="H150" s="120">
        <f t="shared" si="11"/>
        <v>-9.4390507011866243E-2</v>
      </c>
      <c r="I150" s="119">
        <v>1982</v>
      </c>
      <c r="J150" s="120">
        <f t="shared" si="11"/>
        <v>0.18046456223942831</v>
      </c>
      <c r="K150" s="119">
        <v>1956</v>
      </c>
      <c r="L150" s="120">
        <f t="shared" si="11"/>
        <v>-1.3118062563067578E-2</v>
      </c>
      <c r="M150" s="119"/>
      <c r="N150" s="120"/>
    </row>
    <row r="151" spans="1:15" x14ac:dyDescent="0.25">
      <c r="B151" s="118" t="s">
        <v>93</v>
      </c>
      <c r="C151" s="119">
        <v>606</v>
      </c>
      <c r="D151" s="120">
        <v>-0.59491978609625673</v>
      </c>
      <c r="E151" s="119">
        <v>1955</v>
      </c>
      <c r="F151" s="120">
        <f t="shared" si="11"/>
        <v>2.226072607260726</v>
      </c>
      <c r="G151" s="119">
        <v>2421</v>
      </c>
      <c r="H151" s="120">
        <f t="shared" si="11"/>
        <v>0.23836317135549878</v>
      </c>
      <c r="I151" s="119">
        <v>2298</v>
      </c>
      <c r="J151" s="120">
        <f t="shared" si="11"/>
        <v>-5.0805452292441156E-2</v>
      </c>
      <c r="K151" s="119">
        <v>2484</v>
      </c>
      <c r="L151" s="120">
        <f t="shared" si="11"/>
        <v>8.0939947780678922E-2</v>
      </c>
      <c r="M151" s="119"/>
      <c r="N151" s="120"/>
    </row>
    <row r="152" spans="1:15" x14ac:dyDescent="0.25">
      <c r="B152" s="118" t="s">
        <v>95</v>
      </c>
      <c r="C152" s="119">
        <v>440</v>
      </c>
      <c r="D152" s="120">
        <v>-0.68023255813953487</v>
      </c>
      <c r="E152" s="119">
        <v>1573</v>
      </c>
      <c r="F152" s="120">
        <f t="shared" si="11"/>
        <v>2.5750000000000002</v>
      </c>
      <c r="G152" s="119">
        <v>1685</v>
      </c>
      <c r="H152" s="120">
        <f t="shared" si="11"/>
        <v>7.1201525746980243E-2</v>
      </c>
      <c r="I152" s="119">
        <v>1850</v>
      </c>
      <c r="J152" s="120">
        <f t="shared" si="11"/>
        <v>9.7922848664688367E-2</v>
      </c>
      <c r="K152" s="119">
        <v>1784</v>
      </c>
      <c r="L152" s="120">
        <f t="shared" si="11"/>
        <v>-3.5675675675675644E-2</v>
      </c>
      <c r="M152" s="119"/>
      <c r="N152" s="120"/>
    </row>
    <row r="153" spans="1:15" ht="15.75" x14ac:dyDescent="0.25">
      <c r="B153" s="121" t="s">
        <v>32</v>
      </c>
      <c r="C153" s="122">
        <v>6042</v>
      </c>
      <c r="D153" s="123">
        <v>-0.59968197177499505</v>
      </c>
      <c r="E153" s="122">
        <v>9298</v>
      </c>
      <c r="F153" s="123">
        <f t="shared" si="11"/>
        <v>0.53889440582588555</v>
      </c>
      <c r="G153" s="122">
        <v>16587</v>
      </c>
      <c r="H153" s="123">
        <f t="shared" si="11"/>
        <v>0.78393202839320275</v>
      </c>
      <c r="I153" s="122">
        <v>20785</v>
      </c>
      <c r="J153" s="123">
        <f t="shared" si="11"/>
        <v>0.25308976909628011</v>
      </c>
      <c r="K153" s="122">
        <v>21459</v>
      </c>
      <c r="L153" s="123">
        <f t="shared" si="11"/>
        <v>3.2427231176329174E-2</v>
      </c>
      <c r="M153" s="122">
        <v>8815</v>
      </c>
      <c r="N153" s="123">
        <v>-0.14682539682539686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243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1411</v>
      </c>
      <c r="D163" s="120">
        <v>0.10927672955974832</v>
      </c>
      <c r="E163" s="119">
        <v>1035</v>
      </c>
      <c r="F163" s="120">
        <f t="shared" ref="F163:L175" si="13">IFERROR(E163/C163-1,"-")</f>
        <v>-0.26647767540751244</v>
      </c>
      <c r="G163" s="119">
        <v>1353</v>
      </c>
      <c r="H163" s="120">
        <f t="shared" si="13"/>
        <v>0.30724637681159428</v>
      </c>
      <c r="I163" s="119">
        <v>1657</v>
      </c>
      <c r="J163" s="120">
        <f t="shared" si="13"/>
        <v>0.22468588322246852</v>
      </c>
      <c r="K163" s="119">
        <v>1470</v>
      </c>
      <c r="L163" s="120">
        <f t="shared" si="13"/>
        <v>-0.11285455642727826</v>
      </c>
      <c r="M163" s="119">
        <v>1563</v>
      </c>
      <c r="N163" s="120">
        <f t="shared" ref="N163:N167" si="14">IFERROR(M163/K163-1,"-")</f>
        <v>6.3265306122449072E-2</v>
      </c>
    </row>
    <row r="164" spans="2:14" x14ac:dyDescent="0.25">
      <c r="B164" s="118" t="s">
        <v>75</v>
      </c>
      <c r="C164" s="119">
        <v>1560</v>
      </c>
      <c r="D164" s="120">
        <v>-6.1936259771497304E-2</v>
      </c>
      <c r="E164" s="119">
        <v>945</v>
      </c>
      <c r="F164" s="120">
        <f t="shared" si="13"/>
        <v>-0.39423076923076927</v>
      </c>
      <c r="G164" s="119">
        <v>2904</v>
      </c>
      <c r="H164" s="120">
        <f t="shared" si="13"/>
        <v>2.0730158730158732</v>
      </c>
      <c r="I164" s="119">
        <v>2192</v>
      </c>
      <c r="J164" s="120">
        <f t="shared" si="13"/>
        <v>-0.24517906336088158</v>
      </c>
      <c r="K164" s="119">
        <v>2057</v>
      </c>
      <c r="L164" s="120">
        <f t="shared" si="13"/>
        <v>-6.1587591240875872E-2</v>
      </c>
      <c r="M164" s="119">
        <v>2346</v>
      </c>
      <c r="N164" s="120">
        <f t="shared" si="14"/>
        <v>0.14049586776859502</v>
      </c>
    </row>
    <row r="165" spans="2:14" x14ac:dyDescent="0.25">
      <c r="B165" s="118" t="s">
        <v>77</v>
      </c>
      <c r="C165" s="119">
        <v>592</v>
      </c>
      <c r="D165" s="120">
        <v>-0.64315852923447858</v>
      </c>
      <c r="E165" s="119">
        <v>728</v>
      </c>
      <c r="F165" s="120">
        <f t="shared" si="13"/>
        <v>0.22972972972972983</v>
      </c>
      <c r="G165" s="119">
        <v>2196</v>
      </c>
      <c r="H165" s="120">
        <f t="shared" si="13"/>
        <v>2.0164835164835164</v>
      </c>
      <c r="I165" s="119">
        <v>1764</v>
      </c>
      <c r="J165" s="120">
        <f t="shared" si="13"/>
        <v>-0.19672131147540983</v>
      </c>
      <c r="K165" s="119">
        <v>2459</v>
      </c>
      <c r="L165" s="120">
        <f t="shared" si="13"/>
        <v>0.39399092970521532</v>
      </c>
      <c r="M165" s="119">
        <v>2000</v>
      </c>
      <c r="N165" s="120">
        <f t="shared" si="14"/>
        <v>-0.18666124440829601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473</v>
      </c>
      <c r="F166" s="120" t="str">
        <f t="shared" si="13"/>
        <v>-</v>
      </c>
      <c r="G166" s="119">
        <v>2930</v>
      </c>
      <c r="H166" s="120">
        <f t="shared" si="13"/>
        <v>5.1945031712473577</v>
      </c>
      <c r="I166" s="119">
        <v>2972</v>
      </c>
      <c r="J166" s="120">
        <f t="shared" si="13"/>
        <v>1.4334470989761039E-2</v>
      </c>
      <c r="K166" s="119">
        <v>3165</v>
      </c>
      <c r="L166" s="120">
        <f t="shared" si="13"/>
        <v>6.4939434724091472E-2</v>
      </c>
      <c r="M166" s="119">
        <v>2200</v>
      </c>
      <c r="N166" s="120">
        <f t="shared" si="14"/>
        <v>-0.30489731437598733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899</v>
      </c>
      <c r="F167" s="120" t="str">
        <f t="shared" si="13"/>
        <v>-</v>
      </c>
      <c r="G167" s="119">
        <v>2517</v>
      </c>
      <c r="H167" s="120">
        <f t="shared" si="13"/>
        <v>1.799777530589544</v>
      </c>
      <c r="I167" s="119">
        <v>2516</v>
      </c>
      <c r="J167" s="120">
        <f t="shared" si="13"/>
        <v>-3.9729837107671528E-4</v>
      </c>
      <c r="K167" s="119">
        <v>2477</v>
      </c>
      <c r="L167" s="120">
        <f t="shared" si="13"/>
        <v>-1.5500794912559623E-2</v>
      </c>
      <c r="M167" s="119">
        <v>1698</v>
      </c>
      <c r="N167" s="120">
        <f t="shared" si="14"/>
        <v>-0.3144933387161889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377</v>
      </c>
      <c r="F168" s="120" t="str">
        <f t="shared" si="13"/>
        <v>-</v>
      </c>
      <c r="G168" s="119">
        <v>1955</v>
      </c>
      <c r="H168" s="120">
        <f t="shared" si="13"/>
        <v>4.1856763925729439</v>
      </c>
      <c r="I168" s="119">
        <v>1820</v>
      </c>
      <c r="J168" s="120">
        <f t="shared" si="13"/>
        <v>-6.9053708439897665E-2</v>
      </c>
      <c r="K168" s="119">
        <v>1716</v>
      </c>
      <c r="L168" s="120">
        <f t="shared" si="13"/>
        <v>-5.7142857142857162E-2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1143</v>
      </c>
      <c r="F169" s="120" t="str">
        <f t="shared" si="13"/>
        <v>-</v>
      </c>
      <c r="G169" s="119">
        <v>2623</v>
      </c>
      <c r="H169" s="120">
        <f t="shared" si="13"/>
        <v>1.294838145231846</v>
      </c>
      <c r="I169" s="119">
        <v>1969</v>
      </c>
      <c r="J169" s="120">
        <f t="shared" si="13"/>
        <v>-0.24933282500953102</v>
      </c>
      <c r="K169" s="119">
        <v>1892</v>
      </c>
      <c r="L169" s="120">
        <f t="shared" si="13"/>
        <v>-3.9106145251396662E-2</v>
      </c>
      <c r="M169" s="119"/>
      <c r="N169" s="120"/>
    </row>
    <row r="170" spans="2:14" x14ac:dyDescent="0.25">
      <c r="B170" s="118" t="s">
        <v>87</v>
      </c>
      <c r="C170" s="119">
        <v>877</v>
      </c>
      <c r="D170" s="120">
        <v>-0.5550481988838154</v>
      </c>
      <c r="E170" s="119">
        <v>1745</v>
      </c>
      <c r="F170" s="120">
        <f t="shared" si="13"/>
        <v>0.98973774230330669</v>
      </c>
      <c r="G170" s="119">
        <v>2466</v>
      </c>
      <c r="H170" s="120">
        <f t="shared" si="13"/>
        <v>0.41318051575931225</v>
      </c>
      <c r="I170" s="119">
        <v>2255</v>
      </c>
      <c r="J170" s="120">
        <f t="shared" si="13"/>
        <v>-8.5563665855636684E-2</v>
      </c>
      <c r="K170" s="119">
        <v>2125</v>
      </c>
      <c r="L170" s="120">
        <f t="shared" si="13"/>
        <v>-5.7649667405764937E-2</v>
      </c>
      <c r="M170" s="119"/>
      <c r="N170" s="120"/>
    </row>
    <row r="171" spans="2:14" x14ac:dyDescent="0.25">
      <c r="B171" s="118" t="s">
        <v>89</v>
      </c>
      <c r="C171" s="119">
        <v>256</v>
      </c>
      <c r="D171" s="120">
        <v>-0.83079973562458687</v>
      </c>
      <c r="E171" s="119">
        <v>1185</v>
      </c>
      <c r="F171" s="120">
        <f t="shared" si="13"/>
        <v>3.62890625</v>
      </c>
      <c r="G171" s="119">
        <v>1641</v>
      </c>
      <c r="H171" s="120">
        <f t="shared" si="13"/>
        <v>0.38481012658227853</v>
      </c>
      <c r="I171" s="119">
        <v>2059</v>
      </c>
      <c r="J171" s="120">
        <f t="shared" si="13"/>
        <v>0.25472273004265689</v>
      </c>
      <c r="K171" s="119">
        <v>1668</v>
      </c>
      <c r="L171" s="120">
        <f t="shared" si="13"/>
        <v>-0.18989800874210783</v>
      </c>
      <c r="M171" s="119"/>
      <c r="N171" s="120"/>
    </row>
    <row r="172" spans="2:14" x14ac:dyDescent="0.25">
      <c r="B172" s="118" t="s">
        <v>91</v>
      </c>
      <c r="C172" s="119">
        <v>841</v>
      </c>
      <c r="D172" s="120">
        <v>-0.57309644670050763</v>
      </c>
      <c r="E172" s="119">
        <v>2808</v>
      </c>
      <c r="F172" s="120">
        <f t="shared" si="13"/>
        <v>2.3388822829964329</v>
      </c>
      <c r="G172" s="119">
        <v>2797</v>
      </c>
      <c r="H172" s="120">
        <f t="shared" si="13"/>
        <v>-3.9173789173788665E-3</v>
      </c>
      <c r="I172" s="119">
        <v>2556</v>
      </c>
      <c r="J172" s="120">
        <f t="shared" si="13"/>
        <v>-8.6163746871648184E-2</v>
      </c>
      <c r="K172" s="119">
        <v>2794</v>
      </c>
      <c r="L172" s="120">
        <f t="shared" si="13"/>
        <v>9.3114241001564846E-2</v>
      </c>
      <c r="M172" s="119"/>
      <c r="N172" s="120"/>
    </row>
    <row r="173" spans="2:14" x14ac:dyDescent="0.25">
      <c r="B173" s="118" t="s">
        <v>93</v>
      </c>
      <c r="C173" s="119">
        <v>60</v>
      </c>
      <c r="D173" s="120">
        <v>-0.94565217391304346</v>
      </c>
      <c r="E173" s="119">
        <v>2009</v>
      </c>
      <c r="F173" s="120">
        <f t="shared" si="13"/>
        <v>32.483333333333334</v>
      </c>
      <c r="G173" s="119">
        <v>1616</v>
      </c>
      <c r="H173" s="120">
        <f t="shared" si="13"/>
        <v>-0.19561971129915379</v>
      </c>
      <c r="I173" s="119">
        <v>1504</v>
      </c>
      <c r="J173" s="120">
        <f t="shared" si="13"/>
        <v>-6.9306930693069257E-2</v>
      </c>
      <c r="K173" s="119">
        <v>1368</v>
      </c>
      <c r="L173" s="120">
        <f t="shared" si="13"/>
        <v>-9.0425531914893664E-2</v>
      </c>
      <c r="M173" s="119"/>
      <c r="N173" s="120"/>
    </row>
    <row r="174" spans="2:14" x14ac:dyDescent="0.25">
      <c r="B174" s="118" t="s">
        <v>95</v>
      </c>
      <c r="C174" s="119">
        <v>767</v>
      </c>
      <c r="D174" s="120">
        <v>-0.42069486404833834</v>
      </c>
      <c r="E174" s="119">
        <v>1899</v>
      </c>
      <c r="F174" s="120">
        <f t="shared" si="13"/>
        <v>1.4758800521512385</v>
      </c>
      <c r="G174" s="119">
        <v>1942</v>
      </c>
      <c r="H174" s="120">
        <f t="shared" si="13"/>
        <v>2.2643496577145816E-2</v>
      </c>
      <c r="I174" s="119">
        <v>1825</v>
      </c>
      <c r="J174" s="120">
        <f t="shared" si="13"/>
        <v>-6.0247167868177187E-2</v>
      </c>
      <c r="K174" s="119">
        <v>1388</v>
      </c>
      <c r="L174" s="120">
        <f t="shared" si="13"/>
        <v>-0.23945205479452059</v>
      </c>
      <c r="M174" s="119"/>
      <c r="N174" s="120"/>
    </row>
    <row r="175" spans="2:14" ht="15.75" x14ac:dyDescent="0.25">
      <c r="B175" s="121" t="s">
        <v>32</v>
      </c>
      <c r="C175" s="122">
        <v>6586</v>
      </c>
      <c r="D175" s="123">
        <v>-0.6643563347263276</v>
      </c>
      <c r="E175" s="122">
        <v>15246</v>
      </c>
      <c r="F175" s="123">
        <f t="shared" si="13"/>
        <v>1.3149104160340115</v>
      </c>
      <c r="G175" s="122">
        <v>26940</v>
      </c>
      <c r="H175" s="123">
        <f t="shared" si="13"/>
        <v>0.7670208579299489</v>
      </c>
      <c r="I175" s="122">
        <v>25089</v>
      </c>
      <c r="J175" s="123">
        <f t="shared" si="13"/>
        <v>-6.8708240534521181E-2</v>
      </c>
      <c r="K175" s="122">
        <v>24579</v>
      </c>
      <c r="L175" s="123">
        <f t="shared" si="13"/>
        <v>-2.0327633624297459E-2</v>
      </c>
      <c r="M175" s="122">
        <v>9807</v>
      </c>
      <c r="N175" s="123">
        <v>-0.15660474716202266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244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313</v>
      </c>
      <c r="D185" s="120">
        <v>1.6233766233766156E-2</v>
      </c>
      <c r="E185" s="119">
        <v>175</v>
      </c>
      <c r="F185" s="120">
        <f t="shared" ref="F185:L197" si="15">IFERROR(E185/C185-1,"-")</f>
        <v>-0.4408945686900958</v>
      </c>
      <c r="G185" s="119">
        <v>418</v>
      </c>
      <c r="H185" s="120">
        <f t="shared" si="15"/>
        <v>1.3885714285714288</v>
      </c>
      <c r="I185" s="119">
        <v>363</v>
      </c>
      <c r="J185" s="120">
        <f t="shared" si="15"/>
        <v>-0.13157894736842102</v>
      </c>
      <c r="K185" s="119">
        <v>373</v>
      </c>
      <c r="L185" s="120">
        <f t="shared" si="15"/>
        <v>2.7548209366391241E-2</v>
      </c>
      <c r="M185" s="119">
        <v>326</v>
      </c>
      <c r="N185" s="120">
        <f t="shared" ref="N185:N189" si="16">IFERROR(M185/K185-1,"-")</f>
        <v>-0.12600536193029488</v>
      </c>
    </row>
    <row r="186" spans="1:15" x14ac:dyDescent="0.25">
      <c r="B186" s="118" t="s">
        <v>75</v>
      </c>
      <c r="C186" s="119">
        <v>321</v>
      </c>
      <c r="D186" s="120">
        <v>7.0000000000000062E-2</v>
      </c>
      <c r="E186" s="119">
        <v>18</v>
      </c>
      <c r="F186" s="120">
        <f t="shared" si="15"/>
        <v>-0.94392523364485981</v>
      </c>
      <c r="G186" s="119">
        <v>389</v>
      </c>
      <c r="H186" s="120">
        <f t="shared" si="15"/>
        <v>20.611111111111111</v>
      </c>
      <c r="I186" s="119">
        <v>445</v>
      </c>
      <c r="J186" s="120">
        <f t="shared" si="15"/>
        <v>0.14395886889460163</v>
      </c>
      <c r="K186" s="119">
        <v>462</v>
      </c>
      <c r="L186" s="120">
        <f t="shared" si="15"/>
        <v>3.8202247191011285E-2</v>
      </c>
      <c r="M186" s="119">
        <v>351</v>
      </c>
      <c r="N186" s="120">
        <f t="shared" si="16"/>
        <v>-0.24025974025974028</v>
      </c>
    </row>
    <row r="187" spans="1:15" x14ac:dyDescent="0.25">
      <c r="B187" s="118" t="s">
        <v>77</v>
      </c>
      <c r="C187" s="119">
        <v>227</v>
      </c>
      <c r="D187" s="120">
        <v>-0.38482384823848237</v>
      </c>
      <c r="E187" s="119">
        <v>20</v>
      </c>
      <c r="F187" s="120">
        <f t="shared" si="15"/>
        <v>-0.91189427312775329</v>
      </c>
      <c r="G187" s="119">
        <v>354</v>
      </c>
      <c r="H187" s="120">
        <f t="shared" si="15"/>
        <v>16.7</v>
      </c>
      <c r="I187" s="119">
        <v>318</v>
      </c>
      <c r="J187" s="120">
        <f t="shared" si="15"/>
        <v>-0.10169491525423724</v>
      </c>
      <c r="K187" s="119">
        <v>592</v>
      </c>
      <c r="L187" s="120">
        <f t="shared" si="15"/>
        <v>0.86163522012578619</v>
      </c>
      <c r="M187" s="119">
        <v>381</v>
      </c>
      <c r="N187" s="120">
        <f t="shared" si="16"/>
        <v>-0.35641891891891897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33</v>
      </c>
      <c r="F188" s="120" t="str">
        <f t="shared" si="15"/>
        <v>-</v>
      </c>
      <c r="G188" s="119">
        <v>556</v>
      </c>
      <c r="H188" s="120">
        <f t="shared" si="15"/>
        <v>15.848484848484848</v>
      </c>
      <c r="I188" s="119">
        <v>355</v>
      </c>
      <c r="J188" s="120">
        <f t="shared" si="15"/>
        <v>-0.36151079136690645</v>
      </c>
      <c r="K188" s="119">
        <v>404</v>
      </c>
      <c r="L188" s="120">
        <f t="shared" si="15"/>
        <v>0.13802816901408455</v>
      </c>
      <c r="M188" s="119">
        <v>569</v>
      </c>
      <c r="N188" s="120">
        <f t="shared" si="16"/>
        <v>0.40841584158415833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120</v>
      </c>
      <c r="F189" s="120" t="str">
        <f t="shared" si="15"/>
        <v>-</v>
      </c>
      <c r="G189" s="119">
        <v>214</v>
      </c>
      <c r="H189" s="120">
        <f t="shared" si="15"/>
        <v>0.78333333333333344</v>
      </c>
      <c r="I189" s="119">
        <v>518</v>
      </c>
      <c r="J189" s="120">
        <f t="shared" si="15"/>
        <v>1.4205607476635516</v>
      </c>
      <c r="K189" s="119">
        <v>597</v>
      </c>
      <c r="L189" s="120">
        <f t="shared" si="15"/>
        <v>0.15250965250965254</v>
      </c>
      <c r="M189" s="119">
        <v>211</v>
      </c>
      <c r="N189" s="120">
        <f t="shared" si="16"/>
        <v>-0.64656616415410384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86</v>
      </c>
      <c r="F190" s="120" t="str">
        <f t="shared" si="15"/>
        <v>-</v>
      </c>
      <c r="G190" s="119">
        <v>248</v>
      </c>
      <c r="H190" s="120">
        <f t="shared" si="15"/>
        <v>1.8837209302325579</v>
      </c>
      <c r="I190" s="119">
        <v>365</v>
      </c>
      <c r="J190" s="120">
        <f t="shared" si="15"/>
        <v>0.47177419354838701</v>
      </c>
      <c r="K190" s="119">
        <v>533</v>
      </c>
      <c r="L190" s="120">
        <f t="shared" si="15"/>
        <v>0.46027397260273983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202</v>
      </c>
      <c r="F191" s="120" t="str">
        <f t="shared" si="15"/>
        <v>-</v>
      </c>
      <c r="G191" s="119">
        <v>528</v>
      </c>
      <c r="H191" s="120">
        <f t="shared" si="15"/>
        <v>1.613861386138614</v>
      </c>
      <c r="I191" s="119">
        <v>693</v>
      </c>
      <c r="J191" s="120">
        <f t="shared" si="15"/>
        <v>0.3125</v>
      </c>
      <c r="K191" s="119">
        <v>628</v>
      </c>
      <c r="L191" s="120">
        <f t="shared" si="15"/>
        <v>-9.3795093795093765E-2</v>
      </c>
      <c r="M191" s="119"/>
      <c r="N191" s="120"/>
    </row>
    <row r="192" spans="1:15" x14ac:dyDescent="0.25">
      <c r="B192" s="118" t="s">
        <v>87</v>
      </c>
      <c r="C192" s="119">
        <v>538</v>
      </c>
      <c r="D192" s="120">
        <v>0.41578947368421049</v>
      </c>
      <c r="E192" s="119">
        <v>605</v>
      </c>
      <c r="F192" s="120">
        <f t="shared" si="15"/>
        <v>0.12453531598513012</v>
      </c>
      <c r="G192" s="119">
        <v>262</v>
      </c>
      <c r="H192" s="120">
        <f t="shared" si="15"/>
        <v>-0.56694214876033056</v>
      </c>
      <c r="I192" s="119">
        <v>497</v>
      </c>
      <c r="J192" s="120">
        <f t="shared" si="15"/>
        <v>0.89694656488549618</v>
      </c>
      <c r="K192" s="119">
        <v>486</v>
      </c>
      <c r="L192" s="120">
        <f t="shared" si="15"/>
        <v>-2.2132796780684139E-2</v>
      </c>
      <c r="M192" s="119"/>
      <c r="N192" s="120"/>
    </row>
    <row r="193" spans="2:15" x14ac:dyDescent="0.25">
      <c r="B193" s="118" t="s">
        <v>89</v>
      </c>
      <c r="C193" s="119">
        <v>168</v>
      </c>
      <c r="D193" s="120">
        <v>-0.54959785522788196</v>
      </c>
      <c r="E193" s="119">
        <v>500</v>
      </c>
      <c r="F193" s="120">
        <f t="shared" si="15"/>
        <v>1.9761904761904763</v>
      </c>
      <c r="G193" s="119">
        <v>331</v>
      </c>
      <c r="H193" s="120">
        <f t="shared" si="15"/>
        <v>-0.33799999999999997</v>
      </c>
      <c r="I193" s="119">
        <v>339</v>
      </c>
      <c r="J193" s="120">
        <f t="shared" si="15"/>
        <v>2.4169184290030232E-2</v>
      </c>
      <c r="K193" s="119">
        <v>217</v>
      </c>
      <c r="L193" s="120">
        <f t="shared" si="15"/>
        <v>-0.35988200589970498</v>
      </c>
      <c r="M193" s="119"/>
      <c r="N193" s="120"/>
    </row>
    <row r="194" spans="2:15" x14ac:dyDescent="0.25">
      <c r="B194" s="118" t="s">
        <v>91</v>
      </c>
      <c r="C194" s="119">
        <v>84</v>
      </c>
      <c r="D194" s="120">
        <v>-0.69117647058823528</v>
      </c>
      <c r="E194" s="119">
        <v>408</v>
      </c>
      <c r="F194" s="120">
        <f t="shared" si="15"/>
        <v>3.8571428571428568</v>
      </c>
      <c r="G194" s="119">
        <v>379</v>
      </c>
      <c r="H194" s="120">
        <f t="shared" si="15"/>
        <v>-7.1078431372548989E-2</v>
      </c>
      <c r="I194" s="119">
        <v>638</v>
      </c>
      <c r="J194" s="120">
        <f t="shared" si="15"/>
        <v>0.68337730870712399</v>
      </c>
      <c r="K194" s="119">
        <v>350</v>
      </c>
      <c r="L194" s="120">
        <f t="shared" si="15"/>
        <v>-0.45141065830721006</v>
      </c>
      <c r="M194" s="119"/>
      <c r="N194" s="120"/>
    </row>
    <row r="195" spans="2:15" x14ac:dyDescent="0.25">
      <c r="B195" s="118" t="s">
        <v>93</v>
      </c>
      <c r="C195" s="119">
        <v>72</v>
      </c>
      <c r="D195" s="120">
        <v>-0.77500000000000002</v>
      </c>
      <c r="E195" s="119">
        <v>628</v>
      </c>
      <c r="F195" s="120">
        <f t="shared" si="15"/>
        <v>7.7222222222222214</v>
      </c>
      <c r="G195" s="119">
        <v>412</v>
      </c>
      <c r="H195" s="120">
        <f t="shared" si="15"/>
        <v>-0.3439490445859873</v>
      </c>
      <c r="I195" s="119">
        <v>437</v>
      </c>
      <c r="J195" s="120">
        <f t="shared" si="15"/>
        <v>6.0679611650485521E-2</v>
      </c>
      <c r="K195" s="119">
        <v>424</v>
      </c>
      <c r="L195" s="120">
        <f t="shared" si="15"/>
        <v>-2.9748283752860427E-2</v>
      </c>
      <c r="M195" s="119"/>
      <c r="N195" s="120"/>
    </row>
    <row r="196" spans="2:15" x14ac:dyDescent="0.25">
      <c r="B196" s="118" t="s">
        <v>95</v>
      </c>
      <c r="C196" s="119">
        <v>126</v>
      </c>
      <c r="D196" s="120">
        <v>-0.70833333333333326</v>
      </c>
      <c r="E196" s="119">
        <v>549</v>
      </c>
      <c r="F196" s="120">
        <f t="shared" si="15"/>
        <v>3.3571428571428568</v>
      </c>
      <c r="G196" s="119">
        <v>478</v>
      </c>
      <c r="H196" s="120">
        <f t="shared" si="15"/>
        <v>-0.12932604735883424</v>
      </c>
      <c r="I196" s="119">
        <v>522</v>
      </c>
      <c r="J196" s="120">
        <f t="shared" si="15"/>
        <v>9.2050209205020828E-2</v>
      </c>
      <c r="K196" s="119">
        <v>497</v>
      </c>
      <c r="L196" s="120">
        <f t="shared" si="15"/>
        <v>-4.789272030651337E-2</v>
      </c>
      <c r="M196" s="119"/>
      <c r="N196" s="120"/>
    </row>
    <row r="197" spans="2:15" ht="15.75" x14ac:dyDescent="0.25">
      <c r="B197" s="121" t="s">
        <v>32</v>
      </c>
      <c r="C197" s="122">
        <v>1935</v>
      </c>
      <c r="D197" s="123">
        <v>-0.5420118343195266</v>
      </c>
      <c r="E197" s="122">
        <v>3344</v>
      </c>
      <c r="F197" s="123">
        <f t="shared" si="15"/>
        <v>0.72816537467700249</v>
      </c>
      <c r="G197" s="122">
        <v>4569</v>
      </c>
      <c r="H197" s="123">
        <f t="shared" si="15"/>
        <v>0.36632775119617222</v>
      </c>
      <c r="I197" s="122">
        <v>5490</v>
      </c>
      <c r="J197" s="123">
        <f t="shared" si="15"/>
        <v>0.20157583716349303</v>
      </c>
      <c r="K197" s="122">
        <v>5563</v>
      </c>
      <c r="L197" s="123">
        <f t="shared" si="15"/>
        <v>1.3296903460837894E-2</v>
      </c>
      <c r="M197" s="122">
        <v>1838</v>
      </c>
      <c r="N197" s="123">
        <v>-0.24299835255354196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245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349</v>
      </c>
      <c r="D207" s="120">
        <v>0.26909090909090905</v>
      </c>
      <c r="E207" s="119">
        <v>32</v>
      </c>
      <c r="F207" s="120">
        <f t="shared" ref="F207:L219" si="17">IFERROR(E207/C207-1,"-")</f>
        <v>-0.90830945558739251</v>
      </c>
      <c r="G207" s="119">
        <v>928</v>
      </c>
      <c r="H207" s="120">
        <f t="shared" si="17"/>
        <v>28</v>
      </c>
      <c r="I207" s="119">
        <v>676</v>
      </c>
      <c r="J207" s="120">
        <f t="shared" si="17"/>
        <v>-0.27155172413793105</v>
      </c>
      <c r="K207" s="119">
        <v>554</v>
      </c>
      <c r="L207" s="120">
        <f t="shared" si="17"/>
        <v>-0.18047337278106512</v>
      </c>
      <c r="M207" s="119">
        <v>512</v>
      </c>
      <c r="N207" s="120">
        <f t="shared" ref="N207:N211" si="18">IFERROR(M207/K207-1,"-")</f>
        <v>-7.5812274368231014E-2</v>
      </c>
    </row>
    <row r="208" spans="2:15" x14ac:dyDescent="0.25">
      <c r="B208" s="118" t="s">
        <v>75</v>
      </c>
      <c r="C208" s="119">
        <v>262</v>
      </c>
      <c r="D208" s="120">
        <v>-0.17610062893081757</v>
      </c>
      <c r="E208" s="119">
        <v>43</v>
      </c>
      <c r="F208" s="120">
        <f t="shared" si="17"/>
        <v>-0.83587786259541985</v>
      </c>
      <c r="G208" s="119">
        <v>770</v>
      </c>
      <c r="H208" s="120">
        <f t="shared" si="17"/>
        <v>16.906976744186046</v>
      </c>
      <c r="I208" s="119">
        <v>751</v>
      </c>
      <c r="J208" s="120">
        <f t="shared" si="17"/>
        <v>-2.4675324675324628E-2</v>
      </c>
      <c r="K208" s="119">
        <v>669</v>
      </c>
      <c r="L208" s="120">
        <f t="shared" si="17"/>
        <v>-0.10918774966711053</v>
      </c>
      <c r="M208" s="119">
        <v>678</v>
      </c>
      <c r="N208" s="120">
        <f t="shared" si="18"/>
        <v>1.3452914798206317E-2</v>
      </c>
    </row>
    <row r="209" spans="2:15" x14ac:dyDescent="0.25">
      <c r="B209" s="118" t="s">
        <v>77</v>
      </c>
      <c r="C209" s="119">
        <v>154</v>
      </c>
      <c r="D209" s="120">
        <v>-0.55619596541786742</v>
      </c>
      <c r="E209" s="119">
        <v>18</v>
      </c>
      <c r="F209" s="120">
        <f t="shared" si="17"/>
        <v>-0.88311688311688308</v>
      </c>
      <c r="G209" s="119">
        <v>561</v>
      </c>
      <c r="H209" s="120">
        <f t="shared" si="17"/>
        <v>30.166666666666668</v>
      </c>
      <c r="I209" s="119">
        <v>636</v>
      </c>
      <c r="J209" s="120">
        <f t="shared" si="17"/>
        <v>0.1336898395721926</v>
      </c>
      <c r="K209" s="119">
        <v>493</v>
      </c>
      <c r="L209" s="120">
        <f t="shared" si="17"/>
        <v>-0.22484276729559749</v>
      </c>
      <c r="M209" s="119">
        <v>547</v>
      </c>
      <c r="N209" s="120">
        <f t="shared" si="18"/>
        <v>0.1095334685598377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25</v>
      </c>
      <c r="F210" s="120" t="str">
        <f t="shared" si="17"/>
        <v>-</v>
      </c>
      <c r="G210" s="119">
        <v>1074</v>
      </c>
      <c r="H210" s="120">
        <f t="shared" si="17"/>
        <v>41.96</v>
      </c>
      <c r="I210" s="119">
        <v>1013</v>
      </c>
      <c r="J210" s="120">
        <f t="shared" si="17"/>
        <v>-5.6797020484171346E-2</v>
      </c>
      <c r="K210" s="119">
        <v>570</v>
      </c>
      <c r="L210" s="120">
        <f t="shared" si="17"/>
        <v>-0.43731490621915103</v>
      </c>
      <c r="M210" s="119">
        <v>590</v>
      </c>
      <c r="N210" s="120">
        <f t="shared" si="18"/>
        <v>3.5087719298245723E-2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38</v>
      </c>
      <c r="F211" s="120" t="str">
        <f t="shared" si="17"/>
        <v>-</v>
      </c>
      <c r="G211" s="119">
        <v>827</v>
      </c>
      <c r="H211" s="120">
        <f t="shared" si="17"/>
        <v>20.763157894736842</v>
      </c>
      <c r="I211" s="119">
        <v>516</v>
      </c>
      <c r="J211" s="120">
        <f t="shared" si="17"/>
        <v>-0.37605804111245467</v>
      </c>
      <c r="K211" s="119">
        <v>527</v>
      </c>
      <c r="L211" s="120">
        <f t="shared" si="17"/>
        <v>2.1317829457364379E-2</v>
      </c>
      <c r="M211" s="119">
        <v>280</v>
      </c>
      <c r="N211" s="120">
        <f t="shared" si="18"/>
        <v>-0.46869070208728658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48</v>
      </c>
      <c r="F212" s="120" t="str">
        <f t="shared" si="17"/>
        <v>-</v>
      </c>
      <c r="G212" s="119">
        <v>664</v>
      </c>
      <c r="H212" s="120">
        <f t="shared" si="17"/>
        <v>12.833333333333334</v>
      </c>
      <c r="I212" s="119">
        <v>493</v>
      </c>
      <c r="J212" s="120">
        <f t="shared" si="17"/>
        <v>-0.25753012048192769</v>
      </c>
      <c r="K212" s="119">
        <v>432</v>
      </c>
      <c r="L212" s="120">
        <f t="shared" si="17"/>
        <v>-0.12373225152129819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160</v>
      </c>
      <c r="F213" s="120" t="str">
        <f t="shared" si="17"/>
        <v>-</v>
      </c>
      <c r="G213" s="119">
        <v>1141</v>
      </c>
      <c r="H213" s="120">
        <f t="shared" si="17"/>
        <v>6.1312499999999996</v>
      </c>
      <c r="I213" s="119">
        <v>865</v>
      </c>
      <c r="J213" s="120">
        <f t="shared" si="17"/>
        <v>-0.24189307624890444</v>
      </c>
      <c r="K213" s="119">
        <v>531</v>
      </c>
      <c r="L213" s="120">
        <f t="shared" si="17"/>
        <v>-0.38612716763005783</v>
      </c>
      <c r="M213" s="119"/>
      <c r="N213" s="120"/>
    </row>
    <row r="214" spans="2:15" x14ac:dyDescent="0.25">
      <c r="B214" s="118" t="s">
        <v>87</v>
      </c>
      <c r="C214" s="119">
        <v>169</v>
      </c>
      <c r="D214" s="120">
        <v>-0.48318042813455653</v>
      </c>
      <c r="E214" s="119">
        <v>167</v>
      </c>
      <c r="F214" s="120">
        <f t="shared" si="17"/>
        <v>-1.1834319526627168E-2</v>
      </c>
      <c r="G214" s="119">
        <v>1213</v>
      </c>
      <c r="H214" s="120">
        <f t="shared" si="17"/>
        <v>6.2634730538922154</v>
      </c>
      <c r="I214" s="119">
        <v>1041</v>
      </c>
      <c r="J214" s="120">
        <f t="shared" si="17"/>
        <v>-0.14179719703215166</v>
      </c>
      <c r="K214" s="119">
        <v>508</v>
      </c>
      <c r="L214" s="120">
        <f t="shared" si="17"/>
        <v>-0.51200768491834769</v>
      </c>
      <c r="M214" s="119"/>
      <c r="N214" s="120"/>
    </row>
    <row r="215" spans="2:15" x14ac:dyDescent="0.25">
      <c r="B215" s="118" t="s">
        <v>89</v>
      </c>
      <c r="C215" s="119">
        <v>2</v>
      </c>
      <c r="D215" s="120">
        <v>-0.99416909620991256</v>
      </c>
      <c r="E215" s="119">
        <v>686</v>
      </c>
      <c r="F215" s="120">
        <f t="shared" si="17"/>
        <v>342</v>
      </c>
      <c r="G215" s="119">
        <v>808</v>
      </c>
      <c r="H215" s="120">
        <f t="shared" si="17"/>
        <v>0.17784256559766765</v>
      </c>
      <c r="I215" s="119">
        <v>805</v>
      </c>
      <c r="J215" s="120">
        <f t="shared" si="17"/>
        <v>-3.7128712871287162E-3</v>
      </c>
      <c r="K215" s="119">
        <v>446</v>
      </c>
      <c r="L215" s="120">
        <f t="shared" si="17"/>
        <v>-0.4459627329192547</v>
      </c>
      <c r="M215" s="119"/>
      <c r="N215" s="120"/>
    </row>
    <row r="216" spans="2:15" x14ac:dyDescent="0.25">
      <c r="B216" s="118" t="s">
        <v>91</v>
      </c>
      <c r="C216" s="119">
        <v>19</v>
      </c>
      <c r="D216" s="120">
        <v>-0.93890675241157551</v>
      </c>
      <c r="E216" s="119">
        <v>1264</v>
      </c>
      <c r="F216" s="120">
        <f t="shared" si="17"/>
        <v>65.526315789473685</v>
      </c>
      <c r="G216" s="119">
        <v>709</v>
      </c>
      <c r="H216" s="120">
        <f t="shared" si="17"/>
        <v>-0.43908227848101267</v>
      </c>
      <c r="I216" s="119">
        <v>743</v>
      </c>
      <c r="J216" s="120">
        <f t="shared" si="17"/>
        <v>4.7954866008462549E-2</v>
      </c>
      <c r="K216" s="119">
        <v>702</v>
      </c>
      <c r="L216" s="120">
        <f t="shared" si="17"/>
        <v>-5.5181695827725474E-2</v>
      </c>
      <c r="M216" s="119"/>
      <c r="N216" s="120"/>
    </row>
    <row r="217" spans="2:15" x14ac:dyDescent="0.25">
      <c r="B217" s="118" t="s">
        <v>93</v>
      </c>
      <c r="C217" s="119">
        <v>114</v>
      </c>
      <c r="D217" s="120">
        <v>-0.65243902439024393</v>
      </c>
      <c r="E217" s="119">
        <v>1006</v>
      </c>
      <c r="F217" s="120">
        <f t="shared" si="17"/>
        <v>7.8245614035087723</v>
      </c>
      <c r="G217" s="119">
        <v>646</v>
      </c>
      <c r="H217" s="120">
        <f t="shared" si="17"/>
        <v>-0.35785288270377735</v>
      </c>
      <c r="I217" s="119">
        <v>719</v>
      </c>
      <c r="J217" s="120">
        <f t="shared" si="17"/>
        <v>0.11300309597523217</v>
      </c>
      <c r="K217" s="119">
        <v>613</v>
      </c>
      <c r="L217" s="120">
        <f t="shared" si="17"/>
        <v>-0.14742698191933246</v>
      </c>
      <c r="M217" s="119"/>
      <c r="N217" s="120"/>
    </row>
    <row r="218" spans="2:15" x14ac:dyDescent="0.25">
      <c r="B218" s="118" t="s">
        <v>95</v>
      </c>
      <c r="C218" s="119">
        <v>81</v>
      </c>
      <c r="D218" s="120">
        <v>-0.75304878048780488</v>
      </c>
      <c r="E218" s="119">
        <v>879</v>
      </c>
      <c r="F218" s="120">
        <f t="shared" si="17"/>
        <v>9.8518518518518512</v>
      </c>
      <c r="G218" s="119">
        <v>624</v>
      </c>
      <c r="H218" s="120">
        <f t="shared" si="17"/>
        <v>-0.29010238907849828</v>
      </c>
      <c r="I218" s="119">
        <v>620</v>
      </c>
      <c r="J218" s="120">
        <f t="shared" si="17"/>
        <v>-6.4102564102563875E-3</v>
      </c>
      <c r="K218" s="119">
        <v>489</v>
      </c>
      <c r="L218" s="120">
        <f t="shared" si="17"/>
        <v>-0.21129032258064517</v>
      </c>
      <c r="M218" s="119"/>
      <c r="N218" s="120"/>
    </row>
    <row r="219" spans="2:15" ht="15.75" x14ac:dyDescent="0.25">
      <c r="B219" s="121" t="s">
        <v>32</v>
      </c>
      <c r="C219" s="122">
        <v>1273</v>
      </c>
      <c r="D219" s="123">
        <v>-0.67812895069532231</v>
      </c>
      <c r="E219" s="122">
        <v>4366</v>
      </c>
      <c r="F219" s="123">
        <f t="shared" si="17"/>
        <v>2.4296936370777691</v>
      </c>
      <c r="G219" s="122">
        <v>9965</v>
      </c>
      <c r="H219" s="123">
        <f t="shared" si="17"/>
        <v>1.2824095281722401</v>
      </c>
      <c r="I219" s="122">
        <v>8878</v>
      </c>
      <c r="J219" s="123">
        <f t="shared" si="17"/>
        <v>-0.10908178625188159</v>
      </c>
      <c r="K219" s="122">
        <v>6534</v>
      </c>
      <c r="L219" s="123">
        <f t="shared" si="17"/>
        <v>-0.26402342870015771</v>
      </c>
      <c r="M219" s="122">
        <v>2607</v>
      </c>
      <c r="N219" s="123">
        <v>-7.3231425524351246E-2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244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313</v>
      </c>
      <c r="D229" s="120">
        <v>1.6233766233766156E-2</v>
      </c>
      <c r="E229" s="119">
        <v>175</v>
      </c>
      <c r="F229" s="120">
        <f t="shared" ref="F229:L241" si="19">IFERROR(E229/C229-1,"-")</f>
        <v>-0.4408945686900958</v>
      </c>
      <c r="G229" s="119">
        <v>418</v>
      </c>
      <c r="H229" s="120">
        <f t="shared" si="19"/>
        <v>1.3885714285714288</v>
      </c>
      <c r="I229" s="119">
        <v>363</v>
      </c>
      <c r="J229" s="120">
        <f t="shared" si="19"/>
        <v>-0.13157894736842102</v>
      </c>
      <c r="K229" s="119">
        <v>373</v>
      </c>
      <c r="L229" s="120">
        <f t="shared" si="19"/>
        <v>2.7548209366391241E-2</v>
      </c>
      <c r="M229" s="119">
        <v>326</v>
      </c>
      <c r="N229" s="120">
        <f t="shared" ref="N229:N233" si="20">IFERROR(M229/K229-1,"-")</f>
        <v>-0.12600536193029488</v>
      </c>
    </row>
    <row r="230" spans="2:15" x14ac:dyDescent="0.25">
      <c r="B230" s="118" t="s">
        <v>75</v>
      </c>
      <c r="C230" s="119">
        <v>321</v>
      </c>
      <c r="D230" s="120">
        <v>7.0000000000000062E-2</v>
      </c>
      <c r="E230" s="119">
        <v>18</v>
      </c>
      <c r="F230" s="120">
        <f t="shared" si="19"/>
        <v>-0.94392523364485981</v>
      </c>
      <c r="G230" s="119">
        <v>389</v>
      </c>
      <c r="H230" s="120">
        <f t="shared" si="19"/>
        <v>20.611111111111111</v>
      </c>
      <c r="I230" s="119">
        <v>445</v>
      </c>
      <c r="J230" s="120">
        <f t="shared" si="19"/>
        <v>0.14395886889460163</v>
      </c>
      <c r="K230" s="119">
        <v>462</v>
      </c>
      <c r="L230" s="120">
        <f t="shared" si="19"/>
        <v>3.8202247191011285E-2</v>
      </c>
      <c r="M230" s="119">
        <v>351</v>
      </c>
      <c r="N230" s="120">
        <f t="shared" si="20"/>
        <v>-0.24025974025974028</v>
      </c>
    </row>
    <row r="231" spans="2:15" x14ac:dyDescent="0.25">
      <c r="B231" s="118" t="s">
        <v>77</v>
      </c>
      <c r="C231" s="119">
        <v>227</v>
      </c>
      <c r="D231" s="120">
        <v>-0.38482384823848237</v>
      </c>
      <c r="E231" s="119">
        <v>20</v>
      </c>
      <c r="F231" s="120">
        <f t="shared" si="19"/>
        <v>-0.91189427312775329</v>
      </c>
      <c r="G231" s="119">
        <v>354</v>
      </c>
      <c r="H231" s="120">
        <f t="shared" si="19"/>
        <v>16.7</v>
      </c>
      <c r="I231" s="119">
        <v>318</v>
      </c>
      <c r="J231" s="120">
        <f t="shared" si="19"/>
        <v>-0.10169491525423724</v>
      </c>
      <c r="K231" s="119">
        <v>592</v>
      </c>
      <c r="L231" s="120">
        <f t="shared" si="19"/>
        <v>0.86163522012578619</v>
      </c>
      <c r="M231" s="119">
        <v>381</v>
      </c>
      <c r="N231" s="120">
        <f t="shared" si="20"/>
        <v>-0.35641891891891897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33</v>
      </c>
      <c r="F232" s="120" t="str">
        <f t="shared" si="19"/>
        <v>-</v>
      </c>
      <c r="G232" s="119">
        <v>556</v>
      </c>
      <c r="H232" s="120">
        <f t="shared" si="19"/>
        <v>15.848484848484848</v>
      </c>
      <c r="I232" s="119">
        <v>355</v>
      </c>
      <c r="J232" s="120">
        <f t="shared" si="19"/>
        <v>-0.36151079136690645</v>
      </c>
      <c r="K232" s="119">
        <v>404</v>
      </c>
      <c r="L232" s="120">
        <f t="shared" si="19"/>
        <v>0.13802816901408455</v>
      </c>
      <c r="M232" s="119">
        <v>569</v>
      </c>
      <c r="N232" s="120">
        <f t="shared" si="20"/>
        <v>0.40841584158415833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120</v>
      </c>
      <c r="F233" s="120" t="str">
        <f t="shared" si="19"/>
        <v>-</v>
      </c>
      <c r="G233" s="119">
        <v>214</v>
      </c>
      <c r="H233" s="120">
        <f t="shared" si="19"/>
        <v>0.78333333333333344</v>
      </c>
      <c r="I233" s="119">
        <v>518</v>
      </c>
      <c r="J233" s="120">
        <f t="shared" si="19"/>
        <v>1.4205607476635516</v>
      </c>
      <c r="K233" s="119">
        <v>597</v>
      </c>
      <c r="L233" s="120">
        <f t="shared" si="19"/>
        <v>0.15250965250965254</v>
      </c>
      <c r="M233" s="119">
        <v>211</v>
      </c>
      <c r="N233" s="120">
        <f t="shared" si="20"/>
        <v>-0.64656616415410384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86</v>
      </c>
      <c r="F234" s="120" t="str">
        <f t="shared" si="19"/>
        <v>-</v>
      </c>
      <c r="G234" s="119">
        <v>248</v>
      </c>
      <c r="H234" s="120">
        <f t="shared" si="19"/>
        <v>1.8837209302325579</v>
      </c>
      <c r="I234" s="119">
        <v>365</v>
      </c>
      <c r="J234" s="120">
        <f t="shared" si="19"/>
        <v>0.47177419354838701</v>
      </c>
      <c r="K234" s="119">
        <v>533</v>
      </c>
      <c r="L234" s="120">
        <f t="shared" si="19"/>
        <v>0.46027397260273983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202</v>
      </c>
      <c r="F235" s="120" t="str">
        <f t="shared" si="19"/>
        <v>-</v>
      </c>
      <c r="G235" s="119">
        <v>528</v>
      </c>
      <c r="H235" s="120">
        <f t="shared" si="19"/>
        <v>1.613861386138614</v>
      </c>
      <c r="I235" s="119">
        <v>693</v>
      </c>
      <c r="J235" s="120">
        <f t="shared" si="19"/>
        <v>0.3125</v>
      </c>
      <c r="K235" s="119">
        <v>628</v>
      </c>
      <c r="L235" s="120">
        <f t="shared" si="19"/>
        <v>-9.3795093795093765E-2</v>
      </c>
      <c r="M235" s="119"/>
      <c r="N235" s="120"/>
    </row>
    <row r="236" spans="2:15" x14ac:dyDescent="0.25">
      <c r="B236" s="118" t="s">
        <v>87</v>
      </c>
      <c r="C236" s="119">
        <v>538</v>
      </c>
      <c r="D236" s="120">
        <v>0.41578947368421049</v>
      </c>
      <c r="E236" s="119">
        <v>605</v>
      </c>
      <c r="F236" s="120">
        <f t="shared" si="19"/>
        <v>0.12453531598513012</v>
      </c>
      <c r="G236" s="119">
        <v>262</v>
      </c>
      <c r="H236" s="120">
        <f t="shared" si="19"/>
        <v>-0.56694214876033056</v>
      </c>
      <c r="I236" s="119">
        <v>497</v>
      </c>
      <c r="J236" s="120">
        <f t="shared" si="19"/>
        <v>0.89694656488549618</v>
      </c>
      <c r="K236" s="119">
        <v>486</v>
      </c>
      <c r="L236" s="120">
        <f t="shared" si="19"/>
        <v>-2.2132796780684139E-2</v>
      </c>
      <c r="M236" s="119"/>
      <c r="N236" s="120"/>
    </row>
    <row r="237" spans="2:15" x14ac:dyDescent="0.25">
      <c r="B237" s="118" t="s">
        <v>89</v>
      </c>
      <c r="C237" s="119">
        <v>168</v>
      </c>
      <c r="D237" s="120">
        <v>-0.54959785522788196</v>
      </c>
      <c r="E237" s="119">
        <v>500</v>
      </c>
      <c r="F237" s="120">
        <f t="shared" si="19"/>
        <v>1.9761904761904763</v>
      </c>
      <c r="G237" s="119">
        <v>331</v>
      </c>
      <c r="H237" s="120">
        <f t="shared" si="19"/>
        <v>-0.33799999999999997</v>
      </c>
      <c r="I237" s="119">
        <v>339</v>
      </c>
      <c r="J237" s="120">
        <f t="shared" si="19"/>
        <v>2.4169184290030232E-2</v>
      </c>
      <c r="K237" s="119">
        <v>217</v>
      </c>
      <c r="L237" s="120">
        <f t="shared" si="19"/>
        <v>-0.35988200589970498</v>
      </c>
      <c r="M237" s="119"/>
      <c r="N237" s="120"/>
    </row>
    <row r="238" spans="2:15" x14ac:dyDescent="0.25">
      <c r="B238" s="118" t="s">
        <v>91</v>
      </c>
      <c r="C238" s="119">
        <v>84</v>
      </c>
      <c r="D238" s="120">
        <v>-0.69117647058823528</v>
      </c>
      <c r="E238" s="119">
        <v>408</v>
      </c>
      <c r="F238" s="120">
        <f t="shared" si="19"/>
        <v>3.8571428571428568</v>
      </c>
      <c r="G238" s="119">
        <v>379</v>
      </c>
      <c r="H238" s="120">
        <f t="shared" si="19"/>
        <v>-7.1078431372548989E-2</v>
      </c>
      <c r="I238" s="119">
        <v>638</v>
      </c>
      <c r="J238" s="120">
        <f t="shared" si="19"/>
        <v>0.68337730870712399</v>
      </c>
      <c r="K238" s="119">
        <v>350</v>
      </c>
      <c r="L238" s="120">
        <f t="shared" si="19"/>
        <v>-0.45141065830721006</v>
      </c>
      <c r="M238" s="119"/>
      <c r="N238" s="120"/>
    </row>
    <row r="239" spans="2:15" x14ac:dyDescent="0.25">
      <c r="B239" s="118" t="s">
        <v>93</v>
      </c>
      <c r="C239" s="119">
        <v>72</v>
      </c>
      <c r="D239" s="120">
        <v>-0.77500000000000002</v>
      </c>
      <c r="E239" s="119">
        <v>628</v>
      </c>
      <c r="F239" s="120">
        <f t="shared" si="19"/>
        <v>7.7222222222222214</v>
      </c>
      <c r="G239" s="119">
        <v>412</v>
      </c>
      <c r="H239" s="120">
        <f t="shared" si="19"/>
        <v>-0.3439490445859873</v>
      </c>
      <c r="I239" s="119">
        <v>437</v>
      </c>
      <c r="J239" s="120">
        <f t="shared" si="19"/>
        <v>6.0679611650485521E-2</v>
      </c>
      <c r="K239" s="119">
        <v>424</v>
      </c>
      <c r="L239" s="120">
        <f t="shared" si="19"/>
        <v>-2.9748283752860427E-2</v>
      </c>
      <c r="M239" s="119"/>
      <c r="N239" s="120"/>
    </row>
    <row r="240" spans="2:15" x14ac:dyDescent="0.25">
      <c r="B240" s="118" t="s">
        <v>95</v>
      </c>
      <c r="C240" s="119">
        <v>126</v>
      </c>
      <c r="D240" s="120">
        <v>-0.70833333333333326</v>
      </c>
      <c r="E240" s="119">
        <v>549</v>
      </c>
      <c r="F240" s="120">
        <f t="shared" si="19"/>
        <v>3.3571428571428568</v>
      </c>
      <c r="G240" s="119">
        <v>478</v>
      </c>
      <c r="H240" s="120">
        <f t="shared" si="19"/>
        <v>-0.12932604735883424</v>
      </c>
      <c r="I240" s="119">
        <v>522</v>
      </c>
      <c r="J240" s="120">
        <f t="shared" si="19"/>
        <v>9.2050209205020828E-2</v>
      </c>
      <c r="K240" s="119">
        <v>497</v>
      </c>
      <c r="L240" s="120">
        <f t="shared" si="19"/>
        <v>-4.789272030651337E-2</v>
      </c>
      <c r="M240" s="119"/>
      <c r="N240" s="120"/>
    </row>
    <row r="241" spans="2:15" ht="15.75" x14ac:dyDescent="0.25">
      <c r="B241" s="121" t="s">
        <v>32</v>
      </c>
      <c r="C241" s="122">
        <v>1935</v>
      </c>
      <c r="D241" s="123">
        <v>-0.5420118343195266</v>
      </c>
      <c r="E241" s="122">
        <v>3344</v>
      </c>
      <c r="F241" s="123">
        <f t="shared" si="19"/>
        <v>0.72816537467700249</v>
      </c>
      <c r="G241" s="122">
        <v>4569</v>
      </c>
      <c r="H241" s="123">
        <f t="shared" si="19"/>
        <v>0.36632775119617222</v>
      </c>
      <c r="I241" s="122">
        <v>5490</v>
      </c>
      <c r="J241" s="123">
        <f t="shared" si="19"/>
        <v>0.20157583716349303</v>
      </c>
      <c r="K241" s="122">
        <v>5563</v>
      </c>
      <c r="L241" s="123">
        <f t="shared" si="19"/>
        <v>1.3296903460837894E-2</v>
      </c>
      <c r="M241" s="122">
        <v>1838</v>
      </c>
      <c r="N241" s="123">
        <v>-0.24299835255354196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246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611</v>
      </c>
      <c r="D251" s="120">
        <v>0.45130641330166266</v>
      </c>
      <c r="E251" s="119">
        <v>18</v>
      </c>
      <c r="F251" s="120">
        <f t="shared" ref="F251:L263" si="21">IFERROR(E251/C251-1,"-")</f>
        <v>-0.97054009819967269</v>
      </c>
      <c r="G251" s="119">
        <v>458</v>
      </c>
      <c r="H251" s="120">
        <f t="shared" si="21"/>
        <v>24.444444444444443</v>
      </c>
      <c r="I251" s="119">
        <v>905</v>
      </c>
      <c r="J251" s="120">
        <f t="shared" si="21"/>
        <v>0.97598253275109181</v>
      </c>
      <c r="K251" s="119">
        <v>616</v>
      </c>
      <c r="L251" s="120">
        <f t="shared" si="21"/>
        <v>-0.31933701657458569</v>
      </c>
      <c r="M251" s="119">
        <v>664</v>
      </c>
      <c r="N251" s="120">
        <f t="shared" ref="N251:N255" si="22">IFERROR(M251/K251-1,"-")</f>
        <v>7.7922077922077948E-2</v>
      </c>
    </row>
    <row r="252" spans="2:15" x14ac:dyDescent="0.25">
      <c r="B252" s="118" t="s">
        <v>75</v>
      </c>
      <c r="C252" s="119">
        <v>1068</v>
      </c>
      <c r="D252" s="120">
        <v>1.3116883116883118</v>
      </c>
      <c r="E252" s="119">
        <v>3</v>
      </c>
      <c r="F252" s="120">
        <f t="shared" si="21"/>
        <v>-0.9971910112359551</v>
      </c>
      <c r="G252" s="119">
        <v>444</v>
      </c>
      <c r="H252" s="120">
        <f t="shared" si="21"/>
        <v>147</v>
      </c>
      <c r="I252" s="119">
        <v>665</v>
      </c>
      <c r="J252" s="120">
        <f t="shared" si="21"/>
        <v>0.49774774774774766</v>
      </c>
      <c r="K252" s="119">
        <v>638</v>
      </c>
      <c r="L252" s="120">
        <f t="shared" si="21"/>
        <v>-4.0601503759398527E-2</v>
      </c>
      <c r="M252" s="119">
        <v>582</v>
      </c>
      <c r="N252" s="120">
        <f t="shared" si="22"/>
        <v>-8.7774294670846409E-2</v>
      </c>
    </row>
    <row r="253" spans="2:15" x14ac:dyDescent="0.25">
      <c r="B253" s="118" t="s">
        <v>77</v>
      </c>
      <c r="C253" s="119">
        <v>282</v>
      </c>
      <c r="D253" s="120">
        <v>-0.38961038961038963</v>
      </c>
      <c r="E253" s="119">
        <v>3</v>
      </c>
      <c r="F253" s="120">
        <f t="shared" si="21"/>
        <v>-0.98936170212765961</v>
      </c>
      <c r="G253" s="119">
        <v>515</v>
      </c>
      <c r="H253" s="120">
        <f t="shared" si="21"/>
        <v>170.66666666666666</v>
      </c>
      <c r="I253" s="119">
        <v>457</v>
      </c>
      <c r="J253" s="120">
        <f t="shared" si="21"/>
        <v>-0.11262135922330097</v>
      </c>
      <c r="K253" s="119">
        <v>499</v>
      </c>
      <c r="L253" s="120">
        <f t="shared" si="21"/>
        <v>9.1903719912472592E-2</v>
      </c>
      <c r="M253" s="119">
        <v>650</v>
      </c>
      <c r="N253" s="120">
        <f t="shared" si="22"/>
        <v>0.30260521042084165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0</v>
      </c>
      <c r="F254" s="120" t="str">
        <f t="shared" si="21"/>
        <v>-</v>
      </c>
      <c r="G254" s="119">
        <v>328</v>
      </c>
      <c r="H254" s="120" t="str">
        <f t="shared" si="21"/>
        <v>-</v>
      </c>
      <c r="I254" s="119">
        <v>202</v>
      </c>
      <c r="J254" s="120">
        <f t="shared" si="21"/>
        <v>-0.38414634146341464</v>
      </c>
      <c r="K254" s="119">
        <v>203</v>
      </c>
      <c r="L254" s="120">
        <f t="shared" si="21"/>
        <v>4.9504950495049549E-3</v>
      </c>
      <c r="M254" s="119">
        <v>320</v>
      </c>
      <c r="N254" s="120">
        <f t="shared" si="22"/>
        <v>0.57635467980295574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10</v>
      </c>
      <c r="F255" s="120" t="str">
        <f t="shared" si="21"/>
        <v>-</v>
      </c>
      <c r="G255" s="119">
        <v>22</v>
      </c>
      <c r="H255" s="120">
        <f t="shared" si="21"/>
        <v>1.2000000000000002</v>
      </c>
      <c r="I255" s="119">
        <v>9</v>
      </c>
      <c r="J255" s="120">
        <f t="shared" si="21"/>
        <v>-0.59090909090909083</v>
      </c>
      <c r="K255" s="119">
        <v>22</v>
      </c>
      <c r="L255" s="120">
        <f t="shared" si="21"/>
        <v>1.4444444444444446</v>
      </c>
      <c r="M255" s="119">
        <v>9</v>
      </c>
      <c r="N255" s="120">
        <f t="shared" si="22"/>
        <v>-0.59090909090909083</v>
      </c>
    </row>
    <row r="256" spans="2:15" x14ac:dyDescent="0.25">
      <c r="B256" s="118" t="s">
        <v>83</v>
      </c>
      <c r="C256" s="119">
        <v>0</v>
      </c>
      <c r="D256" s="120">
        <v>-1</v>
      </c>
      <c r="E256" s="119">
        <v>2</v>
      </c>
      <c r="F256" s="120" t="str">
        <f t="shared" si="21"/>
        <v>-</v>
      </c>
      <c r="G256" s="119">
        <v>23</v>
      </c>
      <c r="H256" s="120">
        <f t="shared" si="21"/>
        <v>10.5</v>
      </c>
      <c r="I256" s="119">
        <v>2</v>
      </c>
      <c r="J256" s="120">
        <f t="shared" si="21"/>
        <v>-0.91304347826086962</v>
      </c>
      <c r="K256" s="119">
        <v>6</v>
      </c>
      <c r="L256" s="120">
        <f t="shared" si="21"/>
        <v>2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28</v>
      </c>
      <c r="F257" s="120" t="str">
        <f t="shared" si="21"/>
        <v>-</v>
      </c>
      <c r="G257" s="119">
        <v>80</v>
      </c>
      <c r="H257" s="120">
        <f t="shared" si="21"/>
        <v>1.8571428571428572</v>
      </c>
      <c r="I257" s="119">
        <v>5</v>
      </c>
      <c r="J257" s="120">
        <f t="shared" si="21"/>
        <v>-0.9375</v>
      </c>
      <c r="K257" s="119">
        <v>17</v>
      </c>
      <c r="L257" s="120">
        <f t="shared" si="21"/>
        <v>2.4</v>
      </c>
      <c r="M257" s="119"/>
      <c r="N257" s="120"/>
    </row>
    <row r="258" spans="2:15" x14ac:dyDescent="0.25">
      <c r="B258" s="118" t="s">
        <v>87</v>
      </c>
      <c r="C258" s="119">
        <v>0</v>
      </c>
      <c r="D258" s="120">
        <v>-1</v>
      </c>
      <c r="E258" s="119">
        <v>0</v>
      </c>
      <c r="F258" s="120" t="str">
        <f t="shared" si="21"/>
        <v>-</v>
      </c>
      <c r="G258" s="119">
        <v>7</v>
      </c>
      <c r="H258" s="120" t="str">
        <f t="shared" si="21"/>
        <v>-</v>
      </c>
      <c r="I258" s="119">
        <v>15</v>
      </c>
      <c r="J258" s="120">
        <f t="shared" si="21"/>
        <v>1.1428571428571428</v>
      </c>
      <c r="K258" s="119">
        <v>25</v>
      </c>
      <c r="L258" s="120">
        <f t="shared" si="21"/>
        <v>0.66666666666666674</v>
      </c>
      <c r="M258" s="119"/>
      <c r="N258" s="120"/>
    </row>
    <row r="259" spans="2:15" x14ac:dyDescent="0.25">
      <c r="B259" s="118" t="s">
        <v>89</v>
      </c>
      <c r="C259" s="119">
        <v>2</v>
      </c>
      <c r="D259" s="120">
        <v>-0.77777777777777779</v>
      </c>
      <c r="E259" s="119">
        <v>3</v>
      </c>
      <c r="F259" s="120">
        <f t="shared" si="21"/>
        <v>0.5</v>
      </c>
      <c r="G259" s="119">
        <v>21</v>
      </c>
      <c r="H259" s="120">
        <f t="shared" si="21"/>
        <v>6</v>
      </c>
      <c r="I259" s="119">
        <v>12</v>
      </c>
      <c r="J259" s="120">
        <f t="shared" si="21"/>
        <v>-0.4285714285714286</v>
      </c>
      <c r="K259" s="119">
        <v>10</v>
      </c>
      <c r="L259" s="120">
        <f t="shared" si="21"/>
        <v>-0.16666666666666663</v>
      </c>
      <c r="M259" s="119"/>
      <c r="N259" s="120"/>
    </row>
    <row r="260" spans="2:15" x14ac:dyDescent="0.25">
      <c r="B260" s="118" t="s">
        <v>91</v>
      </c>
      <c r="C260" s="119">
        <v>2</v>
      </c>
      <c r="D260" s="120">
        <v>-0.9920948616600791</v>
      </c>
      <c r="E260" s="119">
        <v>285</v>
      </c>
      <c r="F260" s="120">
        <f t="shared" si="21"/>
        <v>141.5</v>
      </c>
      <c r="G260" s="119">
        <v>86</v>
      </c>
      <c r="H260" s="120">
        <f t="shared" si="21"/>
        <v>-0.69824561403508767</v>
      </c>
      <c r="I260" s="119">
        <v>77</v>
      </c>
      <c r="J260" s="120">
        <f t="shared" si="21"/>
        <v>-0.10465116279069764</v>
      </c>
      <c r="K260" s="119">
        <v>176</v>
      </c>
      <c r="L260" s="120">
        <f t="shared" si="21"/>
        <v>1.2857142857142856</v>
      </c>
      <c r="M260" s="119"/>
      <c r="N260" s="120"/>
    </row>
    <row r="261" spans="2:15" x14ac:dyDescent="0.25">
      <c r="B261" s="118" t="s">
        <v>93</v>
      </c>
      <c r="C261" s="119">
        <v>3</v>
      </c>
      <c r="D261" s="120">
        <v>-0.99009900990099009</v>
      </c>
      <c r="E261" s="119">
        <v>577</v>
      </c>
      <c r="F261" s="120">
        <f t="shared" si="21"/>
        <v>191.33333333333334</v>
      </c>
      <c r="G261" s="119">
        <v>784</v>
      </c>
      <c r="H261" s="120">
        <f t="shared" si="21"/>
        <v>0.35875216637781637</v>
      </c>
      <c r="I261" s="119">
        <v>782</v>
      </c>
      <c r="J261" s="120">
        <f t="shared" si="21"/>
        <v>-2.5510204081632404E-3</v>
      </c>
      <c r="K261" s="119">
        <v>514</v>
      </c>
      <c r="L261" s="120">
        <f t="shared" si="21"/>
        <v>-0.34271099744245526</v>
      </c>
      <c r="M261" s="119"/>
      <c r="N261" s="120"/>
    </row>
    <row r="262" spans="2:15" x14ac:dyDescent="0.25">
      <c r="B262" s="118" t="s">
        <v>95</v>
      </c>
      <c r="C262" s="119">
        <v>6</v>
      </c>
      <c r="D262" s="120">
        <v>-0.98119122257053293</v>
      </c>
      <c r="E262" s="119">
        <v>493</v>
      </c>
      <c r="F262" s="120">
        <f t="shared" si="21"/>
        <v>81.166666666666671</v>
      </c>
      <c r="G262" s="119">
        <v>556</v>
      </c>
      <c r="H262" s="120">
        <f t="shared" si="21"/>
        <v>0.12778904665314395</v>
      </c>
      <c r="I262" s="119">
        <v>560</v>
      </c>
      <c r="J262" s="120">
        <f t="shared" si="21"/>
        <v>7.194244604316502E-3</v>
      </c>
      <c r="K262" s="119">
        <v>676</v>
      </c>
      <c r="L262" s="120">
        <f t="shared" si="21"/>
        <v>0.20714285714285707</v>
      </c>
      <c r="M262" s="119"/>
      <c r="N262" s="120"/>
    </row>
    <row r="263" spans="2:15" ht="15.75" x14ac:dyDescent="0.25">
      <c r="B263" s="121" t="s">
        <v>32</v>
      </c>
      <c r="C263" s="122">
        <v>1979</v>
      </c>
      <c r="D263" s="123">
        <v>-0.18492586490939045</v>
      </c>
      <c r="E263" s="122">
        <v>1422</v>
      </c>
      <c r="F263" s="123">
        <f t="shared" si="21"/>
        <v>-0.28145528044466905</v>
      </c>
      <c r="G263" s="122">
        <v>3324</v>
      </c>
      <c r="H263" s="123">
        <f t="shared" si="21"/>
        <v>1.3375527426160336</v>
      </c>
      <c r="I263" s="122">
        <v>3691</v>
      </c>
      <c r="J263" s="123">
        <f t="shared" si="21"/>
        <v>0.11040914560770165</v>
      </c>
      <c r="K263" s="122">
        <v>3402</v>
      </c>
      <c r="L263" s="123">
        <f t="shared" si="21"/>
        <v>-7.8298564074776533E-2</v>
      </c>
      <c r="M263" s="122">
        <v>2225</v>
      </c>
      <c r="N263" s="123">
        <v>0.12487360970677441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247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1321</v>
      </c>
      <c r="D273" s="120">
        <v>-0.14884020618556704</v>
      </c>
      <c r="E273" s="119">
        <v>8</v>
      </c>
      <c r="F273" s="120">
        <f t="shared" ref="F273:L285" si="23">IFERROR(E273/C273-1,"-")</f>
        <v>-0.99394398183194554</v>
      </c>
      <c r="G273" s="119">
        <v>232</v>
      </c>
      <c r="H273" s="120">
        <f t="shared" si="23"/>
        <v>28</v>
      </c>
      <c r="I273" s="119">
        <v>528</v>
      </c>
      <c r="J273" s="120">
        <f t="shared" si="23"/>
        <v>1.2758620689655173</v>
      </c>
      <c r="K273" s="119">
        <v>491</v>
      </c>
      <c r="L273" s="120">
        <f t="shared" si="23"/>
        <v>-7.0075757575757569E-2</v>
      </c>
      <c r="M273" s="119">
        <v>342</v>
      </c>
      <c r="N273" s="120">
        <f t="shared" ref="N273:N277" si="24">IFERROR(M273/K273-1,"-")</f>
        <v>-0.30346232179226074</v>
      </c>
    </row>
    <row r="274" spans="2:14" x14ac:dyDescent="0.25">
      <c r="B274" s="118" t="s">
        <v>75</v>
      </c>
      <c r="C274" s="119">
        <v>2158</v>
      </c>
      <c r="D274" s="120">
        <v>0.93023255813953498</v>
      </c>
      <c r="E274" s="119">
        <v>11</v>
      </c>
      <c r="F274" s="120">
        <f t="shared" si="23"/>
        <v>-0.99490268767377199</v>
      </c>
      <c r="G274" s="119">
        <v>194</v>
      </c>
      <c r="H274" s="120">
        <f t="shared" si="23"/>
        <v>16.636363636363637</v>
      </c>
      <c r="I274" s="119">
        <v>457</v>
      </c>
      <c r="J274" s="120">
        <f t="shared" si="23"/>
        <v>1.3556701030927836</v>
      </c>
      <c r="K274" s="119">
        <v>407</v>
      </c>
      <c r="L274" s="120">
        <f t="shared" si="23"/>
        <v>-0.10940919037199126</v>
      </c>
      <c r="M274" s="119">
        <v>288</v>
      </c>
      <c r="N274" s="120">
        <f t="shared" si="24"/>
        <v>-0.29238329238329241</v>
      </c>
    </row>
    <row r="275" spans="2:14" x14ac:dyDescent="0.25">
      <c r="B275" s="118" t="s">
        <v>77</v>
      </c>
      <c r="C275" s="119">
        <v>454</v>
      </c>
      <c r="D275" s="120">
        <v>-0.55707317073170737</v>
      </c>
      <c r="E275" s="119">
        <v>15</v>
      </c>
      <c r="F275" s="120">
        <f t="shared" si="23"/>
        <v>-0.96696035242290745</v>
      </c>
      <c r="G275" s="119">
        <v>261</v>
      </c>
      <c r="H275" s="120">
        <f t="shared" si="23"/>
        <v>16.399999999999999</v>
      </c>
      <c r="I275" s="119">
        <v>280</v>
      </c>
      <c r="J275" s="120">
        <f t="shared" si="23"/>
        <v>7.2796934865900331E-2</v>
      </c>
      <c r="K275" s="119">
        <v>446</v>
      </c>
      <c r="L275" s="120">
        <f t="shared" si="23"/>
        <v>0.59285714285714275</v>
      </c>
      <c r="M275" s="119">
        <v>331</v>
      </c>
      <c r="N275" s="120">
        <f t="shared" si="24"/>
        <v>-0.25784753363228696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0</v>
      </c>
      <c r="F276" s="120" t="str">
        <f t="shared" si="23"/>
        <v>-</v>
      </c>
      <c r="G276" s="119">
        <v>187</v>
      </c>
      <c r="H276" s="120" t="str">
        <f t="shared" si="23"/>
        <v>-</v>
      </c>
      <c r="I276" s="119">
        <v>281</v>
      </c>
      <c r="J276" s="120">
        <f t="shared" si="23"/>
        <v>0.50267379679144386</v>
      </c>
      <c r="K276" s="119">
        <v>96</v>
      </c>
      <c r="L276" s="120">
        <f t="shared" si="23"/>
        <v>-0.65836298932384341</v>
      </c>
      <c r="M276" s="119">
        <v>95</v>
      </c>
      <c r="N276" s="120">
        <f t="shared" si="24"/>
        <v>-1.041666666666663E-2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3</v>
      </c>
      <c r="F277" s="120" t="str">
        <f t="shared" si="23"/>
        <v>-</v>
      </c>
      <c r="G277" s="119">
        <v>2</v>
      </c>
      <c r="H277" s="120">
        <f t="shared" si="23"/>
        <v>-0.33333333333333337</v>
      </c>
      <c r="I277" s="119">
        <v>28</v>
      </c>
      <c r="J277" s="120">
        <f t="shared" si="23"/>
        <v>13</v>
      </c>
      <c r="K277" s="119">
        <v>14</v>
      </c>
      <c r="L277" s="120">
        <f t="shared" si="23"/>
        <v>-0.5</v>
      </c>
      <c r="M277" s="119">
        <v>14</v>
      </c>
      <c r="N277" s="120">
        <f t="shared" si="24"/>
        <v>0</v>
      </c>
    </row>
    <row r="278" spans="2:14" x14ac:dyDescent="0.25">
      <c r="B278" s="118" t="s">
        <v>83</v>
      </c>
      <c r="C278" s="119">
        <v>0</v>
      </c>
      <c r="D278" s="120">
        <v>-1</v>
      </c>
      <c r="E278" s="119">
        <v>4</v>
      </c>
      <c r="F278" s="120" t="str">
        <f t="shared" si="23"/>
        <v>-</v>
      </c>
      <c r="G278" s="119">
        <v>12</v>
      </c>
      <c r="H278" s="120">
        <f t="shared" si="23"/>
        <v>2</v>
      </c>
      <c r="I278" s="119">
        <v>11</v>
      </c>
      <c r="J278" s="120">
        <f t="shared" si="23"/>
        <v>-8.333333333333337E-2</v>
      </c>
      <c r="K278" s="119">
        <v>5</v>
      </c>
      <c r="L278" s="120">
        <f t="shared" si="23"/>
        <v>-0.54545454545454541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12</v>
      </c>
      <c r="F279" s="120" t="str">
        <f t="shared" si="23"/>
        <v>-</v>
      </c>
      <c r="G279" s="119">
        <v>29</v>
      </c>
      <c r="H279" s="120">
        <f t="shared" si="23"/>
        <v>1.4166666666666665</v>
      </c>
      <c r="I279" s="119">
        <v>13</v>
      </c>
      <c r="J279" s="120">
        <f t="shared" si="23"/>
        <v>-0.55172413793103448</v>
      </c>
      <c r="K279" s="119">
        <v>25</v>
      </c>
      <c r="L279" s="120">
        <f t="shared" si="23"/>
        <v>0.92307692307692313</v>
      </c>
      <c r="M279" s="119"/>
      <c r="N279" s="120"/>
    </row>
    <row r="280" spans="2:14" x14ac:dyDescent="0.25">
      <c r="B280" s="118" t="s">
        <v>87</v>
      </c>
      <c r="C280" s="119">
        <v>3</v>
      </c>
      <c r="D280" s="120">
        <v>-0.76923076923076916</v>
      </c>
      <c r="E280" s="119">
        <v>0</v>
      </c>
      <c r="F280" s="120">
        <f t="shared" si="23"/>
        <v>-1</v>
      </c>
      <c r="G280" s="119">
        <v>9</v>
      </c>
      <c r="H280" s="120" t="str">
        <f t="shared" si="23"/>
        <v>-</v>
      </c>
      <c r="I280" s="119">
        <v>32</v>
      </c>
      <c r="J280" s="120">
        <f t="shared" si="23"/>
        <v>2.5555555555555554</v>
      </c>
      <c r="K280" s="119">
        <v>3</v>
      </c>
      <c r="L280" s="120">
        <f t="shared" si="23"/>
        <v>-0.90625</v>
      </c>
      <c r="M280" s="119"/>
      <c r="N280" s="120"/>
    </row>
    <row r="281" spans="2:14" x14ac:dyDescent="0.25">
      <c r="B281" s="118" t="s">
        <v>89</v>
      </c>
      <c r="C281" s="119">
        <v>0</v>
      </c>
      <c r="D281" s="120">
        <v>-1</v>
      </c>
      <c r="E281" s="119">
        <v>0</v>
      </c>
      <c r="F281" s="120" t="str">
        <f t="shared" si="23"/>
        <v>-</v>
      </c>
      <c r="G281" s="119">
        <v>0</v>
      </c>
      <c r="H281" s="120" t="str">
        <f t="shared" si="23"/>
        <v>-</v>
      </c>
      <c r="I281" s="119">
        <v>11</v>
      </c>
      <c r="J281" s="120" t="str">
        <f t="shared" si="23"/>
        <v>-</v>
      </c>
      <c r="K281" s="119">
        <v>12</v>
      </c>
      <c r="L281" s="120">
        <f t="shared" si="23"/>
        <v>9.0909090909090828E-2</v>
      </c>
      <c r="M281" s="119"/>
      <c r="N281" s="120"/>
    </row>
    <row r="282" spans="2:14" x14ac:dyDescent="0.25">
      <c r="B282" s="118" t="s">
        <v>91</v>
      </c>
      <c r="C282" s="119">
        <v>57</v>
      </c>
      <c r="D282" s="120">
        <v>-0.80412371134020622</v>
      </c>
      <c r="E282" s="119">
        <v>142</v>
      </c>
      <c r="F282" s="120">
        <f t="shared" si="23"/>
        <v>1.4912280701754388</v>
      </c>
      <c r="G282" s="119">
        <v>151</v>
      </c>
      <c r="H282" s="120">
        <f t="shared" si="23"/>
        <v>6.3380281690140761E-2</v>
      </c>
      <c r="I282" s="119">
        <v>132</v>
      </c>
      <c r="J282" s="120">
        <f t="shared" si="23"/>
        <v>-0.1258278145695364</v>
      </c>
      <c r="K282" s="119">
        <v>229</v>
      </c>
      <c r="L282" s="120">
        <f t="shared" si="23"/>
        <v>0.73484848484848486</v>
      </c>
      <c r="M282" s="119"/>
      <c r="N282" s="120"/>
    </row>
    <row r="283" spans="2:14" x14ac:dyDescent="0.25">
      <c r="B283" s="118" t="s">
        <v>93</v>
      </c>
      <c r="C283" s="119">
        <v>35</v>
      </c>
      <c r="D283" s="120">
        <v>-0.95436766623207303</v>
      </c>
      <c r="E283" s="119">
        <v>377</v>
      </c>
      <c r="F283" s="120">
        <f t="shared" si="23"/>
        <v>9.7714285714285722</v>
      </c>
      <c r="G283" s="119">
        <v>417</v>
      </c>
      <c r="H283" s="120">
        <f t="shared" si="23"/>
        <v>0.10610079575596809</v>
      </c>
      <c r="I283" s="119">
        <v>543</v>
      </c>
      <c r="J283" s="120">
        <f t="shared" si="23"/>
        <v>0.30215827338129486</v>
      </c>
      <c r="K283" s="119">
        <v>519</v>
      </c>
      <c r="L283" s="120">
        <f t="shared" si="23"/>
        <v>-4.4198895027624308E-2</v>
      </c>
      <c r="M283" s="119"/>
      <c r="N283" s="120"/>
    </row>
    <row r="284" spans="2:14" x14ac:dyDescent="0.25">
      <c r="B284" s="118" t="s">
        <v>95</v>
      </c>
      <c r="C284" s="119">
        <v>12</v>
      </c>
      <c r="D284" s="120">
        <v>-0.98669623059866962</v>
      </c>
      <c r="E284" s="119">
        <v>375</v>
      </c>
      <c r="F284" s="120">
        <f t="shared" si="23"/>
        <v>30.25</v>
      </c>
      <c r="G284" s="119">
        <v>585</v>
      </c>
      <c r="H284" s="120">
        <f t="shared" si="23"/>
        <v>0.56000000000000005</v>
      </c>
      <c r="I284" s="119">
        <v>569</v>
      </c>
      <c r="J284" s="120">
        <f t="shared" si="23"/>
        <v>-2.7350427350427364E-2</v>
      </c>
      <c r="K284" s="119">
        <v>484</v>
      </c>
      <c r="L284" s="120">
        <f t="shared" si="23"/>
        <v>-0.14938488576449915</v>
      </c>
      <c r="M284" s="119"/>
      <c r="N284" s="120"/>
    </row>
    <row r="285" spans="2:14" ht="15.75" x14ac:dyDescent="0.25">
      <c r="B285" s="121" t="s">
        <v>32</v>
      </c>
      <c r="C285" s="122">
        <v>4050</v>
      </c>
      <c r="D285" s="123">
        <v>-0.34897926378395761</v>
      </c>
      <c r="E285" s="122">
        <v>947</v>
      </c>
      <c r="F285" s="123">
        <f t="shared" si="23"/>
        <v>-0.76617283950617288</v>
      </c>
      <c r="G285" s="122">
        <v>2079</v>
      </c>
      <c r="H285" s="123">
        <f t="shared" si="23"/>
        <v>1.1953537486800423</v>
      </c>
      <c r="I285" s="122">
        <v>2885</v>
      </c>
      <c r="J285" s="123">
        <f t="shared" si="23"/>
        <v>0.38768638768638763</v>
      </c>
      <c r="K285" s="122">
        <v>2731</v>
      </c>
      <c r="L285" s="123">
        <f t="shared" si="23"/>
        <v>-5.3379549393414161E-2</v>
      </c>
      <c r="M285" s="122">
        <v>1070</v>
      </c>
      <c r="N285" s="123">
        <v>-0.26409903713892713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136C0-DC58-4D9D-AA89-60FC9B38D05C}">
  <sheetPr>
    <tabColor theme="7" tint="0.79998168889431442"/>
  </sheetPr>
  <dimension ref="A4:R23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248</v>
      </c>
      <c r="N8" s="117" t="s">
        <v>71</v>
      </c>
      <c r="O8" s="116" t="s">
        <v>249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20994</v>
      </c>
      <c r="D9" s="119">
        <v>19740</v>
      </c>
      <c r="E9" s="120">
        <f t="shared" ref="E9:E21" si="0">D9/C9-1</f>
        <v>-5.9731351814804268E-2</v>
      </c>
      <c r="F9" s="119">
        <v>21031</v>
      </c>
      <c r="G9" s="120">
        <f>F9/D9-1</f>
        <v>6.5400202634245286E-2</v>
      </c>
      <c r="H9" s="119">
        <v>6223</v>
      </c>
      <c r="I9" s="120">
        <f>IFERROR(H9/F9-1,"-")</f>
        <v>-0.70410346631163523</v>
      </c>
      <c r="J9" s="119">
        <v>15598</v>
      </c>
      <c r="K9" s="120">
        <f>IFERROR(J9/H9-1,"-")</f>
        <v>1.5065081150570463</v>
      </c>
      <c r="L9" s="119">
        <v>22490</v>
      </c>
      <c r="M9" s="120">
        <f t="shared" ref="M9:M21" si="1">IFERROR(L9/J9-1,"-")</f>
        <v>0.44185151942556744</v>
      </c>
      <c r="N9" s="119">
        <v>22650</v>
      </c>
      <c r="O9" s="120">
        <f>IFERROR(N9/L9-1,"-")</f>
        <v>7.1142730102267127E-3</v>
      </c>
      <c r="P9" s="119">
        <v>22528</v>
      </c>
      <c r="Q9" s="120">
        <f t="shared" ref="Q9:Q20" si="2">IFERROR(P9/N9-1,"-")</f>
        <v>-5.3863134657836653E-3</v>
      </c>
    </row>
    <row r="10" spans="1:18" x14ac:dyDescent="0.25">
      <c r="A10" s="1" t="s">
        <v>74</v>
      </c>
      <c r="B10" s="118" t="s">
        <v>75</v>
      </c>
      <c r="C10" s="119">
        <v>21076</v>
      </c>
      <c r="D10" s="119">
        <v>19223</v>
      </c>
      <c r="E10" s="120">
        <f t="shared" si="0"/>
        <v>-8.7919908901119781E-2</v>
      </c>
      <c r="F10" s="119">
        <v>22403</v>
      </c>
      <c r="G10" s="120">
        <f t="shared" ref="G10:G20" si="3">F10/D10-1</f>
        <v>0.16542683244030587</v>
      </c>
      <c r="H10" s="119">
        <v>5135</v>
      </c>
      <c r="I10" s="120">
        <f t="shared" ref="I10:I21" si="4">IFERROR(H10/F10-1,"-")</f>
        <v>-0.7707896263893228</v>
      </c>
      <c r="J10" s="119">
        <v>21666</v>
      </c>
      <c r="K10" s="120">
        <f t="shared" ref="K10:K21" si="5">IFERROR(J10/H10-1,"-")</f>
        <v>3.2192794547224928</v>
      </c>
      <c r="L10" s="119">
        <v>23086</v>
      </c>
      <c r="M10" s="120">
        <f t="shared" si="1"/>
        <v>6.5540478168559124E-2</v>
      </c>
      <c r="N10" s="119">
        <v>23921</v>
      </c>
      <c r="O10" s="120">
        <f t="shared" ref="O10:O21" si="6">IFERROR(N10/L10-1,"-")</f>
        <v>3.6169106817985019E-2</v>
      </c>
      <c r="P10" s="119">
        <v>23285</v>
      </c>
      <c r="Q10" s="120">
        <f t="shared" si="2"/>
        <v>-2.6587517244262338E-2</v>
      </c>
    </row>
    <row r="11" spans="1:18" x14ac:dyDescent="0.25">
      <c r="A11" s="1" t="s">
        <v>76</v>
      </c>
      <c r="B11" s="118" t="s">
        <v>77</v>
      </c>
      <c r="C11" s="119">
        <v>24045</v>
      </c>
      <c r="D11" s="119">
        <v>21973</v>
      </c>
      <c r="E11" s="120">
        <f t="shared" si="0"/>
        <v>-8.6171761280931625E-2</v>
      </c>
      <c r="F11" s="119">
        <v>8865</v>
      </c>
      <c r="G11" s="120">
        <f t="shared" si="3"/>
        <v>-0.59655031174623407</v>
      </c>
      <c r="H11" s="119">
        <v>5413</v>
      </c>
      <c r="I11" s="120">
        <f t="shared" si="4"/>
        <v>-0.38939650310208684</v>
      </c>
      <c r="J11" s="119">
        <v>22231</v>
      </c>
      <c r="K11" s="120">
        <f t="shared" si="5"/>
        <v>3.1069647145760211</v>
      </c>
      <c r="L11" s="119">
        <v>21689</v>
      </c>
      <c r="M11" s="120">
        <f t="shared" si="1"/>
        <v>-2.4380369753947195E-2</v>
      </c>
      <c r="N11" s="119">
        <v>27356</v>
      </c>
      <c r="O11" s="120">
        <f t="shared" si="6"/>
        <v>0.26128452210798092</v>
      </c>
      <c r="P11" s="119">
        <v>24054</v>
      </c>
      <c r="Q11" s="120">
        <f t="shared" si="2"/>
        <v>-0.12070478140078955</v>
      </c>
    </row>
    <row r="12" spans="1:18" x14ac:dyDescent="0.25">
      <c r="A12" s="1" t="s">
        <v>78</v>
      </c>
      <c r="B12" s="118" t="s">
        <v>79</v>
      </c>
      <c r="C12" s="119">
        <v>19710</v>
      </c>
      <c r="D12" s="119">
        <v>20119</v>
      </c>
      <c r="E12" s="120">
        <f t="shared" si="0"/>
        <v>2.0750887874175561E-2</v>
      </c>
      <c r="F12" s="119">
        <v>0</v>
      </c>
      <c r="G12" s="120">
        <f t="shared" si="3"/>
        <v>-1</v>
      </c>
      <c r="H12" s="119">
        <v>6463</v>
      </c>
      <c r="I12" s="120" t="str">
        <f t="shared" si="4"/>
        <v>-</v>
      </c>
      <c r="J12" s="119">
        <v>23894</v>
      </c>
      <c r="K12" s="120">
        <f t="shared" si="5"/>
        <v>2.6970447160761255</v>
      </c>
      <c r="L12" s="119">
        <v>23484</v>
      </c>
      <c r="M12" s="120">
        <f t="shared" si="1"/>
        <v>-1.715911944421189E-2</v>
      </c>
      <c r="N12" s="119">
        <v>22205</v>
      </c>
      <c r="O12" s="120">
        <f t="shared" si="6"/>
        <v>-5.4462612842786529E-2</v>
      </c>
      <c r="P12" s="119">
        <v>23503</v>
      </c>
      <c r="Q12" s="120">
        <f t="shared" si="2"/>
        <v>5.845530285971634E-2</v>
      </c>
    </row>
    <row r="13" spans="1:18" x14ac:dyDescent="0.25">
      <c r="A13" s="1" t="s">
        <v>80</v>
      </c>
      <c r="B13" s="118" t="s">
        <v>81</v>
      </c>
      <c r="C13" s="119">
        <v>22493</v>
      </c>
      <c r="D13" s="119">
        <v>14799</v>
      </c>
      <c r="E13" s="120">
        <f t="shared" si="0"/>
        <v>-0.34206197483661582</v>
      </c>
      <c r="F13" s="119">
        <v>0</v>
      </c>
      <c r="G13" s="120">
        <f t="shared" si="3"/>
        <v>-1</v>
      </c>
      <c r="H13" s="119">
        <v>6823</v>
      </c>
      <c r="I13" s="120" t="str">
        <f t="shared" si="4"/>
        <v>-</v>
      </c>
      <c r="J13" s="119">
        <v>20251</v>
      </c>
      <c r="K13" s="120">
        <f t="shared" si="5"/>
        <v>1.9680492452000586</v>
      </c>
      <c r="L13" s="119">
        <v>21547</v>
      </c>
      <c r="M13" s="120">
        <f t="shared" si="1"/>
        <v>6.3996839662238791E-2</v>
      </c>
      <c r="N13" s="119">
        <v>23449</v>
      </c>
      <c r="O13" s="120">
        <f t="shared" si="6"/>
        <v>8.8272149255116616E-2</v>
      </c>
      <c r="P13" s="119">
        <v>19536</v>
      </c>
      <c r="Q13" s="120">
        <f t="shared" si="2"/>
        <v>-0.16687278775214298</v>
      </c>
    </row>
    <row r="14" spans="1:18" x14ac:dyDescent="0.25">
      <c r="A14" s="1" t="s">
        <v>82</v>
      </c>
      <c r="B14" s="118" t="s">
        <v>83</v>
      </c>
      <c r="C14" s="119">
        <v>24346</v>
      </c>
      <c r="D14" s="119">
        <v>19316</v>
      </c>
      <c r="E14" s="120">
        <f t="shared" si="0"/>
        <v>-0.20660478107286617</v>
      </c>
      <c r="F14" s="119">
        <v>0</v>
      </c>
      <c r="G14" s="120">
        <f t="shared" si="3"/>
        <v>-1</v>
      </c>
      <c r="H14" s="119">
        <v>3802</v>
      </c>
      <c r="I14" s="120" t="str">
        <f t="shared" si="4"/>
        <v>-</v>
      </c>
      <c r="J14" s="119">
        <v>18886</v>
      </c>
      <c r="K14" s="120">
        <f t="shared" si="5"/>
        <v>3.9673855865334033</v>
      </c>
      <c r="L14" s="119">
        <v>21065</v>
      </c>
      <c r="M14" s="120">
        <f t="shared" si="1"/>
        <v>0.11537646934237</v>
      </c>
      <c r="N14" s="119">
        <v>22841</v>
      </c>
      <c r="O14" s="120">
        <f t="shared" si="6"/>
        <v>8.4310467600284822E-2</v>
      </c>
      <c r="P14" s="119" t="s">
        <v>250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24909</v>
      </c>
      <c r="D15" s="119">
        <v>24858</v>
      </c>
      <c r="E15" s="120">
        <f t="shared" si="0"/>
        <v>-2.0474527279296106E-3</v>
      </c>
      <c r="F15" s="119">
        <v>0</v>
      </c>
      <c r="G15" s="120">
        <f t="shared" si="3"/>
        <v>-1</v>
      </c>
      <c r="H15" s="119">
        <v>10219</v>
      </c>
      <c r="I15" s="120" t="str">
        <f t="shared" si="4"/>
        <v>-</v>
      </c>
      <c r="J15" s="119">
        <v>23111</v>
      </c>
      <c r="K15" s="120">
        <f t="shared" si="5"/>
        <v>1.2615715823466092</v>
      </c>
      <c r="L15" s="119">
        <v>24276</v>
      </c>
      <c r="M15" s="120">
        <f t="shared" si="1"/>
        <v>5.040889619661626E-2</v>
      </c>
      <c r="N15" s="119">
        <v>24893</v>
      </c>
      <c r="O15" s="120">
        <f t="shared" si="6"/>
        <v>2.5416048772450184E-2</v>
      </c>
      <c r="P15" s="119" t="s">
        <v>250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26522</v>
      </c>
      <c r="D16" s="119">
        <v>24709</v>
      </c>
      <c r="E16" s="120">
        <f t="shared" si="0"/>
        <v>-6.8358344016288375E-2</v>
      </c>
      <c r="F16" s="119">
        <v>13295</v>
      </c>
      <c r="G16" s="120">
        <f t="shared" si="3"/>
        <v>-0.46193694605204583</v>
      </c>
      <c r="H16" s="119">
        <v>18239</v>
      </c>
      <c r="I16" s="120">
        <f t="shared" si="4"/>
        <v>0.37186912373072589</v>
      </c>
      <c r="J16" s="119">
        <v>24659</v>
      </c>
      <c r="K16" s="120">
        <f t="shared" si="5"/>
        <v>0.35199298207138541</v>
      </c>
      <c r="L16" s="119">
        <v>25495</v>
      </c>
      <c r="M16" s="120">
        <f t="shared" si="1"/>
        <v>3.3902429133379375E-2</v>
      </c>
      <c r="N16" s="119">
        <v>25319</v>
      </c>
      <c r="O16" s="120">
        <f t="shared" si="6"/>
        <v>-6.9033143753677306E-3</v>
      </c>
      <c r="P16" s="119" t="s">
        <v>250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23824</v>
      </c>
      <c r="D17" s="119">
        <v>22149</v>
      </c>
      <c r="E17" s="120">
        <f t="shared" si="0"/>
        <v>-7.0307253190060481E-2</v>
      </c>
      <c r="F17" s="119">
        <v>5725</v>
      </c>
      <c r="G17" s="120">
        <f t="shared" si="3"/>
        <v>-0.74152331933721616</v>
      </c>
      <c r="H17" s="119">
        <v>15267</v>
      </c>
      <c r="I17" s="120">
        <f t="shared" si="4"/>
        <v>1.6667248908296943</v>
      </c>
      <c r="J17" s="119">
        <v>20130</v>
      </c>
      <c r="K17" s="120">
        <f t="shared" si="5"/>
        <v>0.31853016309687554</v>
      </c>
      <c r="L17" s="119">
        <v>22106</v>
      </c>
      <c r="M17" s="120">
        <f t="shared" si="1"/>
        <v>9.8161947342275235E-2</v>
      </c>
      <c r="N17" s="119">
        <v>21182</v>
      </c>
      <c r="O17" s="120">
        <f t="shared" si="6"/>
        <v>-4.1798606713109532E-2</v>
      </c>
      <c r="P17" s="119" t="s">
        <v>250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23201</v>
      </c>
      <c r="D18" s="119">
        <v>22803</v>
      </c>
      <c r="E18" s="120">
        <f t="shared" si="0"/>
        <v>-1.7154432998577662E-2</v>
      </c>
      <c r="F18" s="119">
        <v>6665</v>
      </c>
      <c r="G18" s="120">
        <f t="shared" si="3"/>
        <v>-0.70771389729421563</v>
      </c>
      <c r="H18" s="119">
        <v>23140</v>
      </c>
      <c r="I18" s="120">
        <f t="shared" si="4"/>
        <v>2.471867966991748</v>
      </c>
      <c r="J18" s="119">
        <v>22327</v>
      </c>
      <c r="K18" s="120">
        <f t="shared" si="5"/>
        <v>-3.5133967156439017E-2</v>
      </c>
      <c r="L18" s="119">
        <v>25007</v>
      </c>
      <c r="M18" s="120">
        <f t="shared" si="1"/>
        <v>0.12003403950373981</v>
      </c>
      <c r="N18" s="119">
        <v>27341</v>
      </c>
      <c r="O18" s="120">
        <f t="shared" si="6"/>
        <v>9.3333866517375075E-2</v>
      </c>
      <c r="P18" s="119" t="s">
        <v>250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19829</v>
      </c>
      <c r="D19" s="119">
        <v>19561</v>
      </c>
      <c r="E19" s="120">
        <f t="shared" si="0"/>
        <v>-1.3515558021080287E-2</v>
      </c>
      <c r="F19" s="119">
        <v>4928</v>
      </c>
      <c r="G19" s="120">
        <f t="shared" si="3"/>
        <v>-0.74807013956341706</v>
      </c>
      <c r="H19" s="119">
        <v>19838</v>
      </c>
      <c r="I19" s="120">
        <f t="shared" si="4"/>
        <v>3.0255681818181817</v>
      </c>
      <c r="J19" s="119">
        <v>21079</v>
      </c>
      <c r="K19" s="120">
        <f t="shared" si="5"/>
        <v>6.2556709345700234E-2</v>
      </c>
      <c r="L19" s="119">
        <v>24207</v>
      </c>
      <c r="M19" s="120">
        <f t="shared" si="1"/>
        <v>0.14839413634422893</v>
      </c>
      <c r="N19" s="119">
        <v>23363</v>
      </c>
      <c r="O19" s="120">
        <f t="shared" si="6"/>
        <v>-3.4865947866319691E-2</v>
      </c>
      <c r="P19" s="119" t="s">
        <v>250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21479</v>
      </c>
      <c r="D20" s="119">
        <v>20974</v>
      </c>
      <c r="E20" s="120">
        <f t="shared" si="0"/>
        <v>-2.3511336654406634E-2</v>
      </c>
      <c r="F20" s="119">
        <v>6261</v>
      </c>
      <c r="G20" s="120">
        <f t="shared" si="3"/>
        <v>-0.70148755602174118</v>
      </c>
      <c r="H20" s="119">
        <v>19784</v>
      </c>
      <c r="I20" s="120">
        <f t="shared" si="4"/>
        <v>2.1598786136399934</v>
      </c>
      <c r="J20" s="119">
        <v>23285</v>
      </c>
      <c r="K20" s="120">
        <f t="shared" si="5"/>
        <v>0.17696118075212297</v>
      </c>
      <c r="L20" s="119">
        <v>24142</v>
      </c>
      <c r="M20" s="120">
        <f t="shared" si="1"/>
        <v>3.6804809963495888E-2</v>
      </c>
      <c r="N20" s="119">
        <v>23290</v>
      </c>
      <c r="O20" s="120">
        <f t="shared" si="6"/>
        <v>-3.5291193770193074E-2</v>
      </c>
      <c r="P20" s="119" t="s">
        <v>250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272428</v>
      </c>
      <c r="D21" s="122">
        <v>250224</v>
      </c>
      <c r="E21" s="123">
        <f t="shared" si="0"/>
        <v>-8.1504103836609998E-2</v>
      </c>
      <c r="F21" s="122">
        <v>96681</v>
      </c>
      <c r="G21" s="123">
        <f>F21/D21-1</f>
        <v>-0.61362219451371569</v>
      </c>
      <c r="H21" s="122">
        <v>140346</v>
      </c>
      <c r="I21" s="123">
        <f t="shared" si="4"/>
        <v>0.45163992925186958</v>
      </c>
      <c r="J21" s="122">
        <v>257117</v>
      </c>
      <c r="K21" s="123">
        <f t="shared" si="5"/>
        <v>0.83202228777450027</v>
      </c>
      <c r="L21" s="122">
        <v>278594</v>
      </c>
      <c r="M21" s="123">
        <f t="shared" si="1"/>
        <v>8.3530066078866927E-2</v>
      </c>
      <c r="N21" s="122">
        <v>287810</v>
      </c>
      <c r="O21" s="123">
        <f t="shared" si="6"/>
        <v>3.3080396562739978E-2</v>
      </c>
      <c r="P21" s="122">
        <v>112906</v>
      </c>
      <c r="Q21" s="123">
        <v>-5.5819904499878725E-2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C88E79-EA2B-4272-829D-BD1D0D929EE7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11C5F53E-2852-4962-93EF-BB4343124C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C3D8161-9538-447F-8815-43972F9FB3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2025-06-24T10:33:39Z</dcterms:created>
  <dcterms:modified xsi:type="dcterms:W3CDTF">2025-06-24T11:41:27Z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