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1.xml" ContentType="application/vnd.openxmlformats-officedocument.drawingml.chart+xml"/>
  <Override PartName="/xl/drawings/drawing100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1.xml" ContentType="application/vnd.openxmlformats-officedocument.drawingml.chartshapes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4.xml" ContentType="application/vnd.openxmlformats-officedocument.drawingml.chartshapes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7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0.xml" ContentType="application/vnd.openxmlformats-officedocument.drawingml.chartshapes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3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114.xml" ContentType="application/vnd.openxmlformats-officedocument.drawingml.chartshapes+xml"/>
  <Override PartName="/xl/charts/chart7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7.xml" ContentType="application/vnd.openxmlformats-officedocument.drawingml.chartshapes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21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22.xml" ContentType="application/vnd.openxmlformats-officedocument.drawingml.chartshapes+xml"/>
  <Override PartName="/xl/charts/chart7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5.xml" ContentType="application/vnd.openxmlformats-officedocument.themeOverrid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7.xml" ContentType="application/vnd.openxmlformats-officedocument.themeOverride+xml"/>
  <Override PartName="/xl/drawings/drawing12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31" documentId="8_{E02CDFDE-9DD7-4C9D-8069-96C4C552C20F}" xr6:coauthVersionLast="47" xr6:coauthVersionMax="47" xr10:uidLastSave="{C867271F-EB43-4427-80E1-FB01AF1C1D2B}"/>
  <bookViews>
    <workbookView xWindow="-120" yWindow="-120" windowWidth="29040" windowHeight="15720" xr2:uid="{3BC5A3C7-0652-4B4D-AE28-763AA890C88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7" i="52" l="1"/>
  <c r="N56" i="52"/>
  <c r="N55" i="52"/>
  <c r="N54" i="52"/>
  <c r="N53" i="52"/>
  <c r="M51" i="52"/>
  <c r="N57" i="50"/>
  <c r="N56" i="50"/>
  <c r="N55" i="50"/>
  <c r="N54" i="50"/>
  <c r="N53" i="50"/>
  <c r="N52" i="50"/>
  <c r="D8" i="33"/>
  <c r="F8" i="33"/>
  <c r="H8" i="33"/>
  <c r="J8" i="33"/>
  <c r="L8" i="33"/>
  <c r="F9" i="33"/>
  <c r="H9" i="33"/>
  <c r="J9" i="33"/>
  <c r="L9" i="33"/>
  <c r="F10" i="33"/>
  <c r="H10" i="33"/>
  <c r="J10" i="33"/>
  <c r="L10" i="33"/>
  <c r="F11" i="33"/>
  <c r="H11" i="33"/>
  <c r="J11" i="33"/>
  <c r="L11" i="33"/>
  <c r="F12" i="33"/>
  <c r="H12" i="33"/>
  <c r="J12" i="33"/>
  <c r="L12" i="33"/>
  <c r="F13" i="33"/>
  <c r="H13" i="33"/>
  <c r="J13" i="33"/>
  <c r="L13" i="33"/>
  <c r="F14" i="33"/>
  <c r="H14" i="33"/>
  <c r="J14" i="33"/>
  <c r="L14" i="33"/>
  <c r="F15" i="33"/>
  <c r="H15" i="33"/>
  <c r="J15" i="33"/>
  <c r="L15" i="33"/>
  <c r="F16" i="33"/>
  <c r="H16" i="33"/>
  <c r="J16" i="33"/>
  <c r="L16" i="33"/>
  <c r="F17" i="33"/>
  <c r="H17" i="33"/>
  <c r="J17" i="33"/>
  <c r="L17" i="33"/>
  <c r="F18" i="33"/>
  <c r="H18" i="33"/>
  <c r="J18" i="33"/>
  <c r="L18" i="33"/>
  <c r="F19" i="33"/>
  <c r="H19" i="33"/>
  <c r="J19" i="33"/>
  <c r="L19" i="33"/>
  <c r="F20" i="33"/>
  <c r="H20" i="33"/>
  <c r="J20" i="33"/>
  <c r="L20" i="33"/>
  <c r="F21" i="33"/>
  <c r="H21" i="33"/>
  <c r="J21" i="33"/>
  <c r="L21" i="33"/>
  <c r="C29" i="33"/>
  <c r="D30" i="33" s="1"/>
  <c r="E29" i="33"/>
  <c r="F30" i="33" s="1"/>
  <c r="G29" i="33"/>
  <c r="H30" i="33" s="1"/>
  <c r="I29" i="33"/>
  <c r="J30" i="33" s="1"/>
  <c r="K29" i="33"/>
  <c r="F31" i="33"/>
  <c r="H31" i="33"/>
  <c r="J31" i="33"/>
  <c r="L31" i="33"/>
  <c r="F32" i="33"/>
  <c r="H32" i="33"/>
  <c r="J32" i="33"/>
  <c r="L32" i="33"/>
  <c r="F33" i="33"/>
  <c r="H33" i="33"/>
  <c r="J33" i="33"/>
  <c r="L33" i="33"/>
  <c r="F34" i="33"/>
  <c r="H34" i="33"/>
  <c r="J34" i="33"/>
  <c r="L34" i="33"/>
  <c r="F35" i="33"/>
  <c r="H35" i="33"/>
  <c r="J35" i="33"/>
  <c r="L35" i="33"/>
  <c r="F36" i="33"/>
  <c r="H36" i="33"/>
  <c r="J36" i="33"/>
  <c r="L36" i="33"/>
  <c r="F37" i="33"/>
  <c r="H37" i="33"/>
  <c r="J37" i="33"/>
  <c r="L37" i="33"/>
  <c r="F38" i="33"/>
  <c r="H38" i="33"/>
  <c r="J38" i="33"/>
  <c r="L38" i="33"/>
  <c r="F39" i="33"/>
  <c r="H39" i="33"/>
  <c r="J39" i="33"/>
  <c r="L39" i="33"/>
  <c r="F40" i="33"/>
  <c r="H40" i="33"/>
  <c r="J40" i="33"/>
  <c r="L40" i="33"/>
  <c r="F41" i="33"/>
  <c r="H41" i="33"/>
  <c r="J41" i="33"/>
  <c r="L41" i="33"/>
  <c r="F42" i="33"/>
  <c r="H42" i="33"/>
  <c r="J42" i="33"/>
  <c r="L42" i="33"/>
  <c r="F43" i="33"/>
  <c r="H43" i="33"/>
  <c r="J43" i="33"/>
  <c r="L43" i="33"/>
  <c r="C52" i="33"/>
  <c r="D53" i="33" s="1"/>
  <c r="E52" i="33"/>
  <c r="G52" i="33"/>
  <c r="I52" i="33"/>
  <c r="J53" i="33" s="1"/>
  <c r="K52" i="33"/>
  <c r="H53" i="33"/>
  <c r="F54" i="33"/>
  <c r="H54" i="33"/>
  <c r="J54" i="33"/>
  <c r="L54" i="33"/>
  <c r="F55" i="33"/>
  <c r="H55" i="33"/>
  <c r="J55" i="33"/>
  <c r="L55" i="33"/>
  <c r="F56" i="33"/>
  <c r="H56" i="33"/>
  <c r="J56" i="33"/>
  <c r="L56" i="33"/>
  <c r="F57" i="33"/>
  <c r="H57" i="33"/>
  <c r="J57" i="33"/>
  <c r="L57" i="33"/>
  <c r="F58" i="33"/>
  <c r="H58" i="33"/>
  <c r="J58" i="33"/>
  <c r="L58" i="33"/>
  <c r="F59" i="33"/>
  <c r="H59" i="33"/>
  <c r="J59" i="33"/>
  <c r="L59" i="33"/>
  <c r="F60" i="33"/>
  <c r="H60" i="33"/>
  <c r="J60" i="33"/>
  <c r="L60" i="33"/>
  <c r="F61" i="33"/>
  <c r="H61" i="33"/>
  <c r="J61" i="33"/>
  <c r="L61" i="33"/>
  <c r="F62" i="33"/>
  <c r="H62" i="33"/>
  <c r="J62" i="33"/>
  <c r="L62" i="33"/>
  <c r="F63" i="33"/>
  <c r="H63" i="33"/>
  <c r="J63" i="33"/>
  <c r="L63" i="33"/>
  <c r="F64" i="33"/>
  <c r="H64" i="33"/>
  <c r="J64" i="33"/>
  <c r="L64" i="33"/>
  <c r="F65" i="33"/>
  <c r="H65" i="33"/>
  <c r="J65" i="33"/>
  <c r="L65" i="33"/>
  <c r="C66" i="33"/>
  <c r="E66" i="33"/>
  <c r="H66" i="33" s="1"/>
  <c r="G66" i="33"/>
  <c r="I66" i="33"/>
  <c r="J66" i="33" s="1"/>
  <c r="K66" i="33"/>
  <c r="N35" i="52"/>
  <c r="N34" i="52"/>
  <c r="N33" i="52"/>
  <c r="N32" i="52"/>
  <c r="N31" i="52"/>
  <c r="M29" i="52"/>
  <c r="N13" i="52"/>
  <c r="N12" i="52"/>
  <c r="N11" i="52"/>
  <c r="N10" i="52"/>
  <c r="N9" i="52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N8" i="51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51" i="52" s="1"/>
  <c r="I7" i="52"/>
  <c r="I29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73" i="51" s="1"/>
  <c r="N35" i="50"/>
  <c r="N34" i="50"/>
  <c r="N33" i="50"/>
  <c r="N32" i="50"/>
  <c r="N31" i="50"/>
  <c r="N30" i="50"/>
  <c r="N13" i="50"/>
  <c r="N12" i="50"/>
  <c r="N11" i="50"/>
  <c r="N10" i="50"/>
  <c r="N9" i="50"/>
  <c r="N8" i="50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N250" i="49"/>
  <c r="M249" i="49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M205" i="49"/>
  <c r="N206" i="49" s="1"/>
  <c r="N189" i="49"/>
  <c r="N188" i="49"/>
  <c r="N187" i="49"/>
  <c r="N186" i="49"/>
  <c r="N185" i="49"/>
  <c r="M183" i="49"/>
  <c r="N184" i="49" s="1"/>
  <c r="N167" i="49"/>
  <c r="N166" i="49"/>
  <c r="N165" i="49"/>
  <c r="N164" i="49"/>
  <c r="N163" i="49"/>
  <c r="M161" i="49"/>
  <c r="N162" i="49" s="1"/>
  <c r="N145" i="49"/>
  <c r="N144" i="49"/>
  <c r="N143" i="49"/>
  <c r="N142" i="49"/>
  <c r="N141" i="49"/>
  <c r="N140" i="49"/>
  <c r="M139" i="49"/>
  <c r="N123" i="49"/>
  <c r="N122" i="49"/>
  <c r="N121" i="49"/>
  <c r="N120" i="49"/>
  <c r="N119" i="49"/>
  <c r="M117" i="49"/>
  <c r="N118" i="49" s="1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N74" i="49"/>
  <c r="M73" i="49"/>
  <c r="N57" i="49"/>
  <c r="N56" i="49"/>
  <c r="N55" i="49"/>
  <c r="N54" i="49"/>
  <c r="N53" i="49"/>
  <c r="M51" i="49"/>
  <c r="N52" i="49" s="1"/>
  <c r="N35" i="49"/>
  <c r="N34" i="49"/>
  <c r="N33" i="49"/>
  <c r="N32" i="49"/>
  <c r="N31" i="49"/>
  <c r="N30" i="49"/>
  <c r="M29" i="49"/>
  <c r="N13" i="49"/>
  <c r="N12" i="49"/>
  <c r="N11" i="49"/>
  <c r="N10" i="49"/>
  <c r="N9" i="49"/>
  <c r="N8" i="49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I7" i="50"/>
  <c r="G7" i="50" s="1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K51" i="49"/>
  <c r="L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183" i="49" s="1"/>
  <c r="L184" i="49" s="1"/>
  <c r="N52" i="52" l="1"/>
  <c r="I51" i="52"/>
  <c r="F66" i="33"/>
  <c r="F53" i="33"/>
  <c r="L53" i="33"/>
  <c r="L66" i="33"/>
  <c r="L30" i="33"/>
  <c r="K29" i="52"/>
  <c r="N30" i="52" s="1"/>
  <c r="G7" i="52"/>
  <c r="G29" i="52" s="1"/>
  <c r="J30" i="52" s="1"/>
  <c r="N8" i="52"/>
  <c r="K51" i="51"/>
  <c r="L52" i="52"/>
  <c r="K29" i="51"/>
  <c r="L8" i="52"/>
  <c r="I7" i="51"/>
  <c r="K95" i="51"/>
  <c r="K117" i="51"/>
  <c r="K139" i="51"/>
  <c r="K161" i="51"/>
  <c r="K183" i="51"/>
  <c r="K205" i="51"/>
  <c r="K227" i="51"/>
  <c r="K253" i="51"/>
  <c r="L30" i="52"/>
  <c r="E7" i="50"/>
  <c r="H8" i="50"/>
  <c r="J8" i="50"/>
  <c r="K95" i="49"/>
  <c r="L96" i="49" s="1"/>
  <c r="K161" i="49"/>
  <c r="L162" i="49" s="1"/>
  <c r="I7" i="49"/>
  <c r="K271" i="49"/>
  <c r="L272" i="49" s="1"/>
  <c r="J8" i="49"/>
  <c r="K117" i="49"/>
  <c r="L118" i="49" s="1"/>
  <c r="I227" i="49"/>
  <c r="J228" i="49" s="1"/>
  <c r="L8" i="49"/>
  <c r="I161" i="49"/>
  <c r="J162" i="49" s="1"/>
  <c r="K227" i="49"/>
  <c r="L228" i="49" s="1"/>
  <c r="I139" i="49"/>
  <c r="J140" i="49" s="1"/>
  <c r="K205" i="49"/>
  <c r="L206" i="49" s="1"/>
  <c r="K139" i="49"/>
  <c r="L140" i="49" s="1"/>
  <c r="I249" i="49"/>
  <c r="J250" i="49" s="1"/>
  <c r="I205" i="49"/>
  <c r="J206" i="49" s="1"/>
  <c r="I29" i="49"/>
  <c r="J30" i="49" s="1"/>
  <c r="I73" i="49"/>
  <c r="J74" i="49" s="1"/>
  <c r="I183" i="49"/>
  <c r="J184" i="49" s="1"/>
  <c r="K249" i="49"/>
  <c r="L250" i="49" s="1"/>
  <c r="K29" i="49"/>
  <c r="L30" i="49" s="1"/>
  <c r="K73" i="49"/>
  <c r="L74" i="49" s="1"/>
  <c r="G51" i="52" l="1"/>
  <c r="E7" i="52"/>
  <c r="J8" i="52"/>
  <c r="E29" i="52"/>
  <c r="H8" i="52"/>
  <c r="E51" i="52"/>
  <c r="H52" i="52" s="1"/>
  <c r="C7" i="52"/>
  <c r="I51" i="51"/>
  <c r="I73" i="51"/>
  <c r="L8" i="51"/>
  <c r="I253" i="51"/>
  <c r="I227" i="51"/>
  <c r="I205" i="51"/>
  <c r="I183" i="51"/>
  <c r="I161" i="51"/>
  <c r="I139" i="51"/>
  <c r="I117" i="51"/>
  <c r="I95" i="51"/>
  <c r="G7" i="51"/>
  <c r="J8" i="51" s="1"/>
  <c r="I29" i="51"/>
  <c r="J52" i="52"/>
  <c r="C7" i="50"/>
  <c r="F8" i="50"/>
  <c r="I117" i="49"/>
  <c r="J118" i="49" s="1"/>
  <c r="I51" i="49"/>
  <c r="J52" i="49" s="1"/>
  <c r="I271" i="49"/>
  <c r="J272" i="49" s="1"/>
  <c r="G7" i="49"/>
  <c r="I95" i="49"/>
  <c r="J96" i="49" s="1"/>
  <c r="H30" i="52" l="1"/>
  <c r="D8" i="52"/>
  <c r="C29" i="52"/>
  <c r="D30" i="52" s="1"/>
  <c r="C51" i="52"/>
  <c r="D52" i="52" s="1"/>
  <c r="G29" i="51"/>
  <c r="E7" i="51"/>
  <c r="G51" i="51"/>
  <c r="G73" i="51"/>
  <c r="G253" i="51"/>
  <c r="G227" i="51"/>
  <c r="G205" i="51"/>
  <c r="G183" i="51"/>
  <c r="G161" i="51"/>
  <c r="G139" i="51"/>
  <c r="G117" i="51"/>
  <c r="G95" i="51"/>
  <c r="F8" i="52"/>
  <c r="E51" i="50"/>
  <c r="F52" i="50" s="1"/>
  <c r="E29" i="50"/>
  <c r="F30" i="50" s="1"/>
  <c r="C29" i="50"/>
  <c r="D30" i="50" s="1"/>
  <c r="D8" i="50"/>
  <c r="C51" i="50"/>
  <c r="D52" i="50" s="1"/>
  <c r="G227" i="49"/>
  <c r="H228" i="49" s="1"/>
  <c r="G271" i="49"/>
  <c r="H272" i="49" s="1"/>
  <c r="G183" i="49"/>
  <c r="H184" i="49" s="1"/>
  <c r="G139" i="49"/>
  <c r="H140" i="49" s="1"/>
  <c r="H8" i="49"/>
  <c r="G249" i="49"/>
  <c r="H250" i="49" s="1"/>
  <c r="G51" i="49"/>
  <c r="H52" i="49" s="1"/>
  <c r="G205" i="49"/>
  <c r="H206" i="49" s="1"/>
  <c r="E7" i="49"/>
  <c r="G95" i="49"/>
  <c r="H96" i="49" s="1"/>
  <c r="G29" i="49"/>
  <c r="H30" i="49" s="1"/>
  <c r="G117" i="49"/>
  <c r="H118" i="49" s="1"/>
  <c r="G73" i="49"/>
  <c r="H74" i="49" s="1"/>
  <c r="G161" i="49"/>
  <c r="H162" i="49" s="1"/>
  <c r="E253" i="51" l="1"/>
  <c r="E227" i="51"/>
  <c r="E183" i="51"/>
  <c r="E139" i="51"/>
  <c r="E29" i="51"/>
  <c r="E51" i="51"/>
  <c r="E205" i="51"/>
  <c r="E117" i="51"/>
  <c r="E95" i="51"/>
  <c r="E73" i="51"/>
  <c r="E161" i="51"/>
  <c r="C7" i="51"/>
  <c r="F8" i="51"/>
  <c r="F30" i="52"/>
  <c r="H8" i="51"/>
  <c r="F52" i="52"/>
  <c r="F8" i="49"/>
  <c r="E95" i="49"/>
  <c r="F96" i="49" s="1"/>
  <c r="E117" i="49"/>
  <c r="F118" i="49" s="1"/>
  <c r="E271" i="49"/>
  <c r="F272" i="49" s="1"/>
  <c r="E51" i="49"/>
  <c r="F52" i="49" s="1"/>
  <c r="E139" i="49"/>
  <c r="F140" i="49" s="1"/>
  <c r="C7" i="49"/>
  <c r="E249" i="49"/>
  <c r="F250" i="49" s="1"/>
  <c r="E183" i="49"/>
  <c r="F184" i="49" s="1"/>
  <c r="E73" i="49"/>
  <c r="F74" i="49" s="1"/>
  <c r="E161" i="49"/>
  <c r="F162" i="49" s="1"/>
  <c r="E29" i="49"/>
  <c r="F30" i="49" s="1"/>
  <c r="E205" i="49"/>
  <c r="F206" i="49" s="1"/>
  <c r="E227" i="49"/>
  <c r="F228" i="49" s="1"/>
  <c r="D8" i="51" l="1"/>
  <c r="C29" i="51"/>
  <c r="D30" i="51" s="1"/>
  <c r="C73" i="51"/>
  <c r="D74" i="51" s="1"/>
  <c r="C51" i="51"/>
  <c r="D52" i="51" s="1"/>
  <c r="C253" i="51"/>
  <c r="D254" i="51" s="1"/>
  <c r="C227" i="51"/>
  <c r="D228" i="51" s="1"/>
  <c r="C205" i="51"/>
  <c r="D206" i="51" s="1"/>
  <c r="C183" i="51"/>
  <c r="D184" i="51" s="1"/>
  <c r="C161" i="51"/>
  <c r="D162" i="51" s="1"/>
  <c r="C139" i="51"/>
  <c r="D140" i="51" s="1"/>
  <c r="C117" i="51"/>
  <c r="D118" i="51" s="1"/>
  <c r="C95" i="51"/>
  <c r="D96" i="51" s="1"/>
  <c r="C51" i="49"/>
  <c r="D52" i="49" s="1"/>
  <c r="C139" i="49"/>
  <c r="D140" i="49" s="1"/>
  <c r="C205" i="49"/>
  <c r="D206" i="49" s="1"/>
  <c r="C161" i="49"/>
  <c r="D162" i="49" s="1"/>
  <c r="C249" i="49"/>
  <c r="D250" i="49" s="1"/>
  <c r="C117" i="49"/>
  <c r="D118" i="49" s="1"/>
  <c r="C29" i="49"/>
  <c r="D30" i="49" s="1"/>
  <c r="C183" i="49"/>
  <c r="D184" i="49" s="1"/>
  <c r="D8" i="49"/>
  <c r="C227" i="49"/>
  <c r="D228" i="49" s="1"/>
  <c r="C271" i="49"/>
  <c r="D272" i="49" s="1"/>
  <c r="C73" i="49"/>
  <c r="D74" i="49" s="1"/>
  <c r="C95" i="49"/>
  <c r="D96" i="49" s="1"/>
  <c r="O135" i="45" l="1"/>
  <c r="N135" i="45"/>
  <c r="M135" i="45"/>
  <c r="L135" i="45"/>
  <c r="K135" i="45"/>
  <c r="I135" i="45"/>
  <c r="H135" i="45"/>
  <c r="G135" i="45"/>
  <c r="T5" i="45"/>
  <c r="S5" i="45"/>
  <c r="R5" i="45"/>
  <c r="P5" i="45"/>
  <c r="N5" i="45"/>
  <c r="L5" i="45"/>
  <c r="J5" i="45"/>
  <c r="H5" i="45"/>
  <c r="F5" i="45"/>
  <c r="K135" i="44"/>
  <c r="N5" i="44"/>
  <c r="F5" i="44"/>
  <c r="K135" i="43"/>
  <c r="J5" i="43"/>
  <c r="R5" i="43"/>
  <c r="N133" i="42"/>
  <c r="K133" i="42"/>
  <c r="I133" i="42"/>
  <c r="H133" i="42"/>
  <c r="G133" i="42"/>
  <c r="J5" i="42"/>
  <c r="S5" i="42"/>
  <c r="L133" i="41"/>
  <c r="I133" i="41"/>
  <c r="G133" i="41"/>
  <c r="H133" i="41"/>
  <c r="T5" i="41"/>
  <c r="S5" i="41"/>
  <c r="R5" i="41"/>
  <c r="L5" i="41"/>
  <c r="I5" i="41"/>
  <c r="J5" i="41"/>
  <c r="F5" i="41"/>
  <c r="O133" i="40"/>
  <c r="K133" i="40"/>
  <c r="N133" i="40"/>
  <c r="I133" i="40"/>
  <c r="H133" i="40"/>
  <c r="G133" i="40"/>
  <c r="R5" i="40"/>
  <c r="Q5" i="40"/>
  <c r="P5" i="40"/>
  <c r="M5" i="40"/>
  <c r="J5" i="40"/>
  <c r="I5" i="40"/>
  <c r="H5" i="40"/>
  <c r="M123" i="39"/>
  <c r="L123" i="39"/>
  <c r="K123" i="39"/>
  <c r="I123" i="39"/>
  <c r="G123" i="39"/>
  <c r="R5" i="39"/>
  <c r="G5" i="39"/>
  <c r="B3" i="37"/>
  <c r="B3" i="36"/>
  <c r="I29" i="35"/>
  <c r="AV7" i="35"/>
  <c r="AT7" i="35"/>
  <c r="AL7" i="35"/>
  <c r="AB7" i="35"/>
  <c r="V7" i="35"/>
  <c r="M29" i="33"/>
  <c r="L52" i="31"/>
  <c r="D52" i="31"/>
  <c r="L30" i="31"/>
  <c r="H30" i="31"/>
  <c r="F30" i="31"/>
  <c r="D30" i="31"/>
  <c r="L8" i="31"/>
  <c r="N8" i="31"/>
  <c r="F8" i="31"/>
  <c r="D8" i="31"/>
  <c r="F272" i="30"/>
  <c r="N272" i="30"/>
  <c r="L272" i="30"/>
  <c r="J272" i="30"/>
  <c r="H272" i="30"/>
  <c r="D272" i="30"/>
  <c r="B270" i="30"/>
  <c r="N250" i="30"/>
  <c r="J250" i="30"/>
  <c r="L250" i="30"/>
  <c r="D250" i="30"/>
  <c r="B248" i="30"/>
  <c r="J228" i="30"/>
  <c r="F228" i="30"/>
  <c r="D228" i="30"/>
  <c r="L228" i="30"/>
  <c r="H228" i="30"/>
  <c r="B226" i="30"/>
  <c r="L206" i="30"/>
  <c r="J206" i="30"/>
  <c r="N206" i="30"/>
  <c r="H206" i="30"/>
  <c r="D206" i="30"/>
  <c r="B204" i="30"/>
  <c r="L184" i="30"/>
  <c r="H184" i="30"/>
  <c r="N184" i="30"/>
  <c r="J184" i="30"/>
  <c r="B182" i="30"/>
  <c r="N162" i="30"/>
  <c r="L162" i="30"/>
  <c r="H162" i="30"/>
  <c r="F162" i="30"/>
  <c r="D162" i="30"/>
  <c r="B160" i="30"/>
  <c r="J140" i="30"/>
  <c r="F140" i="30"/>
  <c r="D140" i="30"/>
  <c r="L140" i="30"/>
  <c r="H140" i="30"/>
  <c r="B138" i="30"/>
  <c r="J118" i="30"/>
  <c r="H118" i="30"/>
  <c r="D118" i="30"/>
  <c r="N118" i="30"/>
  <c r="L118" i="30"/>
  <c r="F118" i="30"/>
  <c r="B116" i="30"/>
  <c r="L96" i="30"/>
  <c r="N96" i="30"/>
  <c r="F96" i="30"/>
  <c r="D96" i="30"/>
  <c r="F74" i="30"/>
  <c r="L74" i="30"/>
  <c r="J74" i="30"/>
  <c r="H74" i="30"/>
  <c r="D74" i="30"/>
  <c r="L52" i="30"/>
  <c r="H52" i="30"/>
  <c r="D30" i="30"/>
  <c r="N30" i="30"/>
  <c r="H30" i="30"/>
  <c r="F30" i="30"/>
  <c r="L8" i="30"/>
  <c r="J8" i="30"/>
  <c r="D8" i="30"/>
  <c r="M6" i="28"/>
  <c r="L6" i="28"/>
  <c r="K6" i="28"/>
  <c r="B4" i="28"/>
  <c r="B3" i="27"/>
  <c r="B4" i="26"/>
  <c r="X7" i="22"/>
  <c r="B4" i="22"/>
  <c r="R8" i="21"/>
  <c r="H8" i="21"/>
  <c r="B5" i="21"/>
  <c r="V7" i="19"/>
  <c r="R7" i="19"/>
  <c r="N7" i="19"/>
  <c r="J7" i="19"/>
  <c r="F7" i="19"/>
  <c r="B4" i="19"/>
  <c r="Y6" i="18"/>
  <c r="X6" i="18"/>
  <c r="B3" i="18"/>
  <c r="U7" i="17"/>
  <c r="K7" i="17"/>
  <c r="J7" i="17"/>
  <c r="I7" i="17"/>
  <c r="B4" i="17"/>
  <c r="V7" i="16"/>
  <c r="U7" i="16"/>
  <c r="K7" i="16"/>
  <c r="J7" i="16"/>
  <c r="I7" i="16"/>
  <c r="B4" i="16"/>
  <c r="K7" i="15"/>
  <c r="J7" i="15"/>
  <c r="I7" i="15"/>
  <c r="B4" i="15"/>
  <c r="T9" i="14"/>
  <c r="I9" i="14"/>
  <c r="J9" i="14"/>
  <c r="B6" i="14"/>
  <c r="V6" i="13"/>
  <c r="K6" i="13"/>
  <c r="J6" i="13"/>
  <c r="I6" i="13"/>
  <c r="B3" i="13"/>
  <c r="V5" i="12"/>
  <c r="T5" i="12"/>
  <c r="L5" i="12"/>
  <c r="Q6" i="6"/>
  <c r="I6" i="6"/>
  <c r="B3" i="6"/>
  <c r="K6" i="5"/>
  <c r="J6" i="5"/>
  <c r="I6" i="5"/>
  <c r="B3" i="5"/>
  <c r="L152" i="3"/>
  <c r="L6" i="3"/>
  <c r="K6" i="3"/>
  <c r="J6" i="3"/>
  <c r="K58" i="2"/>
  <c r="L31" i="2"/>
  <c r="K31" i="2"/>
  <c r="J31" i="2"/>
  <c r="B39" i="1"/>
  <c r="B38" i="1"/>
  <c r="B37" i="1"/>
  <c r="M2" i="1"/>
  <c r="F14" i="45"/>
  <c r="F10" i="45"/>
  <c r="D21" i="48"/>
  <c r="D17" i="48"/>
  <c r="D13" i="48"/>
  <c r="D9" i="48"/>
  <c r="D20" i="47"/>
  <c r="D16" i="47"/>
  <c r="D12" i="47"/>
  <c r="D8" i="47"/>
  <c r="D19" i="46"/>
  <c r="D15" i="46"/>
  <c r="D11" i="46"/>
  <c r="D16" i="45"/>
  <c r="F13" i="45"/>
  <c r="F9" i="45"/>
  <c r="C16" i="45"/>
  <c r="D20" i="48"/>
  <c r="D16" i="48"/>
  <c r="D12" i="48"/>
  <c r="D8" i="48"/>
  <c r="D19" i="47"/>
  <c r="D15" i="47"/>
  <c r="D11" i="47"/>
  <c r="D18" i="46"/>
  <c r="D14" i="46"/>
  <c r="D10" i="46"/>
  <c r="F15" i="45"/>
  <c r="F11" i="45"/>
  <c r="F7" i="45"/>
  <c r="D21" i="46"/>
  <c r="F8" i="45"/>
  <c r="F12" i="44"/>
  <c r="C16" i="44"/>
  <c r="D19" i="48"/>
  <c r="D18" i="47"/>
  <c r="D146" i="44"/>
  <c r="F9" i="44"/>
  <c r="D17" i="46"/>
  <c r="F8" i="44"/>
  <c r="D15" i="48"/>
  <c r="D14" i="47"/>
  <c r="E146" i="45"/>
  <c r="F13" i="44"/>
  <c r="F10" i="44"/>
  <c r="D13" i="46"/>
  <c r="F7" i="44"/>
  <c r="D11" i="48"/>
  <c r="D10" i="47"/>
  <c r="F14" i="44"/>
  <c r="F11" i="44"/>
  <c r="F11" i="42"/>
  <c r="F11" i="41"/>
  <c r="E146" i="43"/>
  <c r="D9" i="46"/>
  <c r="F15" i="44"/>
  <c r="F12" i="45"/>
  <c r="F12" i="42"/>
  <c r="F12" i="41"/>
  <c r="F10" i="41"/>
  <c r="E11" i="39"/>
  <c r="F8" i="42"/>
  <c r="F7" i="42"/>
  <c r="F12" i="40"/>
  <c r="D11" i="39"/>
  <c r="F7" i="41"/>
  <c r="C11" i="39"/>
  <c r="F10" i="40"/>
  <c r="F11" i="40"/>
  <c r="E129" i="39"/>
  <c r="D16" i="44"/>
  <c r="F8" i="41"/>
  <c r="F7" i="40"/>
  <c r="H18" i="35"/>
  <c r="AB17" i="35"/>
  <c r="H14" i="35"/>
  <c r="AB9" i="35"/>
  <c r="AB15" i="35"/>
  <c r="H16" i="35"/>
  <c r="H17" i="35"/>
  <c r="AB12" i="35"/>
  <c r="H9" i="35"/>
  <c r="AB13" i="35"/>
  <c r="H10" i="35"/>
  <c r="AB16" i="35"/>
  <c r="H13" i="35"/>
  <c r="AB8" i="35"/>
  <c r="F21" i="31"/>
  <c r="H20" i="31"/>
  <c r="J19" i="31"/>
  <c r="L18" i="31"/>
  <c r="F17" i="31"/>
  <c r="H16" i="31"/>
  <c r="J15" i="31"/>
  <c r="L14" i="31"/>
  <c r="H13" i="31"/>
  <c r="L12" i="31"/>
  <c r="H11" i="31"/>
  <c r="L10" i="31"/>
  <c r="H9" i="31"/>
  <c r="J212" i="30"/>
  <c r="N211" i="30"/>
  <c r="F211" i="30"/>
  <c r="J210" i="30"/>
  <c r="N209" i="30"/>
  <c r="F209" i="30"/>
  <c r="J208" i="30"/>
  <c r="N207" i="30"/>
  <c r="F207" i="30"/>
  <c r="H197" i="30"/>
  <c r="N13" i="33"/>
  <c r="L21" i="31"/>
  <c r="F20" i="31"/>
  <c r="H19" i="31"/>
  <c r="J18" i="31"/>
  <c r="L17" i="31"/>
  <c r="F16" i="31"/>
  <c r="H15" i="31"/>
  <c r="J14" i="31"/>
  <c r="N13" i="31"/>
  <c r="F13" i="31"/>
  <c r="J12" i="31"/>
  <c r="N11" i="31"/>
  <c r="F11" i="31"/>
  <c r="J10" i="31"/>
  <c r="N9" i="31"/>
  <c r="F9" i="31"/>
  <c r="N11" i="33"/>
  <c r="J33" i="31"/>
  <c r="J31" i="31"/>
  <c r="F213" i="30"/>
  <c r="H212" i="30"/>
  <c r="L211" i="30"/>
  <c r="H210" i="30"/>
  <c r="L209" i="30"/>
  <c r="H208" i="30"/>
  <c r="L207" i="30"/>
  <c r="H196" i="30"/>
  <c r="N9" i="33"/>
  <c r="J43" i="31"/>
  <c r="L38" i="31"/>
  <c r="J21" i="31"/>
  <c r="L20" i="31"/>
  <c r="F19" i="31"/>
  <c r="H18" i="31"/>
  <c r="J17" i="31"/>
  <c r="L16" i="31"/>
  <c r="F15" i="31"/>
  <c r="H14" i="31"/>
  <c r="L13" i="31"/>
  <c r="H12" i="31"/>
  <c r="L11" i="31"/>
  <c r="H10" i="31"/>
  <c r="L9" i="31"/>
  <c r="J38" i="31"/>
  <c r="L34" i="31"/>
  <c r="L32" i="31"/>
  <c r="H31" i="31"/>
  <c r="J253" i="30"/>
  <c r="N252" i="30"/>
  <c r="F252" i="30"/>
  <c r="J251" i="30"/>
  <c r="H219" i="30"/>
  <c r="J218" i="30"/>
  <c r="L217" i="30"/>
  <c r="F216" i="30"/>
  <c r="H215" i="30"/>
  <c r="J214" i="30"/>
  <c r="N10" i="33"/>
  <c r="L39" i="31"/>
  <c r="F38" i="31"/>
  <c r="L36" i="31"/>
  <c r="F35" i="31"/>
  <c r="J34" i="31"/>
  <c r="F33" i="31"/>
  <c r="J32" i="31"/>
  <c r="F31" i="31"/>
  <c r="F279" i="30"/>
  <c r="H278" i="30"/>
  <c r="L277" i="30"/>
  <c r="H276" i="30"/>
  <c r="L275" i="30"/>
  <c r="H274" i="30"/>
  <c r="L273" i="30"/>
  <c r="F263" i="30"/>
  <c r="H262" i="30"/>
  <c r="J261" i="30"/>
  <c r="L260" i="30"/>
  <c r="F259" i="30"/>
  <c r="N11" i="35"/>
  <c r="N12" i="31"/>
  <c r="F239" i="30"/>
  <c r="H230" i="30"/>
  <c r="L213" i="30"/>
  <c r="F208" i="30"/>
  <c r="F196" i="30"/>
  <c r="H192" i="30"/>
  <c r="F191" i="30"/>
  <c r="N189" i="30"/>
  <c r="N188" i="30"/>
  <c r="L186" i="30"/>
  <c r="L185" i="30"/>
  <c r="F175" i="30"/>
  <c r="L170" i="30"/>
  <c r="H167" i="30"/>
  <c r="J166" i="30"/>
  <c r="J163" i="30"/>
  <c r="F109" i="30"/>
  <c r="H108" i="30"/>
  <c r="J107" i="30"/>
  <c r="L106" i="30"/>
  <c r="F105" i="30"/>
  <c r="H104" i="30"/>
  <c r="J103" i="30"/>
  <c r="L102" i="30"/>
  <c r="H101" i="30"/>
  <c r="L100" i="30"/>
  <c r="H99" i="30"/>
  <c r="L98" i="30"/>
  <c r="H97" i="30"/>
  <c r="F64" i="30"/>
  <c r="J62" i="30"/>
  <c r="F60" i="30"/>
  <c r="J58" i="30"/>
  <c r="N57" i="30"/>
  <c r="F57" i="30"/>
  <c r="J56" i="30"/>
  <c r="N55" i="30"/>
  <c r="F55" i="30"/>
  <c r="J54" i="30"/>
  <c r="N53" i="30"/>
  <c r="F53" i="30"/>
  <c r="H40" i="31"/>
  <c r="F18" i="31"/>
  <c r="F12" i="31"/>
  <c r="H258" i="30"/>
  <c r="H255" i="30"/>
  <c r="L252" i="30"/>
  <c r="L216" i="30"/>
  <c r="J211" i="30"/>
  <c r="L197" i="30"/>
  <c r="L194" i="30"/>
  <c r="J193" i="30"/>
  <c r="F192" i="30"/>
  <c r="L188" i="30"/>
  <c r="L187" i="30"/>
  <c r="J186" i="30"/>
  <c r="J185" i="30"/>
  <c r="L171" i="30"/>
  <c r="L169" i="30"/>
  <c r="F167" i="30"/>
  <c r="L165" i="30"/>
  <c r="F164" i="30"/>
  <c r="F43" i="30"/>
  <c r="H42" i="30"/>
  <c r="J41" i="30"/>
  <c r="L40" i="30"/>
  <c r="F39" i="30"/>
  <c r="H38" i="30"/>
  <c r="J37" i="30"/>
  <c r="L36" i="30"/>
  <c r="H35" i="30"/>
  <c r="L34" i="30"/>
  <c r="H33" i="30"/>
  <c r="L32" i="30"/>
  <c r="H31" i="30"/>
  <c r="H17" i="31"/>
  <c r="J11" i="31"/>
  <c r="J241" i="30"/>
  <c r="H238" i="30"/>
  <c r="F235" i="30"/>
  <c r="H232" i="30"/>
  <c r="L229" i="30"/>
  <c r="J213" i="30"/>
  <c r="J209" i="30"/>
  <c r="J194" i="30"/>
  <c r="H193" i="30"/>
  <c r="L190" i="30"/>
  <c r="L189" i="30"/>
  <c r="J188" i="30"/>
  <c r="J187" i="30"/>
  <c r="H185" i="30"/>
  <c r="L174" i="30"/>
  <c r="L173" i="30"/>
  <c r="L172" i="30"/>
  <c r="J171" i="30"/>
  <c r="J170" i="30"/>
  <c r="L168" i="30"/>
  <c r="N167" i="30"/>
  <c r="H166" i="30"/>
  <c r="N164" i="30"/>
  <c r="H163" i="30"/>
  <c r="L109" i="30"/>
  <c r="F108" i="30"/>
  <c r="H107" i="30"/>
  <c r="J106" i="30"/>
  <c r="L105" i="30"/>
  <c r="F104" i="30"/>
  <c r="H103" i="30"/>
  <c r="J102" i="30"/>
  <c r="N101" i="30"/>
  <c r="F101" i="30"/>
  <c r="J100" i="30"/>
  <c r="N99" i="30"/>
  <c r="F99" i="30"/>
  <c r="J98" i="30"/>
  <c r="N97" i="30"/>
  <c r="F97" i="30"/>
  <c r="J65" i="30"/>
  <c r="F63" i="30"/>
  <c r="J61" i="30"/>
  <c r="F59" i="30"/>
  <c r="H21" i="30"/>
  <c r="J20" i="30"/>
  <c r="L19" i="30"/>
  <c r="F18" i="30"/>
  <c r="H17" i="30"/>
  <c r="J16" i="30"/>
  <c r="L15" i="30"/>
  <c r="J16" i="31"/>
  <c r="N10" i="31"/>
  <c r="J257" i="30"/>
  <c r="L254" i="30"/>
  <c r="F219" i="30"/>
  <c r="H211" i="30"/>
  <c r="J207" i="30"/>
  <c r="J197" i="30"/>
  <c r="L195" i="30"/>
  <c r="F193" i="30"/>
  <c r="J190" i="30"/>
  <c r="J189" i="30"/>
  <c r="H187" i="30"/>
  <c r="H186" i="30"/>
  <c r="F185" i="30"/>
  <c r="L175" i="30"/>
  <c r="J172" i="30"/>
  <c r="J169" i="30"/>
  <c r="J168" i="30"/>
  <c r="J165" i="30"/>
  <c r="F163" i="30"/>
  <c r="L43" i="30"/>
  <c r="F42" i="30"/>
  <c r="H41" i="30"/>
  <c r="J40" i="30"/>
  <c r="L39" i="30"/>
  <c r="F38" i="30"/>
  <c r="H37" i="30"/>
  <c r="J36" i="30"/>
  <c r="N35" i="30"/>
  <c r="F35" i="30"/>
  <c r="J34" i="30"/>
  <c r="N33" i="30"/>
  <c r="F33" i="30"/>
  <c r="J32" i="30"/>
  <c r="N31" i="30"/>
  <c r="F31" i="30"/>
  <c r="L15" i="31"/>
  <c r="F10" i="31"/>
  <c r="L240" i="30"/>
  <c r="J237" i="30"/>
  <c r="H234" i="30"/>
  <c r="L231" i="30"/>
  <c r="N210" i="30"/>
  <c r="H209" i="30"/>
  <c r="J195" i="30"/>
  <c r="H194" i="30"/>
  <c r="L191" i="30"/>
  <c r="H189" i="30"/>
  <c r="H188" i="30"/>
  <c r="F187" i="30"/>
  <c r="F186" i="30"/>
  <c r="J175" i="30"/>
  <c r="J174" i="30"/>
  <c r="J173" i="30"/>
  <c r="H172" i="30"/>
  <c r="H171" i="30"/>
  <c r="H170" i="30"/>
  <c r="H169" i="30"/>
  <c r="L167" i="30"/>
  <c r="F166" i="30"/>
  <c r="L164" i="30"/>
  <c r="N163" i="30"/>
  <c r="H123" i="30"/>
  <c r="L122" i="30"/>
  <c r="H121" i="30"/>
  <c r="L120" i="30"/>
  <c r="H119" i="30"/>
  <c r="J109" i="30"/>
  <c r="L108" i="30"/>
  <c r="F107" i="30"/>
  <c r="H106" i="30"/>
  <c r="J105" i="30"/>
  <c r="L104" i="30"/>
  <c r="F103" i="30"/>
  <c r="H102" i="30"/>
  <c r="L101" i="30"/>
  <c r="H100" i="30"/>
  <c r="L99" i="30"/>
  <c r="H98" i="30"/>
  <c r="L97" i="30"/>
  <c r="J64" i="30"/>
  <c r="L63" i="30"/>
  <c r="F62" i="30"/>
  <c r="N31" i="33"/>
  <c r="N12" i="33"/>
  <c r="H21" i="31"/>
  <c r="J9" i="31"/>
  <c r="L256" i="30"/>
  <c r="H251" i="30"/>
  <c r="H218" i="30"/>
  <c r="F215" i="30"/>
  <c r="L212" i="30"/>
  <c r="N208" i="30"/>
  <c r="H207" i="30"/>
  <c r="H195" i="30"/>
  <c r="F194" i="30"/>
  <c r="J191" i="30"/>
  <c r="H190" i="30"/>
  <c r="F189" i="30"/>
  <c r="F188" i="30"/>
  <c r="H173" i="30"/>
  <c r="F170" i="30"/>
  <c r="H168" i="30"/>
  <c r="N166" i="30"/>
  <c r="H165" i="30"/>
  <c r="J164" i="30"/>
  <c r="F141" i="30"/>
  <c r="J43" i="30"/>
  <c r="L42" i="30"/>
  <c r="F41" i="30"/>
  <c r="H40" i="30"/>
  <c r="J39" i="30"/>
  <c r="L38" i="30"/>
  <c r="F37" i="30"/>
  <c r="H36" i="30"/>
  <c r="L35" i="30"/>
  <c r="H34" i="30"/>
  <c r="L33" i="30"/>
  <c r="H32" i="30"/>
  <c r="L31" i="30"/>
  <c r="L19" i="31"/>
  <c r="J13" i="31"/>
  <c r="H253" i="30"/>
  <c r="J217" i="30"/>
  <c r="H214" i="30"/>
  <c r="F210" i="30"/>
  <c r="L208" i="30"/>
  <c r="J196" i="30"/>
  <c r="F195" i="30"/>
  <c r="L193" i="30"/>
  <c r="J192" i="30"/>
  <c r="N187" i="30"/>
  <c r="N186" i="30"/>
  <c r="F174" i="30"/>
  <c r="F168" i="30"/>
  <c r="L166" i="30"/>
  <c r="N165" i="30"/>
  <c r="H164" i="30"/>
  <c r="L152" i="30"/>
  <c r="L151" i="30"/>
  <c r="F148" i="30"/>
  <c r="H146" i="30"/>
  <c r="J145" i="30"/>
  <c r="J142" i="30"/>
  <c r="L131" i="30"/>
  <c r="J87" i="30"/>
  <c r="L86" i="30"/>
  <c r="F85" i="30"/>
  <c r="J83" i="30"/>
  <c r="L82" i="30"/>
  <c r="F81" i="30"/>
  <c r="N185" i="30"/>
  <c r="L163" i="30"/>
  <c r="F149" i="30"/>
  <c r="F130" i="30"/>
  <c r="N123" i="30"/>
  <c r="H105" i="30"/>
  <c r="J99" i="30"/>
  <c r="F65" i="30"/>
  <c r="L59" i="30"/>
  <c r="F54" i="30"/>
  <c r="L41" i="30"/>
  <c r="J35" i="30"/>
  <c r="H19" i="30"/>
  <c r="L17" i="30"/>
  <c r="F14" i="30"/>
  <c r="H13" i="30"/>
  <c r="J11" i="30"/>
  <c r="L10" i="30"/>
  <c r="F169" i="30"/>
  <c r="N141" i="30"/>
  <c r="H129" i="30"/>
  <c r="F123" i="30"/>
  <c r="J104" i="30"/>
  <c r="N98" i="30"/>
  <c r="J59" i="30"/>
  <c r="J57" i="30"/>
  <c r="N78" i="30"/>
  <c r="H39" i="30"/>
  <c r="J33" i="30"/>
  <c r="F32" i="30"/>
  <c r="H16" i="30"/>
  <c r="F15" i="30"/>
  <c r="F13" i="30"/>
  <c r="H12" i="30"/>
  <c r="J10" i="30"/>
  <c r="L9" i="30"/>
  <c r="L236" i="30"/>
  <c r="F212" i="30"/>
  <c r="L192" i="30"/>
  <c r="H147" i="30"/>
  <c r="J128" i="30"/>
  <c r="J122" i="30"/>
  <c r="L103" i="30"/>
  <c r="F98" i="30"/>
  <c r="J55" i="30"/>
  <c r="L65" i="30"/>
  <c r="H43" i="30"/>
  <c r="L20" i="30"/>
  <c r="F19" i="30"/>
  <c r="J17" i="30"/>
  <c r="F16" i="30"/>
  <c r="F12" i="30"/>
  <c r="H11" i="30"/>
  <c r="J9" i="30"/>
  <c r="L233" i="30"/>
  <c r="L210" i="30"/>
  <c r="H191" i="30"/>
  <c r="H175" i="30"/>
  <c r="J167" i="30"/>
  <c r="L153" i="30"/>
  <c r="L127" i="30"/>
  <c r="N121" i="30"/>
  <c r="H109" i="30"/>
  <c r="J97" i="30"/>
  <c r="L75" i="30"/>
  <c r="F61" i="30"/>
  <c r="J53" i="30"/>
  <c r="J86" i="30"/>
  <c r="N34" i="30"/>
  <c r="H20" i="30"/>
  <c r="L18" i="30"/>
  <c r="N13" i="30"/>
  <c r="F11" i="30"/>
  <c r="H10" i="30"/>
  <c r="F190" i="30"/>
  <c r="H174" i="30"/>
  <c r="L145" i="30"/>
  <c r="F121" i="30"/>
  <c r="J108" i="30"/>
  <c r="F102" i="30"/>
  <c r="J63" i="30"/>
  <c r="L58" i="30"/>
  <c r="N56" i="30"/>
  <c r="J38" i="30"/>
  <c r="L21" i="30"/>
  <c r="F20" i="30"/>
  <c r="J18" i="30"/>
  <c r="F17" i="30"/>
  <c r="L14" i="30"/>
  <c r="N12" i="30"/>
  <c r="F10" i="30"/>
  <c r="H9" i="30"/>
  <c r="F173" i="30"/>
  <c r="N144" i="30"/>
  <c r="F126" i="30"/>
  <c r="J120" i="30"/>
  <c r="L107" i="30"/>
  <c r="J101" i="30"/>
  <c r="L77" i="30"/>
  <c r="J60" i="30"/>
  <c r="L56" i="30"/>
  <c r="N54" i="30"/>
  <c r="F84" i="30"/>
  <c r="J42" i="30"/>
  <c r="F36" i="30"/>
  <c r="N32" i="30"/>
  <c r="J31" i="30"/>
  <c r="J14" i="30"/>
  <c r="L13" i="30"/>
  <c r="N11" i="30"/>
  <c r="F9" i="30"/>
  <c r="F14" i="31"/>
  <c r="L196" i="30"/>
  <c r="F171" i="30"/>
  <c r="H143" i="30"/>
  <c r="J124" i="30"/>
  <c r="F119" i="30"/>
  <c r="F106" i="30"/>
  <c r="F100" i="30"/>
  <c r="L79" i="30"/>
  <c r="F56" i="30"/>
  <c r="L37" i="30"/>
  <c r="F21" i="30"/>
  <c r="J19" i="30"/>
  <c r="L16" i="30"/>
  <c r="H15" i="30"/>
  <c r="H14" i="30"/>
  <c r="J12" i="30"/>
  <c r="L11" i="30"/>
  <c r="N9" i="30"/>
  <c r="H60" i="30"/>
  <c r="F34" i="30"/>
  <c r="F58" i="30"/>
  <c r="J13" i="30"/>
  <c r="F172" i="30"/>
  <c r="N100" i="30"/>
  <c r="L12" i="30"/>
  <c r="F165" i="30"/>
  <c r="L54" i="30"/>
  <c r="J21" i="30"/>
  <c r="H125" i="30"/>
  <c r="N10" i="30"/>
  <c r="J20" i="31"/>
  <c r="N119" i="30"/>
  <c r="F40" i="30"/>
  <c r="H18" i="30"/>
  <c r="F20" i="28"/>
  <c r="J15" i="30"/>
  <c r="F48" i="28"/>
  <c r="F118" i="28"/>
  <c r="F90" i="28"/>
  <c r="F34" i="28"/>
  <c r="L62" i="30"/>
  <c r="E34" i="28"/>
  <c r="C20" i="27"/>
  <c r="D20" i="26"/>
  <c r="C20" i="26"/>
  <c r="F160" i="27"/>
  <c r="G104" i="27"/>
  <c r="E146" i="26"/>
  <c r="D104" i="26"/>
  <c r="C62" i="26"/>
  <c r="D34" i="27"/>
  <c r="D146" i="26"/>
  <c r="C104" i="26"/>
  <c r="G48" i="28"/>
  <c r="D76" i="27"/>
  <c r="C34" i="27"/>
  <c r="E34" i="26"/>
  <c r="G132" i="28"/>
  <c r="G48" i="27"/>
  <c r="F118" i="26"/>
  <c r="E76" i="26"/>
  <c r="D34" i="26"/>
  <c r="E20" i="28"/>
  <c r="G90" i="27"/>
  <c r="D105" i="22"/>
  <c r="F91" i="22"/>
  <c r="H77" i="22"/>
  <c r="R21" i="22"/>
  <c r="D49" i="22"/>
  <c r="F35" i="22"/>
  <c r="D50" i="21"/>
  <c r="G21" i="22"/>
  <c r="D161" i="22"/>
  <c r="F147" i="22"/>
  <c r="H133" i="22"/>
  <c r="F22" i="21"/>
  <c r="P21" i="22"/>
  <c r="C78" i="21"/>
  <c r="D36" i="21"/>
  <c r="F64" i="21"/>
  <c r="S8" i="18"/>
  <c r="K8" i="18"/>
  <c r="C8" i="18"/>
  <c r="T62" i="18"/>
  <c r="D36" i="18"/>
  <c r="U20" i="18"/>
  <c r="C148" i="18"/>
  <c r="L62" i="18"/>
  <c r="M20" i="18"/>
  <c r="V160" i="18"/>
  <c r="L106" i="18"/>
  <c r="D62" i="18"/>
  <c r="E20" i="18"/>
  <c r="U90" i="18"/>
  <c r="D132" i="18"/>
  <c r="V64" i="18"/>
  <c r="N64" i="18"/>
  <c r="O22" i="18"/>
  <c r="G121" i="17"/>
  <c r="F79" i="17"/>
  <c r="E49" i="17"/>
  <c r="E23" i="17"/>
  <c r="S21" i="17"/>
  <c r="Q9" i="17"/>
  <c r="F9" i="17"/>
  <c r="F161" i="16"/>
  <c r="G48" i="18"/>
  <c r="L36" i="18"/>
  <c r="G35" i="17"/>
  <c r="P21" i="17"/>
  <c r="E21" i="17"/>
  <c r="F37" i="16"/>
  <c r="D49" i="17"/>
  <c r="G91" i="16"/>
  <c r="E65" i="16"/>
  <c r="Q21" i="16"/>
  <c r="F134" i="18"/>
  <c r="C49" i="17"/>
  <c r="E119" i="16"/>
  <c r="F91" i="16"/>
  <c r="G63" i="16"/>
  <c r="R9" i="16"/>
  <c r="D91" i="17"/>
  <c r="G63" i="17"/>
  <c r="P9" i="17"/>
  <c r="E91" i="16"/>
  <c r="F23" i="16"/>
  <c r="Q9" i="16"/>
  <c r="F64" i="18"/>
  <c r="C91" i="17"/>
  <c r="F63" i="17"/>
  <c r="O9" i="17"/>
  <c r="F135" i="16"/>
  <c r="G107" i="16"/>
  <c r="E23" i="16"/>
  <c r="G21" i="16"/>
  <c r="P9" i="16"/>
  <c r="E90" i="18"/>
  <c r="O48" i="18"/>
  <c r="D23" i="17"/>
  <c r="R21" i="17"/>
  <c r="E9" i="17"/>
  <c r="E135" i="16"/>
  <c r="F107" i="16"/>
  <c r="F49" i="16"/>
  <c r="F21" i="16"/>
  <c r="O9" i="16"/>
  <c r="G163" i="14"/>
  <c r="G149" i="14"/>
  <c r="G135" i="14"/>
  <c r="G121" i="14"/>
  <c r="G107" i="14"/>
  <c r="G93" i="14"/>
  <c r="G79" i="14"/>
  <c r="G65" i="14"/>
  <c r="G51" i="14"/>
  <c r="C23" i="17"/>
  <c r="Q21" i="17"/>
  <c r="D9" i="17"/>
  <c r="G133" i="16"/>
  <c r="E49" i="16"/>
  <c r="G9" i="16"/>
  <c r="F163" i="14"/>
  <c r="F149" i="14"/>
  <c r="F135" i="14"/>
  <c r="F121" i="14"/>
  <c r="F107" i="14"/>
  <c r="F93" i="14"/>
  <c r="F79" i="14"/>
  <c r="F65" i="14"/>
  <c r="F51" i="14"/>
  <c r="F37" i="14"/>
  <c r="G22" i="18"/>
  <c r="F105" i="17"/>
  <c r="F37" i="17"/>
  <c r="F21" i="17"/>
  <c r="E161" i="16"/>
  <c r="E93" i="16"/>
  <c r="F65" i="16"/>
  <c r="G37" i="16"/>
  <c r="R21" i="16"/>
  <c r="E9" i="16"/>
  <c r="D163" i="14"/>
  <c r="D149" i="14"/>
  <c r="D135" i="14"/>
  <c r="D121" i="14"/>
  <c r="D107" i="14"/>
  <c r="D93" i="14"/>
  <c r="D79" i="14"/>
  <c r="D65" i="14"/>
  <c r="D51" i="14"/>
  <c r="G149" i="16"/>
  <c r="F133" i="16"/>
  <c r="S21" i="16"/>
  <c r="G49" i="15"/>
  <c r="E149" i="14"/>
  <c r="Q23" i="14"/>
  <c r="C23" i="14"/>
  <c r="G146" i="13"/>
  <c r="G132" i="13"/>
  <c r="E62" i="13"/>
  <c r="E48" i="13"/>
  <c r="Q20" i="13"/>
  <c r="A15" i="12"/>
  <c r="U10" i="12"/>
  <c r="U8" i="12"/>
  <c r="U6" i="12"/>
  <c r="D111" i="11"/>
  <c r="D107" i="11"/>
  <c r="D103" i="11"/>
  <c r="D87" i="11"/>
  <c r="D83" i="11"/>
  <c r="D79" i="11"/>
  <c r="O20" i="9"/>
  <c r="G20" i="9"/>
  <c r="M18" i="9"/>
  <c r="E18" i="9"/>
  <c r="K16" i="9"/>
  <c r="Q14" i="9"/>
  <c r="I14" i="9"/>
  <c r="O12" i="9"/>
  <c r="G12" i="9"/>
  <c r="M10" i="9"/>
  <c r="E10" i="9"/>
  <c r="D49" i="16"/>
  <c r="E79" i="14"/>
  <c r="F132" i="13"/>
  <c r="G34" i="13"/>
  <c r="P20" i="13"/>
  <c r="D66" i="11"/>
  <c r="D62" i="11"/>
  <c r="D58" i="11"/>
  <c r="D54" i="11"/>
  <c r="D42" i="11"/>
  <c r="D38" i="11"/>
  <c r="D34" i="11"/>
  <c r="D18" i="11"/>
  <c r="D14" i="11"/>
  <c r="D10" i="11"/>
  <c r="O21" i="9"/>
  <c r="G21" i="9"/>
  <c r="M19" i="9"/>
  <c r="E19" i="9"/>
  <c r="K17" i="9"/>
  <c r="Q15" i="9"/>
  <c r="I15" i="9"/>
  <c r="O13" i="9"/>
  <c r="G13" i="9"/>
  <c r="M11" i="9"/>
  <c r="E11" i="9"/>
  <c r="K9" i="9"/>
  <c r="F35" i="15"/>
  <c r="E121" i="14"/>
  <c r="G37" i="14"/>
  <c r="E132" i="13"/>
  <c r="E118" i="13"/>
  <c r="D110" i="11"/>
  <c r="D106" i="11"/>
  <c r="D102" i="11"/>
  <c r="D90" i="11"/>
  <c r="D86" i="11"/>
  <c r="D82" i="11"/>
  <c r="D78" i="11"/>
  <c r="M20" i="9"/>
  <c r="E20" i="9"/>
  <c r="K18" i="9"/>
  <c r="Q16" i="9"/>
  <c r="I16" i="9"/>
  <c r="O14" i="9"/>
  <c r="G14" i="9"/>
  <c r="M12" i="9"/>
  <c r="E12" i="9"/>
  <c r="K10" i="9"/>
  <c r="E163" i="14"/>
  <c r="E51" i="14"/>
  <c r="E37" i="14"/>
  <c r="G104" i="13"/>
  <c r="G90" i="13"/>
  <c r="D65" i="11"/>
  <c r="D61" i="11"/>
  <c r="D57" i="11"/>
  <c r="D41" i="11"/>
  <c r="D37" i="11"/>
  <c r="D33" i="11"/>
  <c r="D21" i="11"/>
  <c r="D17" i="11"/>
  <c r="D13" i="11"/>
  <c r="D9" i="11"/>
  <c r="M21" i="9"/>
  <c r="E21" i="9"/>
  <c r="K19" i="9"/>
  <c r="Q17" i="9"/>
  <c r="I17" i="9"/>
  <c r="O15" i="9"/>
  <c r="G15" i="9"/>
  <c r="M13" i="9"/>
  <c r="E13" i="9"/>
  <c r="K11" i="9"/>
  <c r="Q9" i="9"/>
  <c r="I9" i="9"/>
  <c r="F9" i="16"/>
  <c r="E93" i="14"/>
  <c r="D37" i="14"/>
  <c r="G23" i="14"/>
  <c r="F104" i="13"/>
  <c r="F90" i="13"/>
  <c r="G20" i="13"/>
  <c r="D113" i="11"/>
  <c r="D109" i="11"/>
  <c r="D105" i="11"/>
  <c r="D101" i="11"/>
  <c r="D89" i="11"/>
  <c r="D85" i="11"/>
  <c r="D81" i="11"/>
  <c r="D77" i="11"/>
  <c r="K20" i="9"/>
  <c r="Q18" i="9"/>
  <c r="I18" i="9"/>
  <c r="O16" i="9"/>
  <c r="G16" i="9"/>
  <c r="M14" i="9"/>
  <c r="E14" i="9"/>
  <c r="K12" i="9"/>
  <c r="Q10" i="9"/>
  <c r="I10" i="9"/>
  <c r="Q21" i="15"/>
  <c r="E135" i="14"/>
  <c r="F23" i="14"/>
  <c r="E90" i="13"/>
  <c r="F20" i="13"/>
  <c r="C55" i="12"/>
  <c r="C53" i="12"/>
  <c r="D64" i="11"/>
  <c r="D60" i="11"/>
  <c r="D56" i="11"/>
  <c r="D44" i="11"/>
  <c r="D40" i="11"/>
  <c r="D36" i="11"/>
  <c r="D32" i="11"/>
  <c r="D20" i="11"/>
  <c r="D16" i="11"/>
  <c r="D12" i="11"/>
  <c r="D8" i="11"/>
  <c r="K21" i="9"/>
  <c r="Q19" i="9"/>
  <c r="I19" i="9"/>
  <c r="O17" i="9"/>
  <c r="G17" i="9"/>
  <c r="M15" i="9"/>
  <c r="E15" i="9"/>
  <c r="K13" i="9"/>
  <c r="Q11" i="9"/>
  <c r="I11" i="9"/>
  <c r="O9" i="9"/>
  <c r="G9" i="9"/>
  <c r="G21" i="17"/>
  <c r="G65" i="16"/>
  <c r="D119" i="15"/>
  <c r="E107" i="14"/>
  <c r="D23" i="14"/>
  <c r="E160" i="13"/>
  <c r="F62" i="13"/>
  <c r="F48" i="13"/>
  <c r="R20" i="13"/>
  <c r="D67" i="11"/>
  <c r="D63" i="11"/>
  <c r="D59" i="11"/>
  <c r="D55" i="11"/>
  <c r="D43" i="11"/>
  <c r="D39" i="11"/>
  <c r="D35" i="11"/>
  <c r="D31" i="11"/>
  <c r="D19" i="11"/>
  <c r="D15" i="11"/>
  <c r="D11" i="11"/>
  <c r="I21" i="9"/>
  <c r="O19" i="9"/>
  <c r="G19" i="9"/>
  <c r="M17" i="9"/>
  <c r="E17" i="9"/>
  <c r="K15" i="9"/>
  <c r="Q13" i="9"/>
  <c r="I13" i="9"/>
  <c r="O11" i="9"/>
  <c r="G11" i="9"/>
  <c r="M9" i="9"/>
  <c r="E9" i="9"/>
  <c r="G37" i="17"/>
  <c r="S20" i="13"/>
  <c r="U53" i="12"/>
  <c r="D84" i="11"/>
  <c r="Q12" i="9"/>
  <c r="D100" i="11"/>
  <c r="C77" i="16"/>
  <c r="E20" i="13"/>
  <c r="U37" i="12"/>
  <c r="D80" i="11"/>
  <c r="Q20" i="9"/>
  <c r="M16" i="9"/>
  <c r="I12" i="9"/>
  <c r="K14" i="9"/>
  <c r="E65" i="14"/>
  <c r="G18" i="9"/>
  <c r="T36" i="18"/>
  <c r="U12" i="12"/>
  <c r="D112" i="11"/>
  <c r="I20" i="9"/>
  <c r="E16" i="9"/>
  <c r="G10" i="9"/>
  <c r="F21" i="15"/>
  <c r="D108" i="11"/>
  <c r="D90" i="13"/>
  <c r="O18" i="9"/>
  <c r="E23" i="14"/>
  <c r="D104" i="11"/>
  <c r="O10" i="9"/>
  <c r="C105" i="15"/>
  <c r="F160" i="13"/>
  <c r="G62" i="13"/>
  <c r="U55" i="12"/>
  <c r="D88" i="11"/>
  <c r="E18" i="2"/>
  <c r="E17" i="2"/>
  <c r="D76" i="13"/>
  <c r="F17" i="2"/>
  <c r="F18" i="2"/>
  <c r="L84" i="3" l="1"/>
  <c r="J84" i="3"/>
  <c r="K84" i="3"/>
  <c r="J56" i="3"/>
  <c r="K56" i="3"/>
  <c r="L62" i="3"/>
  <c r="K62" i="3"/>
  <c r="J62" i="3"/>
  <c r="L70" i="3"/>
  <c r="J70" i="3"/>
  <c r="K70" i="3"/>
  <c r="L80" i="3"/>
  <c r="J80" i="3"/>
  <c r="K80" i="3"/>
  <c r="H195" i="3"/>
  <c r="K49" i="5"/>
  <c r="M49" i="5"/>
  <c r="L49" i="5"/>
  <c r="J49" i="5"/>
  <c r="I49" i="5"/>
  <c r="W47" i="5"/>
  <c r="V47" i="5"/>
  <c r="S47" i="5"/>
  <c r="U47" i="5"/>
  <c r="T47" i="5"/>
  <c r="K31" i="6"/>
  <c r="I31" i="6"/>
  <c r="J31" i="6"/>
  <c r="J54" i="3"/>
  <c r="K54" i="3"/>
  <c r="J71" i="3"/>
  <c r="L71" i="3"/>
  <c r="K71" i="3"/>
  <c r="L75" i="2"/>
  <c r="J75" i="2"/>
  <c r="K75" i="2"/>
  <c r="K46" i="3"/>
  <c r="J46" i="3"/>
  <c r="J64" i="3"/>
  <c r="L64" i="3"/>
  <c r="K64" i="3"/>
  <c r="L72" i="3"/>
  <c r="K72" i="3"/>
  <c r="J72" i="3"/>
  <c r="L66" i="3"/>
  <c r="J66" i="3"/>
  <c r="K66" i="3"/>
  <c r="G68" i="2"/>
  <c r="L63" i="3"/>
  <c r="J63" i="3"/>
  <c r="K63" i="3"/>
  <c r="L81" i="3"/>
  <c r="K81" i="3"/>
  <c r="J81" i="3"/>
  <c r="J65" i="3"/>
  <c r="L65" i="3"/>
  <c r="K65" i="3"/>
  <c r="F123" i="3"/>
  <c r="L67" i="3"/>
  <c r="K67" i="3"/>
  <c r="J67" i="3"/>
  <c r="G123" i="3"/>
  <c r="E196" i="3"/>
  <c r="K19" i="2"/>
  <c r="J19" i="2"/>
  <c r="J21" i="2"/>
  <c r="K21" i="2"/>
  <c r="L68" i="3"/>
  <c r="K68" i="3"/>
  <c r="J68" i="3"/>
  <c r="H123" i="3"/>
  <c r="F196" i="3"/>
  <c r="S20" i="6"/>
  <c r="R20" i="6"/>
  <c r="Q20" i="6"/>
  <c r="J86" i="3"/>
  <c r="L86" i="3"/>
  <c r="K86" i="3"/>
  <c r="J69" i="3"/>
  <c r="L69" i="3"/>
  <c r="K69" i="3"/>
  <c r="G196" i="3"/>
  <c r="I16" i="5"/>
  <c r="M16" i="5"/>
  <c r="L16" i="5"/>
  <c r="K16" i="5"/>
  <c r="J16" i="5"/>
  <c r="M35" i="5"/>
  <c r="L35" i="5"/>
  <c r="I35" i="5"/>
  <c r="K35" i="5"/>
  <c r="J35" i="5"/>
  <c r="Q11" i="6"/>
  <c r="S11" i="6"/>
  <c r="R11" i="6"/>
  <c r="Q26" i="6"/>
  <c r="S26" i="6"/>
  <c r="R26" i="6"/>
  <c r="M40" i="5"/>
  <c r="L40" i="5"/>
  <c r="K40" i="5"/>
  <c r="J40" i="5"/>
  <c r="I40" i="5"/>
  <c r="K20" i="2"/>
  <c r="J20" i="2"/>
  <c r="L32" i="2"/>
  <c r="K32" i="2"/>
  <c r="J32" i="2"/>
  <c r="L33" i="2"/>
  <c r="K33" i="2"/>
  <c r="J33" i="2"/>
  <c r="K34" i="2"/>
  <c r="L34" i="2"/>
  <c r="J34" i="2"/>
  <c r="K35" i="2"/>
  <c r="L35" i="2"/>
  <c r="J35" i="2"/>
  <c r="L36" i="2"/>
  <c r="K36" i="2"/>
  <c r="J36" i="2"/>
  <c r="K37" i="2"/>
  <c r="L37" i="2"/>
  <c r="J37" i="2"/>
  <c r="L38" i="2"/>
  <c r="K38" i="2"/>
  <c r="J38" i="2"/>
  <c r="I42" i="2"/>
  <c r="L39" i="2"/>
  <c r="K39" i="2"/>
  <c r="J39" i="2"/>
  <c r="I43" i="2"/>
  <c r="K40" i="2"/>
  <c r="L40" i="2"/>
  <c r="J40" i="2"/>
  <c r="K41" i="2"/>
  <c r="J41" i="2"/>
  <c r="K47" i="3"/>
  <c r="J47" i="3"/>
  <c r="K55" i="3"/>
  <c r="J55" i="3"/>
  <c r="M11" i="5"/>
  <c r="L11" i="5"/>
  <c r="I11" i="5"/>
  <c r="K11" i="5"/>
  <c r="J11" i="5"/>
  <c r="J22" i="5"/>
  <c r="M22" i="5"/>
  <c r="I22" i="5"/>
  <c r="L22" i="5"/>
  <c r="K22" i="5"/>
  <c r="I10" i="6"/>
  <c r="J10" i="6"/>
  <c r="K10" i="6"/>
  <c r="R10" i="6"/>
  <c r="S10" i="6"/>
  <c r="Q10" i="6"/>
  <c r="V10" i="12"/>
  <c r="T10" i="12"/>
  <c r="S10" i="12"/>
  <c r="V28" i="12"/>
  <c r="T28" i="12"/>
  <c r="S28" i="12"/>
  <c r="T33" i="12"/>
  <c r="S33" i="12"/>
  <c r="V33" i="12"/>
  <c r="K29" i="13"/>
  <c r="J29" i="13"/>
  <c r="I29" i="13"/>
  <c r="K35" i="6"/>
  <c r="I35" i="6"/>
  <c r="J35" i="6"/>
  <c r="V44" i="12"/>
  <c r="T44" i="12"/>
  <c r="S44" i="12"/>
  <c r="K45" i="3"/>
  <c r="J45" i="3"/>
  <c r="K12" i="6"/>
  <c r="J12" i="6"/>
  <c r="I12" i="6"/>
  <c r="K29" i="6"/>
  <c r="I29" i="6"/>
  <c r="J29" i="6"/>
  <c r="K130" i="13"/>
  <c r="J130" i="13"/>
  <c r="I130" i="13"/>
  <c r="J157" i="16"/>
  <c r="I157" i="16"/>
  <c r="L10" i="5"/>
  <c r="K10" i="5"/>
  <c r="J10" i="5"/>
  <c r="I10" i="5"/>
  <c r="M10" i="5"/>
  <c r="L49" i="12"/>
  <c r="K49" i="12"/>
  <c r="J49" i="12"/>
  <c r="I49" i="12"/>
  <c r="V8" i="12"/>
  <c r="T8" i="12"/>
  <c r="S8" i="12"/>
  <c r="S18" i="14"/>
  <c r="T18" i="14"/>
  <c r="K11" i="6"/>
  <c r="J11" i="6"/>
  <c r="I11" i="6"/>
  <c r="K18" i="6"/>
  <c r="J18" i="6"/>
  <c r="I18" i="6"/>
  <c r="I26" i="6"/>
  <c r="K26" i="6"/>
  <c r="J26" i="6"/>
  <c r="K43" i="13"/>
  <c r="J43" i="13"/>
  <c r="I43" i="13"/>
  <c r="L51" i="2"/>
  <c r="K51" i="2"/>
  <c r="J51" i="2"/>
  <c r="K61" i="3"/>
  <c r="J61" i="3"/>
  <c r="M48" i="5"/>
  <c r="L48" i="5"/>
  <c r="K48" i="5"/>
  <c r="J48" i="5"/>
  <c r="I48" i="5"/>
  <c r="S12" i="6"/>
  <c r="R12" i="6"/>
  <c r="Q12" i="6"/>
  <c r="L12" i="12"/>
  <c r="K12" i="12"/>
  <c r="J12" i="12"/>
  <c r="I12" i="12"/>
  <c r="L31" i="12"/>
  <c r="K31" i="12"/>
  <c r="J31" i="12"/>
  <c r="I31" i="12"/>
  <c r="K16" i="13"/>
  <c r="J16" i="13"/>
  <c r="I16" i="13"/>
  <c r="L130" i="15"/>
  <c r="K130" i="15"/>
  <c r="J130" i="15"/>
  <c r="I130" i="15"/>
  <c r="M130" i="15"/>
  <c r="M8" i="5"/>
  <c r="L8" i="5"/>
  <c r="I8" i="5"/>
  <c r="K8" i="5"/>
  <c r="J8" i="5"/>
  <c r="M43" i="5"/>
  <c r="L43" i="5"/>
  <c r="K43" i="5"/>
  <c r="J43" i="5"/>
  <c r="I43" i="5"/>
  <c r="K53" i="3"/>
  <c r="J53" i="3"/>
  <c r="M24" i="5"/>
  <c r="L24" i="5"/>
  <c r="K24" i="5"/>
  <c r="J24" i="5"/>
  <c r="I24" i="5"/>
  <c r="Q41" i="6"/>
  <c r="S41" i="6"/>
  <c r="R41" i="6"/>
  <c r="F43" i="2"/>
  <c r="K42" i="3"/>
  <c r="J42" i="3"/>
  <c r="K50" i="3"/>
  <c r="J50" i="3"/>
  <c r="K58" i="3"/>
  <c r="J58" i="3"/>
  <c r="J12" i="5"/>
  <c r="I12" i="5"/>
  <c r="M12" i="5"/>
  <c r="K12" i="5"/>
  <c r="L12" i="5"/>
  <c r="J23" i="5"/>
  <c r="I23" i="5"/>
  <c r="L23" i="5"/>
  <c r="K23" i="5"/>
  <c r="M23" i="5"/>
  <c r="J7" i="6"/>
  <c r="I7" i="6"/>
  <c r="K7" i="6"/>
  <c r="R7" i="6"/>
  <c r="Q7" i="6"/>
  <c r="S7" i="6"/>
  <c r="J15" i="6"/>
  <c r="I15" i="6"/>
  <c r="K15" i="6"/>
  <c r="R15" i="6"/>
  <c r="Q15" i="6"/>
  <c r="S15" i="6"/>
  <c r="L47" i="12"/>
  <c r="K47" i="12"/>
  <c r="J47" i="12"/>
  <c r="I47" i="12"/>
  <c r="J128" i="13"/>
  <c r="I128" i="13"/>
  <c r="K128" i="13"/>
  <c r="K25" i="13"/>
  <c r="J25" i="13"/>
  <c r="I25" i="13"/>
  <c r="K61" i="13"/>
  <c r="J61" i="13"/>
  <c r="I61" i="13"/>
  <c r="K98" i="13"/>
  <c r="J98" i="13"/>
  <c r="I98" i="13"/>
  <c r="T16" i="14"/>
  <c r="S16" i="14"/>
  <c r="M27" i="5"/>
  <c r="L27" i="5"/>
  <c r="K27" i="5"/>
  <c r="J27" i="5"/>
  <c r="I27" i="5"/>
  <c r="I51" i="5"/>
  <c r="M51" i="5"/>
  <c r="L51" i="5"/>
  <c r="K51" i="5"/>
  <c r="J51" i="5"/>
  <c r="Q18" i="6"/>
  <c r="S18" i="6"/>
  <c r="R18" i="6"/>
  <c r="S37" i="6"/>
  <c r="R37" i="6"/>
  <c r="Q37" i="6"/>
  <c r="L50" i="2"/>
  <c r="K50" i="2"/>
  <c r="J50" i="2"/>
  <c r="M13" i="5"/>
  <c r="L13" i="5"/>
  <c r="K13" i="5"/>
  <c r="J13" i="5"/>
  <c r="I13" i="5"/>
  <c r="M32" i="5"/>
  <c r="L32" i="5"/>
  <c r="K32" i="5"/>
  <c r="J32" i="5"/>
  <c r="I32" i="5"/>
  <c r="K27" i="6"/>
  <c r="J27" i="6"/>
  <c r="I27" i="6"/>
  <c r="I49" i="6"/>
  <c r="K49" i="6"/>
  <c r="J49" i="6"/>
  <c r="V56" i="12"/>
  <c r="S56" i="12"/>
  <c r="T56" i="12"/>
  <c r="K94" i="13"/>
  <c r="J94" i="13"/>
  <c r="I94" i="13"/>
  <c r="F42" i="2"/>
  <c r="V6" i="12"/>
  <c r="T6" i="12"/>
  <c r="S6" i="12"/>
  <c r="W11" i="13"/>
  <c r="U11" i="13"/>
  <c r="V11" i="13"/>
  <c r="K112" i="13"/>
  <c r="J112" i="13"/>
  <c r="I112" i="13"/>
  <c r="K149" i="13"/>
  <c r="J149" i="13"/>
  <c r="I149" i="13"/>
  <c r="K45" i="6"/>
  <c r="J45" i="6"/>
  <c r="I45" i="6"/>
  <c r="T49" i="12"/>
  <c r="S49" i="12"/>
  <c r="V49" i="12"/>
  <c r="K80" i="13"/>
  <c r="J80" i="13"/>
  <c r="I80" i="13"/>
  <c r="M55" i="15"/>
  <c r="L55" i="15"/>
  <c r="K55" i="15"/>
  <c r="J55" i="15"/>
  <c r="I55" i="15"/>
  <c r="H63" i="15"/>
  <c r="L49" i="2"/>
  <c r="K49" i="2"/>
  <c r="J49" i="2"/>
  <c r="S27" i="6"/>
  <c r="R27" i="6"/>
  <c r="Q27" i="6"/>
  <c r="T11" i="14"/>
  <c r="S11" i="14"/>
  <c r="K11" i="13"/>
  <c r="J11" i="13"/>
  <c r="I11" i="13"/>
  <c r="M29" i="15"/>
  <c r="L29" i="15"/>
  <c r="K29" i="15"/>
  <c r="J29" i="15"/>
  <c r="I29" i="15"/>
  <c r="M98" i="15"/>
  <c r="L98" i="15"/>
  <c r="K98" i="15"/>
  <c r="J98" i="15"/>
  <c r="I98" i="15"/>
  <c r="J20" i="14"/>
  <c r="I20" i="14"/>
  <c r="M81" i="15"/>
  <c r="L81" i="15"/>
  <c r="K81" i="15"/>
  <c r="J81" i="15"/>
  <c r="I81" i="15"/>
  <c r="J71" i="16"/>
  <c r="I71" i="16"/>
  <c r="V16" i="17"/>
  <c r="U16" i="17"/>
  <c r="M38" i="15"/>
  <c r="L38" i="15"/>
  <c r="K38" i="15"/>
  <c r="J38" i="15"/>
  <c r="I38" i="15"/>
  <c r="M107" i="15"/>
  <c r="L107" i="15"/>
  <c r="K107" i="15"/>
  <c r="J107" i="15"/>
  <c r="I107" i="15"/>
  <c r="J73" i="16"/>
  <c r="I73" i="16"/>
  <c r="J45" i="17"/>
  <c r="I45" i="17"/>
  <c r="L156" i="15"/>
  <c r="K156" i="15"/>
  <c r="J156" i="15"/>
  <c r="I156" i="15"/>
  <c r="M156" i="15"/>
  <c r="J11" i="14"/>
  <c r="I11" i="14"/>
  <c r="J16" i="14"/>
  <c r="I16" i="14"/>
  <c r="I19" i="14"/>
  <c r="J19" i="14"/>
  <c r="M89" i="15"/>
  <c r="L89" i="15"/>
  <c r="K89" i="15"/>
  <c r="J89" i="15"/>
  <c r="I89" i="15"/>
  <c r="I155" i="16"/>
  <c r="J155" i="16"/>
  <c r="J38" i="16"/>
  <c r="H37" i="16"/>
  <c r="I38" i="16"/>
  <c r="I12" i="14"/>
  <c r="J12" i="14"/>
  <c r="J17" i="14"/>
  <c r="I17" i="14"/>
  <c r="M46" i="15"/>
  <c r="L46" i="15"/>
  <c r="K46" i="15"/>
  <c r="J46" i="15"/>
  <c r="I46" i="15"/>
  <c r="M115" i="15"/>
  <c r="L115" i="15"/>
  <c r="K115" i="15"/>
  <c r="J115" i="15"/>
  <c r="I115" i="15"/>
  <c r="V12" i="16"/>
  <c r="U12" i="16"/>
  <c r="H53" i="12"/>
  <c r="L6" i="12"/>
  <c r="K6" i="12"/>
  <c r="I6" i="12"/>
  <c r="J6" i="12"/>
  <c r="H55" i="12"/>
  <c r="L8" i="12"/>
  <c r="K8" i="12"/>
  <c r="I8" i="12"/>
  <c r="J8" i="12"/>
  <c r="L10" i="12"/>
  <c r="K10" i="12"/>
  <c r="I10" i="12"/>
  <c r="J10" i="12"/>
  <c r="L27" i="12"/>
  <c r="K27" i="12"/>
  <c r="I27" i="12"/>
  <c r="J27" i="12"/>
  <c r="K8" i="13"/>
  <c r="J8" i="13"/>
  <c r="I8" i="13"/>
  <c r="H34" i="13"/>
  <c r="K26" i="13"/>
  <c r="I26" i="13"/>
  <c r="J26" i="13"/>
  <c r="M72" i="15"/>
  <c r="L72" i="15"/>
  <c r="K72" i="15"/>
  <c r="J72" i="15"/>
  <c r="I72" i="15"/>
  <c r="Q67" i="18"/>
  <c r="J17" i="16"/>
  <c r="I17" i="16"/>
  <c r="J45" i="16"/>
  <c r="I45" i="16"/>
  <c r="J47" i="16"/>
  <c r="I47" i="16"/>
  <c r="J81" i="16"/>
  <c r="I81" i="16"/>
  <c r="J114" i="16"/>
  <c r="I114" i="16"/>
  <c r="J116" i="16"/>
  <c r="I116" i="16"/>
  <c r="J141" i="16"/>
  <c r="I141" i="16"/>
  <c r="J20" i="17"/>
  <c r="I20" i="17"/>
  <c r="J53" i="17"/>
  <c r="I53" i="17"/>
  <c r="I67" i="18"/>
  <c r="I18" i="14"/>
  <c r="J18" i="14"/>
  <c r="J28" i="16"/>
  <c r="I28" i="16"/>
  <c r="J30" i="16"/>
  <c r="I30" i="16"/>
  <c r="H105" i="16"/>
  <c r="J97" i="16"/>
  <c r="I97" i="16"/>
  <c r="J99" i="16"/>
  <c r="I99" i="16"/>
  <c r="J132" i="16"/>
  <c r="I132" i="16"/>
  <c r="J150" i="16"/>
  <c r="I150" i="16"/>
  <c r="H149" i="16"/>
  <c r="J27" i="17"/>
  <c r="H35" i="17"/>
  <c r="I27" i="17"/>
  <c r="J12" i="16"/>
  <c r="I12" i="16"/>
  <c r="J54" i="16"/>
  <c r="I54" i="16"/>
  <c r="J56" i="16"/>
  <c r="I56" i="16"/>
  <c r="J89" i="16"/>
  <c r="I89" i="16"/>
  <c r="J123" i="16"/>
  <c r="I123" i="16"/>
  <c r="J125" i="16"/>
  <c r="I125" i="16"/>
  <c r="H133" i="16"/>
  <c r="J54" i="17"/>
  <c r="I54" i="17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46" i="16"/>
  <c r="I46" i="16"/>
  <c r="H79" i="16"/>
  <c r="J80" i="16"/>
  <c r="I80" i="16"/>
  <c r="J82" i="16"/>
  <c r="I82" i="16"/>
  <c r="J115" i="16"/>
  <c r="I115" i="16"/>
  <c r="J158" i="16"/>
  <c r="I158" i="16"/>
  <c r="J12" i="17"/>
  <c r="I12" i="17"/>
  <c r="J112" i="17"/>
  <c r="I112" i="17"/>
  <c r="X40" i="18"/>
  <c r="W48" i="18"/>
  <c r="J15" i="14"/>
  <c r="I15" i="14"/>
  <c r="H23" i="14"/>
  <c r="J13" i="16"/>
  <c r="I13" i="16"/>
  <c r="H21" i="16"/>
  <c r="J39" i="16"/>
  <c r="I39" i="16"/>
  <c r="J72" i="16"/>
  <c r="I72" i="16"/>
  <c r="J108" i="16"/>
  <c r="I108" i="16"/>
  <c r="H107" i="16"/>
  <c r="J140" i="16"/>
  <c r="I140" i="16"/>
  <c r="J28" i="17"/>
  <c r="I28" i="17"/>
  <c r="I94" i="18"/>
  <c r="I14" i="14"/>
  <c r="J14" i="14"/>
  <c r="I22" i="14"/>
  <c r="J22" i="14"/>
  <c r="J29" i="16"/>
  <c r="I29" i="16"/>
  <c r="I62" i="16"/>
  <c r="J62" i="16"/>
  <c r="J98" i="16"/>
  <c r="I98" i="16"/>
  <c r="I131" i="16"/>
  <c r="J131" i="16"/>
  <c r="J16" i="17"/>
  <c r="I16" i="17"/>
  <c r="J44" i="17"/>
  <c r="I44" i="17"/>
  <c r="I13" i="14"/>
  <c r="J13" i="14"/>
  <c r="I21" i="14"/>
  <c r="J21" i="14"/>
  <c r="I16" i="16"/>
  <c r="J16" i="16"/>
  <c r="J55" i="16"/>
  <c r="H63" i="16"/>
  <c r="I55" i="16"/>
  <c r="I88" i="16"/>
  <c r="J88" i="16"/>
  <c r="J90" i="16"/>
  <c r="I90" i="16"/>
  <c r="J124" i="16"/>
  <c r="I124" i="16"/>
  <c r="J56" i="17"/>
  <c r="I56" i="17"/>
  <c r="I58" i="18"/>
  <c r="J20" i="16"/>
  <c r="I20" i="16"/>
  <c r="H35" i="16"/>
  <c r="I27" i="16"/>
  <c r="J27" i="16"/>
  <c r="X57" i="18"/>
  <c r="J142" i="16"/>
  <c r="I142" i="16"/>
  <c r="J151" i="16"/>
  <c r="I151" i="16"/>
  <c r="J159" i="16"/>
  <c r="I159" i="16"/>
  <c r="J13" i="17"/>
  <c r="I13" i="17"/>
  <c r="H21" i="17"/>
  <c r="J17" i="17"/>
  <c r="I17" i="17"/>
  <c r="J29" i="17"/>
  <c r="I29" i="17"/>
  <c r="X31" i="18"/>
  <c r="I41" i="18"/>
  <c r="X84" i="18"/>
  <c r="P13" i="19"/>
  <c r="Q13" i="19"/>
  <c r="O21" i="19"/>
  <c r="X23" i="18"/>
  <c r="W22" i="18"/>
  <c r="X14" i="18"/>
  <c r="X153" i="18"/>
  <c r="H25" i="19"/>
  <c r="I25" i="19"/>
  <c r="P123" i="19"/>
  <c r="Q123" i="19"/>
  <c r="X66" i="18"/>
  <c r="H109" i="19"/>
  <c r="I109" i="19"/>
  <c r="H20" i="19"/>
  <c r="I20" i="19"/>
  <c r="X31" i="19"/>
  <c r="Y31" i="19"/>
  <c r="H117" i="19"/>
  <c r="I117" i="19"/>
  <c r="P17" i="19"/>
  <c r="Q17" i="19"/>
  <c r="H29" i="19"/>
  <c r="I29" i="19"/>
  <c r="Q159" i="19"/>
  <c r="P159" i="19"/>
  <c r="X10" i="19"/>
  <c r="Y10" i="19"/>
  <c r="W9" i="19"/>
  <c r="H33" i="19"/>
  <c r="I33" i="19"/>
  <c r="X14" i="19"/>
  <c r="Y14" i="19"/>
  <c r="P26" i="19"/>
  <c r="Q26" i="19"/>
  <c r="H38" i="19"/>
  <c r="I38" i="19"/>
  <c r="G37" i="19"/>
  <c r="X18" i="19"/>
  <c r="Y18" i="19"/>
  <c r="P30" i="19"/>
  <c r="Q30" i="19"/>
  <c r="H12" i="19"/>
  <c r="I12" i="19"/>
  <c r="P34" i="19"/>
  <c r="Q34" i="19"/>
  <c r="H16" i="19"/>
  <c r="I16" i="19"/>
  <c r="X27" i="19"/>
  <c r="Y27" i="19"/>
  <c r="W35" i="19"/>
  <c r="P39" i="19"/>
  <c r="Q39" i="19"/>
  <c r="R10" i="21"/>
  <c r="Q10" i="21"/>
  <c r="H10" i="19"/>
  <c r="I10" i="19"/>
  <c r="G9" i="19"/>
  <c r="J20" i="19" s="1"/>
  <c r="P11" i="19"/>
  <c r="Q11" i="19"/>
  <c r="X12" i="19"/>
  <c r="Y12" i="19"/>
  <c r="H14" i="19"/>
  <c r="I14" i="19"/>
  <c r="J14" i="19"/>
  <c r="P15" i="19"/>
  <c r="Q15" i="19"/>
  <c r="X16" i="19"/>
  <c r="Y16" i="19"/>
  <c r="H18" i="19"/>
  <c r="I18" i="19"/>
  <c r="J18" i="19"/>
  <c r="P19" i="19"/>
  <c r="Q19" i="19"/>
  <c r="X20" i="19"/>
  <c r="Y20" i="19"/>
  <c r="I66" i="21"/>
  <c r="H66" i="21"/>
  <c r="R14" i="21"/>
  <c r="Q14" i="21"/>
  <c r="P22" i="21"/>
  <c r="I74" i="21"/>
  <c r="H74" i="21"/>
  <c r="I57" i="21"/>
  <c r="H57" i="21"/>
  <c r="I126" i="21"/>
  <c r="H126" i="21"/>
  <c r="G134" i="21"/>
  <c r="X18" i="22"/>
  <c r="W18" i="22"/>
  <c r="V18" i="22"/>
  <c r="I48" i="21"/>
  <c r="H48" i="21"/>
  <c r="I117" i="21"/>
  <c r="H117" i="21"/>
  <c r="I40" i="21"/>
  <c r="H40" i="21"/>
  <c r="I109" i="21"/>
  <c r="H109" i="21"/>
  <c r="Q19" i="21"/>
  <c r="R19" i="21"/>
  <c r="I31" i="21"/>
  <c r="H31" i="21"/>
  <c r="I100" i="21"/>
  <c r="H100" i="21"/>
  <c r="I91" i="21"/>
  <c r="H91" i="21"/>
  <c r="H145" i="21"/>
  <c r="I145" i="21"/>
  <c r="I151" i="21"/>
  <c r="H151" i="21"/>
  <c r="R18" i="21"/>
  <c r="Q18" i="21"/>
  <c r="I83" i="21"/>
  <c r="H83" i="21"/>
  <c r="L13" i="22"/>
  <c r="K13" i="22"/>
  <c r="J13" i="22"/>
  <c r="I21" i="22"/>
  <c r="W14" i="22"/>
  <c r="V14" i="22"/>
  <c r="X14" i="22"/>
  <c r="X20" i="22"/>
  <c r="V20" i="22"/>
  <c r="W20" i="22"/>
  <c r="R13" i="21"/>
  <c r="Q13" i="21"/>
  <c r="R17" i="21"/>
  <c r="Q17" i="21"/>
  <c r="I13" i="21"/>
  <c r="H13" i="21"/>
  <c r="X10" i="22"/>
  <c r="W10" i="22"/>
  <c r="V10" i="22"/>
  <c r="K81" i="27"/>
  <c r="J81" i="27"/>
  <c r="I81" i="27"/>
  <c r="K31" i="26"/>
  <c r="J31" i="26"/>
  <c r="I31" i="26"/>
  <c r="K97" i="27"/>
  <c r="J97" i="27"/>
  <c r="I97" i="27"/>
  <c r="K66" i="26"/>
  <c r="J66" i="26"/>
  <c r="I66" i="26"/>
  <c r="K100" i="26"/>
  <c r="J100" i="26"/>
  <c r="I100" i="26"/>
  <c r="K12" i="27"/>
  <c r="J12" i="27"/>
  <c r="I12" i="27"/>
  <c r="H20" i="27"/>
  <c r="K135" i="26"/>
  <c r="J135" i="26"/>
  <c r="I135" i="26"/>
  <c r="K46" i="27"/>
  <c r="J46" i="27"/>
  <c r="I46" i="27"/>
  <c r="K123" i="27"/>
  <c r="J123" i="27"/>
  <c r="I123" i="27"/>
  <c r="K40" i="26"/>
  <c r="J40" i="26"/>
  <c r="I40" i="26"/>
  <c r="H48" i="26"/>
  <c r="K74" i="26"/>
  <c r="J74" i="26"/>
  <c r="I74" i="26"/>
  <c r="K109" i="26"/>
  <c r="J109" i="26"/>
  <c r="I109" i="26"/>
  <c r="K143" i="26"/>
  <c r="J143" i="26"/>
  <c r="I143" i="26"/>
  <c r="K55" i="27"/>
  <c r="J55" i="27"/>
  <c r="I55" i="27"/>
  <c r="K89" i="27"/>
  <c r="J89" i="27"/>
  <c r="I89" i="27"/>
  <c r="K125" i="27"/>
  <c r="J125" i="27"/>
  <c r="I125" i="27"/>
  <c r="M37" i="28"/>
  <c r="L37" i="28"/>
  <c r="K37" i="28"/>
  <c r="J37" i="28"/>
  <c r="I37" i="28"/>
  <c r="K22" i="26"/>
  <c r="J22" i="26"/>
  <c r="I22" i="26"/>
  <c r="K56" i="26"/>
  <c r="J56" i="26"/>
  <c r="I56" i="26"/>
  <c r="K125" i="26"/>
  <c r="J125" i="26"/>
  <c r="I125" i="26"/>
  <c r="K159" i="26"/>
  <c r="J159" i="26"/>
  <c r="I159" i="26"/>
  <c r="K13" i="27"/>
  <c r="J13" i="27"/>
  <c r="I13" i="27"/>
  <c r="K47" i="27"/>
  <c r="J47" i="27"/>
  <c r="I47" i="27"/>
  <c r="K82" i="27"/>
  <c r="J82" i="27"/>
  <c r="I82" i="27"/>
  <c r="H90" i="27"/>
  <c r="K115" i="27"/>
  <c r="J115" i="27"/>
  <c r="I115" i="27"/>
  <c r="M25" i="28"/>
  <c r="L25" i="28"/>
  <c r="K25" i="28"/>
  <c r="J25" i="28"/>
  <c r="I25" i="28"/>
  <c r="M103" i="28"/>
  <c r="L103" i="28"/>
  <c r="K103" i="28"/>
  <c r="I103" i="28"/>
  <c r="J103" i="28"/>
  <c r="T10" i="40"/>
  <c r="AA20" i="40" s="1"/>
  <c r="S10" i="40"/>
  <c r="R10" i="40"/>
  <c r="Q10" i="40"/>
  <c r="P10" i="40"/>
  <c r="K158" i="26"/>
  <c r="I158" i="26"/>
  <c r="J158" i="26"/>
  <c r="K14" i="26"/>
  <c r="J14" i="26"/>
  <c r="I14" i="26"/>
  <c r="K83" i="26"/>
  <c r="J83" i="26"/>
  <c r="I83" i="26"/>
  <c r="K117" i="26"/>
  <c r="J117" i="26"/>
  <c r="I117" i="26"/>
  <c r="K152" i="26"/>
  <c r="J152" i="26"/>
  <c r="I152" i="26"/>
  <c r="H160" i="26"/>
  <c r="K29" i="27"/>
  <c r="J29" i="27"/>
  <c r="I29" i="27"/>
  <c r="K64" i="27"/>
  <c r="J64" i="27"/>
  <c r="I64" i="27"/>
  <c r="M112" i="28"/>
  <c r="L112" i="28"/>
  <c r="K112" i="28"/>
  <c r="J112" i="28"/>
  <c r="I112" i="28"/>
  <c r="K30" i="26"/>
  <c r="J30" i="26"/>
  <c r="I30" i="26"/>
  <c r="K65" i="26"/>
  <c r="J65" i="26"/>
  <c r="I65" i="26"/>
  <c r="K99" i="26"/>
  <c r="J99" i="26"/>
  <c r="I99" i="26"/>
  <c r="K134" i="26"/>
  <c r="J134" i="26"/>
  <c r="I134" i="26"/>
  <c r="K141" i="27"/>
  <c r="J141" i="27"/>
  <c r="I141" i="27"/>
  <c r="K22" i="27"/>
  <c r="J22" i="27"/>
  <c r="I22" i="27"/>
  <c r="K56" i="27"/>
  <c r="J56" i="27"/>
  <c r="I56" i="27"/>
  <c r="K23" i="26"/>
  <c r="J23" i="26"/>
  <c r="I23" i="26"/>
  <c r="K57" i="26"/>
  <c r="J57" i="26"/>
  <c r="I57" i="26"/>
  <c r="K92" i="26"/>
  <c r="J92" i="26"/>
  <c r="I92" i="26"/>
  <c r="K126" i="26"/>
  <c r="J126" i="26"/>
  <c r="I126" i="26"/>
  <c r="K38" i="27"/>
  <c r="J38" i="27"/>
  <c r="I38" i="27"/>
  <c r="K72" i="27"/>
  <c r="J72" i="27"/>
  <c r="I72" i="27"/>
  <c r="K110" i="27"/>
  <c r="J110" i="27"/>
  <c r="I110" i="27"/>
  <c r="H118" i="27"/>
  <c r="K39" i="26"/>
  <c r="J39" i="26"/>
  <c r="I39" i="26"/>
  <c r="K73" i="26"/>
  <c r="J73" i="26"/>
  <c r="I73" i="26"/>
  <c r="K108" i="26"/>
  <c r="J108" i="26"/>
  <c r="I108" i="26"/>
  <c r="K142" i="26"/>
  <c r="J142" i="26"/>
  <c r="I142" i="26"/>
  <c r="K30" i="27"/>
  <c r="J30" i="27"/>
  <c r="I30" i="27"/>
  <c r="K65" i="27"/>
  <c r="J65" i="27"/>
  <c r="I65" i="27"/>
  <c r="K149" i="27"/>
  <c r="J149" i="27"/>
  <c r="I149" i="27"/>
  <c r="L57" i="28"/>
  <c r="M57" i="28"/>
  <c r="K57" i="28"/>
  <c r="J57" i="28"/>
  <c r="I57" i="28"/>
  <c r="K60" i="28"/>
  <c r="M60" i="28"/>
  <c r="L60" i="28"/>
  <c r="J60" i="28"/>
  <c r="I60" i="28"/>
  <c r="K13" i="26"/>
  <c r="J13" i="26"/>
  <c r="I13" i="26"/>
  <c r="K47" i="26"/>
  <c r="J47" i="26"/>
  <c r="I47" i="26"/>
  <c r="K82" i="26"/>
  <c r="J82" i="26"/>
  <c r="H90" i="26"/>
  <c r="I82" i="26"/>
  <c r="K116" i="26"/>
  <c r="J116" i="26"/>
  <c r="I116" i="26"/>
  <c r="K151" i="26"/>
  <c r="J151" i="26"/>
  <c r="I151" i="26"/>
  <c r="K39" i="27"/>
  <c r="J39" i="27"/>
  <c r="I39" i="27"/>
  <c r="K73" i="27"/>
  <c r="J73" i="27"/>
  <c r="I73" i="27"/>
  <c r="M28" i="28"/>
  <c r="L28" i="28"/>
  <c r="K28" i="28"/>
  <c r="J28" i="28"/>
  <c r="I28" i="28"/>
  <c r="M16" i="28"/>
  <c r="L16" i="28"/>
  <c r="K16" i="28"/>
  <c r="J16" i="28"/>
  <c r="I16" i="28"/>
  <c r="M51" i="28"/>
  <c r="L51" i="28"/>
  <c r="K51" i="28"/>
  <c r="J51" i="28"/>
  <c r="I51" i="28"/>
  <c r="M19" i="28"/>
  <c r="L19" i="28"/>
  <c r="K19" i="28"/>
  <c r="J19" i="28"/>
  <c r="I19" i="28"/>
  <c r="L58" i="28"/>
  <c r="I58" i="28"/>
  <c r="M58" i="28"/>
  <c r="K58" i="28"/>
  <c r="J58" i="28"/>
  <c r="L67" i="28"/>
  <c r="I67" i="28"/>
  <c r="M67" i="28"/>
  <c r="K67" i="28"/>
  <c r="J67" i="28"/>
  <c r="M72" i="28"/>
  <c r="L72" i="28"/>
  <c r="K72" i="28"/>
  <c r="J72" i="28"/>
  <c r="I72" i="28"/>
  <c r="M8" i="28"/>
  <c r="L8" i="28"/>
  <c r="K8" i="28"/>
  <c r="J8" i="28"/>
  <c r="I8" i="28"/>
  <c r="M42" i="28"/>
  <c r="L42" i="28"/>
  <c r="K42" i="28"/>
  <c r="J42" i="28"/>
  <c r="I42" i="28"/>
  <c r="M55" i="28"/>
  <c r="J55" i="28"/>
  <c r="L55" i="28"/>
  <c r="K55" i="28"/>
  <c r="I55" i="28"/>
  <c r="I68" i="28"/>
  <c r="H76" i="28"/>
  <c r="J68" i="28"/>
  <c r="M68" i="28"/>
  <c r="L68" i="28"/>
  <c r="K68" i="28"/>
  <c r="M11" i="28"/>
  <c r="L11" i="28"/>
  <c r="K11" i="28"/>
  <c r="J11" i="28"/>
  <c r="I11" i="28"/>
  <c r="M45" i="28"/>
  <c r="L45" i="28"/>
  <c r="K45" i="28"/>
  <c r="J45" i="28"/>
  <c r="I45" i="28"/>
  <c r="I59" i="28"/>
  <c r="M59" i="28"/>
  <c r="L59" i="28"/>
  <c r="K59" i="28"/>
  <c r="J59" i="28"/>
  <c r="L110" i="28"/>
  <c r="K110" i="28"/>
  <c r="J110" i="28"/>
  <c r="I110" i="28"/>
  <c r="H118" i="28"/>
  <c r="M110" i="28"/>
  <c r="M33" i="28"/>
  <c r="L33" i="28"/>
  <c r="K33" i="28"/>
  <c r="J33" i="28"/>
  <c r="I33" i="28"/>
  <c r="J56" i="28"/>
  <c r="M56" i="28"/>
  <c r="L56" i="28"/>
  <c r="K56" i="28"/>
  <c r="I56" i="28"/>
  <c r="M14" i="28"/>
  <c r="L14" i="28"/>
  <c r="K14" i="28"/>
  <c r="J14" i="28"/>
  <c r="I14" i="28"/>
  <c r="L9" i="28"/>
  <c r="K9" i="28"/>
  <c r="J9" i="28"/>
  <c r="I9" i="28"/>
  <c r="M9" i="28"/>
  <c r="K12" i="28"/>
  <c r="J12" i="28"/>
  <c r="I12" i="28"/>
  <c r="H20" i="28"/>
  <c r="M12" i="28"/>
  <c r="L12" i="28"/>
  <c r="I10" i="28"/>
  <c r="M10" i="28"/>
  <c r="L10" i="28"/>
  <c r="K10" i="28"/>
  <c r="J10" i="28"/>
  <c r="H34" i="35"/>
  <c r="I34" i="35"/>
  <c r="Q7" i="36"/>
  <c r="P7" i="36"/>
  <c r="AL9" i="35"/>
  <c r="AK9" i="35"/>
  <c r="AJ9" i="35"/>
  <c r="AV13" i="35"/>
  <c r="AU13" i="35"/>
  <c r="AT13" i="35"/>
  <c r="AS13" i="35"/>
  <c r="AR13" i="35"/>
  <c r="AV17" i="35"/>
  <c r="AU17" i="35"/>
  <c r="AT17" i="35"/>
  <c r="AS17" i="35"/>
  <c r="AR17" i="35"/>
  <c r="J37" i="36"/>
  <c r="I37" i="36"/>
  <c r="AV16" i="35"/>
  <c r="AR16" i="35"/>
  <c r="AU16" i="35"/>
  <c r="AS16" i="35"/>
  <c r="AT16" i="35"/>
  <c r="AU10" i="35"/>
  <c r="AT10" i="35"/>
  <c r="AS10" i="35"/>
  <c r="AR10" i="35"/>
  <c r="AV10" i="35"/>
  <c r="AL14" i="35"/>
  <c r="AK14" i="35"/>
  <c r="AJ14" i="35"/>
  <c r="J8" i="36"/>
  <c r="I8" i="36"/>
  <c r="AL16" i="35"/>
  <c r="AK16" i="35"/>
  <c r="AJ16" i="35"/>
  <c r="AV9" i="35"/>
  <c r="AU9" i="35"/>
  <c r="AT9" i="35"/>
  <c r="AS9" i="35"/>
  <c r="AR9" i="35"/>
  <c r="AL13" i="35"/>
  <c r="AK13" i="35"/>
  <c r="AJ13" i="35"/>
  <c r="AK36" i="35"/>
  <c r="AL36" i="35"/>
  <c r="AL38" i="35"/>
  <c r="AK38" i="35"/>
  <c r="Q36" i="36"/>
  <c r="P36" i="36"/>
  <c r="I11" i="37"/>
  <c r="J11" i="37"/>
  <c r="AL17" i="35"/>
  <c r="AK17" i="35"/>
  <c r="AJ17" i="35"/>
  <c r="I36" i="35"/>
  <c r="H36" i="35"/>
  <c r="Q27" i="36"/>
  <c r="P27" i="36"/>
  <c r="AL10" i="35"/>
  <c r="AK10" i="35"/>
  <c r="AJ10" i="35"/>
  <c r="AU14" i="35"/>
  <c r="AT14" i="35"/>
  <c r="AS14" i="35"/>
  <c r="AR14" i="35"/>
  <c r="AV14" i="35"/>
  <c r="W33" i="35"/>
  <c r="V33" i="35"/>
  <c r="J45" i="36"/>
  <c r="I45" i="36"/>
  <c r="J17" i="37"/>
  <c r="I17" i="37"/>
  <c r="V39" i="35"/>
  <c r="W39" i="35"/>
  <c r="AL30" i="35"/>
  <c r="AK30" i="35"/>
  <c r="J19" i="36"/>
  <c r="I19" i="36"/>
  <c r="Q31" i="37"/>
  <c r="P31" i="37"/>
  <c r="I31" i="35"/>
  <c r="H31" i="35"/>
  <c r="AL33" i="35"/>
  <c r="AK33" i="35"/>
  <c r="W36" i="35"/>
  <c r="V36" i="35"/>
  <c r="I39" i="35"/>
  <c r="H39" i="35"/>
  <c r="Q8" i="36"/>
  <c r="P8" i="36"/>
  <c r="J9" i="36"/>
  <c r="I9" i="36"/>
  <c r="J15" i="36"/>
  <c r="I15" i="36"/>
  <c r="W30" i="35"/>
  <c r="V30" i="35"/>
  <c r="I33" i="35"/>
  <c r="H33" i="35"/>
  <c r="AL35" i="35"/>
  <c r="AK35" i="35"/>
  <c r="W38" i="35"/>
  <c r="V38" i="35"/>
  <c r="Q6" i="36"/>
  <c r="P6" i="36"/>
  <c r="J7" i="36"/>
  <c r="I7" i="36"/>
  <c r="J13" i="36"/>
  <c r="I13" i="36"/>
  <c r="AL18" i="35"/>
  <c r="AK18" i="35"/>
  <c r="AJ18" i="35"/>
  <c r="AU18" i="35"/>
  <c r="AT18" i="35"/>
  <c r="AS18" i="35"/>
  <c r="AR18" i="35"/>
  <c r="AV18" i="35"/>
  <c r="I30" i="35"/>
  <c r="H30" i="35"/>
  <c r="AL32" i="35"/>
  <c r="AK32" i="35"/>
  <c r="W35" i="35"/>
  <c r="V35" i="35"/>
  <c r="I38" i="35"/>
  <c r="H38" i="35"/>
  <c r="J6" i="36"/>
  <c r="I6" i="36"/>
  <c r="I34" i="37"/>
  <c r="J34" i="37"/>
  <c r="Q7" i="37"/>
  <c r="P7" i="37"/>
  <c r="Q12" i="37"/>
  <c r="P12" i="37"/>
  <c r="P33" i="37"/>
  <c r="Q33" i="37"/>
  <c r="Q40" i="37"/>
  <c r="P40" i="37"/>
  <c r="P49" i="37"/>
  <c r="Q49" i="37"/>
  <c r="P25" i="37"/>
  <c r="Q25" i="37"/>
  <c r="N12" i="40"/>
  <c r="M12" i="40"/>
  <c r="L12" i="40"/>
  <c r="P10" i="37"/>
  <c r="Q10" i="37"/>
  <c r="P14" i="37"/>
  <c r="Q14" i="37"/>
  <c r="Q23" i="37"/>
  <c r="P23" i="37"/>
  <c r="Q9" i="39"/>
  <c r="P9" i="39"/>
  <c r="O9" i="39"/>
  <c r="T9" i="39"/>
  <c r="N11" i="39"/>
  <c r="S9" i="39"/>
  <c r="R9" i="39"/>
  <c r="Q8" i="37"/>
  <c r="P8" i="37"/>
  <c r="Q15" i="37"/>
  <c r="P15" i="37"/>
  <c r="Q17" i="37"/>
  <c r="P17" i="37"/>
  <c r="T7" i="42"/>
  <c r="S7" i="42"/>
  <c r="R7" i="42"/>
  <c r="Q7" i="42"/>
  <c r="P7" i="42"/>
  <c r="AA19" i="42"/>
  <c r="Q16" i="37"/>
  <c r="P16" i="37"/>
  <c r="P6" i="37"/>
  <c r="Q6" i="37"/>
  <c r="Q11" i="37"/>
  <c r="P11" i="37"/>
  <c r="M7" i="39"/>
  <c r="L7" i="39"/>
  <c r="K7" i="39"/>
  <c r="T7" i="39"/>
  <c r="S7" i="39"/>
  <c r="Q7" i="39"/>
  <c r="P7" i="39"/>
  <c r="R7" i="39"/>
  <c r="O7" i="39"/>
  <c r="N9" i="42"/>
  <c r="L9" i="42"/>
  <c r="T11" i="43"/>
  <c r="S11" i="43"/>
  <c r="R11" i="43"/>
  <c r="P11" i="43"/>
  <c r="Q11" i="43"/>
  <c r="E16" i="44"/>
  <c r="F16" i="44" s="1"/>
  <c r="F6" i="44"/>
  <c r="H7" i="43"/>
  <c r="J7" i="43"/>
  <c r="I7" i="43"/>
  <c r="Q6" i="39"/>
  <c r="P6" i="39"/>
  <c r="R6" i="39"/>
  <c r="O6" i="39"/>
  <c r="F129" i="39"/>
  <c r="H127" i="39"/>
  <c r="G127" i="39"/>
  <c r="I127" i="39"/>
  <c r="H124" i="39"/>
  <c r="G124" i="39"/>
  <c r="O127" i="39"/>
  <c r="N127" i="39"/>
  <c r="J129" i="39"/>
  <c r="L127" i="39"/>
  <c r="K127" i="39"/>
  <c r="M127" i="39"/>
  <c r="J6" i="40"/>
  <c r="I6" i="40"/>
  <c r="H6" i="40"/>
  <c r="H6" i="41"/>
  <c r="J6" i="41"/>
  <c r="I6" i="41"/>
  <c r="J11" i="42"/>
  <c r="I11" i="42"/>
  <c r="H11" i="42"/>
  <c r="I9" i="39"/>
  <c r="H9" i="39"/>
  <c r="G9" i="39"/>
  <c r="F11" i="39"/>
  <c r="I126" i="39"/>
  <c r="H126" i="39"/>
  <c r="G126" i="39"/>
  <c r="M9" i="39"/>
  <c r="L9" i="39"/>
  <c r="K9" i="39"/>
  <c r="J11" i="39"/>
  <c r="T6" i="40"/>
  <c r="S6" i="40"/>
  <c r="R6" i="40"/>
  <c r="Q6" i="40"/>
  <c r="P6" i="40"/>
  <c r="N8" i="40"/>
  <c r="L8" i="40"/>
  <c r="J10" i="40"/>
  <c r="I10" i="40"/>
  <c r="H10" i="40"/>
  <c r="I7" i="39"/>
  <c r="H7" i="39"/>
  <c r="G7" i="39"/>
  <c r="N125" i="39"/>
  <c r="M125" i="39"/>
  <c r="O125" i="39"/>
  <c r="L125" i="39"/>
  <c r="K125" i="39"/>
  <c r="M126" i="39"/>
  <c r="L126" i="39"/>
  <c r="K126" i="39"/>
  <c r="O126" i="39"/>
  <c r="N126" i="39"/>
  <c r="L7" i="40"/>
  <c r="N7" i="40"/>
  <c r="M7" i="40"/>
  <c r="L134" i="40"/>
  <c r="O134" i="40"/>
  <c r="N134" i="40"/>
  <c r="M134" i="40"/>
  <c r="K134" i="40"/>
  <c r="I7" i="41"/>
  <c r="J7" i="41"/>
  <c r="H7" i="41"/>
  <c r="T11" i="41"/>
  <c r="S11" i="41"/>
  <c r="Q11" i="41"/>
  <c r="R11" i="41"/>
  <c r="P11" i="41"/>
  <c r="T15" i="43"/>
  <c r="S15" i="43"/>
  <c r="R15" i="43"/>
  <c r="Q15" i="43"/>
  <c r="P15" i="43"/>
  <c r="G6" i="39"/>
  <c r="H6" i="39"/>
  <c r="I8" i="39"/>
  <c r="G8" i="39"/>
  <c r="H8" i="39"/>
  <c r="S8" i="39"/>
  <c r="R8" i="39"/>
  <c r="Q8" i="39"/>
  <c r="O8" i="39"/>
  <c r="T8" i="39"/>
  <c r="P8" i="39"/>
  <c r="M10" i="39"/>
  <c r="K10" i="39"/>
  <c r="L10" i="39"/>
  <c r="J11" i="40"/>
  <c r="I11" i="40"/>
  <c r="H11" i="40"/>
  <c r="T11" i="40"/>
  <c r="S11" i="40"/>
  <c r="R11" i="40"/>
  <c r="Q11" i="40"/>
  <c r="P11" i="40"/>
  <c r="O135" i="40"/>
  <c r="M135" i="40"/>
  <c r="L135" i="40"/>
  <c r="N135" i="40"/>
  <c r="K135" i="40"/>
  <c r="I137" i="41"/>
  <c r="H137" i="41"/>
  <c r="G137" i="41"/>
  <c r="T11" i="42"/>
  <c r="S11" i="42"/>
  <c r="R11" i="42"/>
  <c r="Q11" i="42"/>
  <c r="P11" i="42"/>
  <c r="O124" i="39"/>
  <c r="N124" i="39"/>
  <c r="M124" i="39"/>
  <c r="L124" i="39"/>
  <c r="J10" i="42"/>
  <c r="I10" i="42"/>
  <c r="H10" i="42"/>
  <c r="O136" i="42"/>
  <c r="N136" i="42"/>
  <c r="M136" i="42"/>
  <c r="L136" i="42"/>
  <c r="K136" i="42"/>
  <c r="J11" i="43"/>
  <c r="H11" i="43"/>
  <c r="I11" i="43"/>
  <c r="N6" i="40"/>
  <c r="M6" i="40"/>
  <c r="L6" i="40"/>
  <c r="J8" i="40"/>
  <c r="I8" i="40"/>
  <c r="H8" i="40"/>
  <c r="M8" i="40"/>
  <c r="R8" i="40"/>
  <c r="Q8" i="40"/>
  <c r="P8" i="40"/>
  <c r="T8" i="40"/>
  <c r="S8" i="40"/>
  <c r="N10" i="40"/>
  <c r="M10" i="40"/>
  <c r="L10" i="40"/>
  <c r="J12" i="40"/>
  <c r="I12" i="40"/>
  <c r="H12" i="40"/>
  <c r="R12" i="40"/>
  <c r="Q12" i="40"/>
  <c r="P12" i="40"/>
  <c r="T12" i="40"/>
  <c r="S12" i="40"/>
  <c r="I134" i="40"/>
  <c r="H134" i="40"/>
  <c r="G134" i="40"/>
  <c r="P6" i="41"/>
  <c r="S6" i="41"/>
  <c r="T6" i="41"/>
  <c r="R6" i="41"/>
  <c r="Q6" i="41"/>
  <c r="N135" i="41"/>
  <c r="M135" i="41"/>
  <c r="L135" i="41"/>
  <c r="K135" i="41"/>
  <c r="O135" i="41"/>
  <c r="J12" i="43"/>
  <c r="I12" i="43"/>
  <c r="H12" i="43"/>
  <c r="L140" i="44"/>
  <c r="O140" i="44"/>
  <c r="N140" i="44"/>
  <c r="M140" i="44"/>
  <c r="L6" i="39"/>
  <c r="K6" i="39"/>
  <c r="H137" i="40"/>
  <c r="I137" i="40"/>
  <c r="G137" i="40"/>
  <c r="T7" i="41"/>
  <c r="AA19" i="41" s="1"/>
  <c r="S7" i="41"/>
  <c r="Q7" i="41"/>
  <c r="R7" i="41"/>
  <c r="P7" i="41"/>
  <c r="S8" i="43"/>
  <c r="Q8" i="43"/>
  <c r="T8" i="43"/>
  <c r="R8" i="43"/>
  <c r="P8" i="43"/>
  <c r="I142" i="43"/>
  <c r="H142" i="43"/>
  <c r="G142" i="43"/>
  <c r="K8" i="39"/>
  <c r="M8" i="39"/>
  <c r="L8" i="39"/>
  <c r="G10" i="39"/>
  <c r="I10" i="39"/>
  <c r="H10" i="39"/>
  <c r="O10" i="39"/>
  <c r="S10" i="39"/>
  <c r="R10" i="39"/>
  <c r="P10" i="39"/>
  <c r="T10" i="39"/>
  <c r="Q10" i="39"/>
  <c r="K128" i="39"/>
  <c r="O128" i="39"/>
  <c r="N128" i="39"/>
  <c r="M128" i="39"/>
  <c r="L128" i="39"/>
  <c r="L11" i="40"/>
  <c r="N11" i="40"/>
  <c r="M11" i="40"/>
  <c r="N138" i="40"/>
  <c r="M138" i="40"/>
  <c r="K138" i="40"/>
  <c r="L138" i="40"/>
  <c r="O138" i="40"/>
  <c r="I11" i="41"/>
  <c r="H11" i="41"/>
  <c r="J11" i="41"/>
  <c r="T10" i="42"/>
  <c r="AA20" i="42" s="1"/>
  <c r="S10" i="42"/>
  <c r="R10" i="42"/>
  <c r="Q10" i="42"/>
  <c r="P10" i="42"/>
  <c r="J7" i="42"/>
  <c r="I7" i="42"/>
  <c r="H7" i="42"/>
  <c r="I135" i="42"/>
  <c r="H135" i="42"/>
  <c r="G135" i="42"/>
  <c r="I8" i="43"/>
  <c r="J8" i="43"/>
  <c r="H8" i="43"/>
  <c r="J12" i="44"/>
  <c r="I12" i="44"/>
  <c r="H12" i="44"/>
  <c r="G135" i="40"/>
  <c r="I135" i="40"/>
  <c r="H135" i="40"/>
  <c r="H136" i="40"/>
  <c r="G136" i="40"/>
  <c r="I136" i="40"/>
  <c r="O136" i="41"/>
  <c r="N136" i="41"/>
  <c r="M136" i="41"/>
  <c r="L136" i="41"/>
  <c r="K136" i="41"/>
  <c r="O134" i="42"/>
  <c r="N134" i="42"/>
  <c r="M134" i="42"/>
  <c r="L134" i="42"/>
  <c r="K134" i="42"/>
  <c r="J12" i="41"/>
  <c r="I12" i="41"/>
  <c r="H12" i="41"/>
  <c r="T12" i="41"/>
  <c r="S12" i="41"/>
  <c r="R12" i="41"/>
  <c r="Q12" i="41"/>
  <c r="P12" i="41"/>
  <c r="O138" i="41"/>
  <c r="N138" i="41"/>
  <c r="M138" i="41"/>
  <c r="L138" i="41"/>
  <c r="K138" i="41"/>
  <c r="I137" i="42"/>
  <c r="H137" i="42"/>
  <c r="G137" i="42"/>
  <c r="N10" i="44"/>
  <c r="M10" i="44"/>
  <c r="L10" i="44"/>
  <c r="H137" i="44"/>
  <c r="I137" i="44"/>
  <c r="G137" i="44"/>
  <c r="H145" i="44"/>
  <c r="G145" i="44"/>
  <c r="I145" i="44"/>
  <c r="J8" i="42"/>
  <c r="I8" i="42"/>
  <c r="H8" i="42"/>
  <c r="M8" i="42"/>
  <c r="S8" i="42"/>
  <c r="R8" i="42"/>
  <c r="Q8" i="42"/>
  <c r="P8" i="42"/>
  <c r="T8" i="42"/>
  <c r="J12" i="42"/>
  <c r="I12" i="42"/>
  <c r="H12" i="42"/>
  <c r="S12" i="42"/>
  <c r="R12" i="42"/>
  <c r="Q12" i="42"/>
  <c r="P12" i="42"/>
  <c r="T12" i="42"/>
  <c r="I134" i="42"/>
  <c r="H134" i="42"/>
  <c r="G134" i="42"/>
  <c r="N138" i="42"/>
  <c r="M138" i="42"/>
  <c r="L138" i="42"/>
  <c r="K138" i="42"/>
  <c r="O138" i="42"/>
  <c r="O140" i="43"/>
  <c r="N140" i="43"/>
  <c r="M140" i="43"/>
  <c r="L140" i="43"/>
  <c r="H15" i="44"/>
  <c r="J15" i="44"/>
  <c r="I15" i="44"/>
  <c r="N141" i="44"/>
  <c r="L141" i="44"/>
  <c r="O141" i="44"/>
  <c r="M141" i="44"/>
  <c r="M137" i="40"/>
  <c r="K137" i="40"/>
  <c r="O137" i="40"/>
  <c r="N137" i="40"/>
  <c r="L137" i="40"/>
  <c r="N11" i="41"/>
  <c r="M11" i="41"/>
  <c r="L11" i="41"/>
  <c r="I136" i="41"/>
  <c r="H136" i="41"/>
  <c r="G136" i="41"/>
  <c r="M135" i="42"/>
  <c r="L135" i="42"/>
  <c r="K135" i="42"/>
  <c r="O135" i="42"/>
  <c r="N135" i="42"/>
  <c r="I143" i="44"/>
  <c r="H143" i="44"/>
  <c r="G143" i="44"/>
  <c r="T15" i="45"/>
  <c r="S15" i="45"/>
  <c r="R15" i="45"/>
  <c r="Q15" i="45"/>
  <c r="P15" i="45"/>
  <c r="H138" i="40"/>
  <c r="I138" i="40"/>
  <c r="G138" i="40"/>
  <c r="L137" i="41"/>
  <c r="K137" i="41"/>
  <c r="O137" i="41"/>
  <c r="N137" i="41"/>
  <c r="M137" i="41"/>
  <c r="M11" i="42"/>
  <c r="L11" i="42"/>
  <c r="N11" i="42"/>
  <c r="H136" i="42"/>
  <c r="G136" i="42"/>
  <c r="I136" i="42"/>
  <c r="I136" i="43"/>
  <c r="F146" i="43"/>
  <c r="H136" i="43"/>
  <c r="K136" i="43" s="1"/>
  <c r="G136" i="43"/>
  <c r="L13" i="44"/>
  <c r="N13" i="44"/>
  <c r="M13" i="44"/>
  <c r="H10" i="41"/>
  <c r="J10" i="41"/>
  <c r="I10" i="41"/>
  <c r="P10" i="41"/>
  <c r="S10" i="41"/>
  <c r="T10" i="41"/>
  <c r="AA20" i="41" s="1"/>
  <c r="R10" i="41"/>
  <c r="Q10" i="41"/>
  <c r="L12" i="41"/>
  <c r="M12" i="41"/>
  <c r="N12" i="41"/>
  <c r="G138" i="41"/>
  <c r="I138" i="41"/>
  <c r="H138" i="41"/>
  <c r="K137" i="42"/>
  <c r="O137" i="42"/>
  <c r="N137" i="42"/>
  <c r="M137" i="42"/>
  <c r="L137" i="42"/>
  <c r="I139" i="43"/>
  <c r="H139" i="43"/>
  <c r="G139" i="43"/>
  <c r="J9" i="44"/>
  <c r="I9" i="44"/>
  <c r="H9" i="44"/>
  <c r="O136" i="40"/>
  <c r="M136" i="40"/>
  <c r="N136" i="40"/>
  <c r="L136" i="40"/>
  <c r="K136" i="40"/>
  <c r="I135" i="41"/>
  <c r="H135" i="41"/>
  <c r="G135" i="41"/>
  <c r="N12" i="42"/>
  <c r="M12" i="42"/>
  <c r="L12" i="42"/>
  <c r="I138" i="42"/>
  <c r="H138" i="42"/>
  <c r="G138" i="42"/>
  <c r="I144" i="43"/>
  <c r="H144" i="43"/>
  <c r="K144" i="43" s="1"/>
  <c r="G144" i="43"/>
  <c r="N7" i="44"/>
  <c r="M7" i="44"/>
  <c r="L7" i="44"/>
  <c r="P11" i="44"/>
  <c r="T11" i="44"/>
  <c r="S11" i="44"/>
  <c r="R11" i="44"/>
  <c r="Q11" i="44"/>
  <c r="R14" i="44"/>
  <c r="P14" i="44"/>
  <c r="T14" i="44"/>
  <c r="S14" i="44"/>
  <c r="Q14" i="44"/>
  <c r="O136" i="44"/>
  <c r="M136" i="44"/>
  <c r="J146" i="44"/>
  <c r="N136" i="44"/>
  <c r="L136" i="44"/>
  <c r="G16" i="44"/>
  <c r="J6" i="44"/>
  <c r="I6" i="44"/>
  <c r="H6" i="44"/>
  <c r="S6" i="44"/>
  <c r="R6" i="44"/>
  <c r="Q6" i="44"/>
  <c r="O16" i="44"/>
  <c r="P6" i="44"/>
  <c r="T6" i="44"/>
  <c r="N8" i="44"/>
  <c r="M8" i="44"/>
  <c r="L8" i="44"/>
  <c r="L9" i="44"/>
  <c r="N9" i="44"/>
  <c r="M9" i="44"/>
  <c r="H11" i="44"/>
  <c r="J11" i="44"/>
  <c r="I11" i="44"/>
  <c r="J7" i="45"/>
  <c r="I7" i="45"/>
  <c r="H7" i="45"/>
  <c r="O140" i="45"/>
  <c r="N140" i="45"/>
  <c r="M140" i="45"/>
  <c r="L140" i="45"/>
  <c r="R10" i="44"/>
  <c r="P10" i="44"/>
  <c r="T10" i="44"/>
  <c r="S10" i="44"/>
  <c r="Q10" i="44"/>
  <c r="N12" i="44"/>
  <c r="L12" i="44"/>
  <c r="M12" i="44"/>
  <c r="T13" i="44"/>
  <c r="R13" i="44"/>
  <c r="S13" i="44"/>
  <c r="Q13" i="44"/>
  <c r="P13" i="44"/>
  <c r="J14" i="44"/>
  <c r="H14" i="44"/>
  <c r="I14" i="44"/>
  <c r="N15" i="44"/>
  <c r="M15" i="44"/>
  <c r="L15" i="44"/>
  <c r="O144" i="44"/>
  <c r="M144" i="44"/>
  <c r="L144" i="44"/>
  <c r="N144" i="44"/>
  <c r="O143" i="45"/>
  <c r="N143" i="45"/>
  <c r="M143" i="45"/>
  <c r="L143" i="45"/>
  <c r="I7" i="44"/>
  <c r="H7" i="44"/>
  <c r="J7" i="44"/>
  <c r="Q7" i="44"/>
  <c r="P7" i="44"/>
  <c r="T7" i="44"/>
  <c r="S7" i="44"/>
  <c r="R7" i="44"/>
  <c r="T7" i="45"/>
  <c r="S7" i="45"/>
  <c r="R7" i="45"/>
  <c r="Q7" i="45"/>
  <c r="P7" i="45"/>
  <c r="N9" i="45"/>
  <c r="M9" i="45"/>
  <c r="L9" i="45"/>
  <c r="J11" i="45"/>
  <c r="I11" i="45"/>
  <c r="H11" i="45"/>
  <c r="I136" i="45"/>
  <c r="F146" i="45"/>
  <c r="H136" i="45"/>
  <c r="K136" i="45" s="1"/>
  <c r="G136" i="45"/>
  <c r="T9" i="44"/>
  <c r="R9" i="44"/>
  <c r="P9" i="44"/>
  <c r="S9" i="44"/>
  <c r="Q9" i="44"/>
  <c r="J10" i="44"/>
  <c r="H10" i="44"/>
  <c r="I10" i="44"/>
  <c r="N11" i="44"/>
  <c r="L11" i="44"/>
  <c r="M11" i="44"/>
  <c r="T12" i="44"/>
  <c r="P12" i="44"/>
  <c r="S12" i="44"/>
  <c r="R12" i="44"/>
  <c r="Q12" i="44"/>
  <c r="J13" i="44"/>
  <c r="H13" i="44"/>
  <c r="I13" i="44"/>
  <c r="L14" i="44"/>
  <c r="N14" i="44"/>
  <c r="M14" i="44"/>
  <c r="M138" i="44"/>
  <c r="L138" i="44"/>
  <c r="O138" i="44"/>
  <c r="N138" i="44"/>
  <c r="I139" i="45"/>
  <c r="H139" i="45"/>
  <c r="K139" i="45" s="1"/>
  <c r="G139" i="45"/>
  <c r="K16" i="44"/>
  <c r="N6" i="44"/>
  <c r="M6" i="44"/>
  <c r="L6" i="44"/>
  <c r="J8" i="44"/>
  <c r="I8" i="44"/>
  <c r="H8" i="44"/>
  <c r="T8" i="44"/>
  <c r="S8" i="44"/>
  <c r="R8" i="44"/>
  <c r="Q8" i="44"/>
  <c r="P8" i="44"/>
  <c r="P15" i="44"/>
  <c r="T15" i="44"/>
  <c r="S15" i="44"/>
  <c r="R15" i="44"/>
  <c r="Q15" i="44"/>
  <c r="N139" i="44"/>
  <c r="O139" i="44"/>
  <c r="M139" i="44"/>
  <c r="L139" i="44"/>
  <c r="T11" i="45"/>
  <c r="S11" i="45"/>
  <c r="R11" i="45"/>
  <c r="Q11" i="45"/>
  <c r="P11" i="45"/>
  <c r="N13" i="45"/>
  <c r="M13" i="45"/>
  <c r="L13" i="45"/>
  <c r="J15" i="45"/>
  <c r="I15" i="45"/>
  <c r="H15" i="45"/>
  <c r="I144" i="45"/>
  <c r="H144" i="45"/>
  <c r="K144" i="45" s="1"/>
  <c r="G144" i="45"/>
  <c r="O142" i="44"/>
  <c r="N142" i="44"/>
  <c r="M142" i="44"/>
  <c r="L142" i="44"/>
  <c r="G16" i="45"/>
  <c r="J6" i="45"/>
  <c r="I6" i="45"/>
  <c r="H6" i="45"/>
  <c r="T6" i="45"/>
  <c r="O16" i="45"/>
  <c r="S6" i="45"/>
  <c r="R6" i="45"/>
  <c r="Q6" i="45"/>
  <c r="P6" i="45"/>
  <c r="N8" i="45"/>
  <c r="M8" i="45"/>
  <c r="L8" i="45"/>
  <c r="J10" i="45"/>
  <c r="I10" i="45"/>
  <c r="H10" i="45"/>
  <c r="T10" i="45"/>
  <c r="S10" i="45"/>
  <c r="R10" i="45"/>
  <c r="Q10" i="45"/>
  <c r="P10" i="45"/>
  <c r="N12" i="45"/>
  <c r="M12" i="45"/>
  <c r="L12" i="45"/>
  <c r="J14" i="45"/>
  <c r="I14" i="45"/>
  <c r="H14" i="45"/>
  <c r="T14" i="45"/>
  <c r="S14" i="45"/>
  <c r="R14" i="45"/>
  <c r="Q14" i="45"/>
  <c r="P14" i="45"/>
  <c r="O138" i="45"/>
  <c r="N138" i="45"/>
  <c r="M138" i="45"/>
  <c r="L138" i="45"/>
  <c r="I142" i="45"/>
  <c r="H142" i="45"/>
  <c r="K142" i="45" s="1"/>
  <c r="G142" i="45"/>
  <c r="N137" i="45"/>
  <c r="M137" i="45"/>
  <c r="L137" i="45"/>
  <c r="O137" i="45"/>
  <c r="I141" i="45"/>
  <c r="H141" i="45"/>
  <c r="K141" i="45" s="1"/>
  <c r="G141" i="45"/>
  <c r="N145" i="45"/>
  <c r="M145" i="45"/>
  <c r="L145" i="45"/>
  <c r="O145" i="45"/>
  <c r="N6" i="45"/>
  <c r="M6" i="45"/>
  <c r="L6" i="45"/>
  <c r="K16" i="45"/>
  <c r="J8" i="45"/>
  <c r="I8" i="45"/>
  <c r="H8" i="45"/>
  <c r="R8" i="45"/>
  <c r="Q8" i="45"/>
  <c r="P8" i="45"/>
  <c r="S8" i="45"/>
  <c r="T8" i="45"/>
  <c r="N10" i="45"/>
  <c r="M10" i="45"/>
  <c r="L10" i="45"/>
  <c r="J12" i="45"/>
  <c r="I12" i="45"/>
  <c r="H12" i="45"/>
  <c r="R12" i="45"/>
  <c r="Q12" i="45"/>
  <c r="P12" i="45"/>
  <c r="S12" i="45"/>
  <c r="T12" i="45"/>
  <c r="N14" i="45"/>
  <c r="M14" i="45"/>
  <c r="L14" i="45"/>
  <c r="I138" i="45"/>
  <c r="H138" i="45"/>
  <c r="K138" i="45" s="1"/>
  <c r="G138" i="45"/>
  <c r="M142" i="45"/>
  <c r="L142" i="45"/>
  <c r="N142" i="45"/>
  <c r="O142" i="45"/>
  <c r="L143" i="44"/>
  <c r="M143" i="44"/>
  <c r="N143" i="44"/>
  <c r="O143" i="44"/>
  <c r="L139" i="45"/>
  <c r="M139" i="45"/>
  <c r="O139" i="45"/>
  <c r="N139" i="45"/>
  <c r="H143" i="45"/>
  <c r="K143" i="45" s="1"/>
  <c r="G143" i="45"/>
  <c r="I143" i="45"/>
  <c r="F6" i="45"/>
  <c r="E16" i="45"/>
  <c r="F16" i="45" s="1"/>
  <c r="L7" i="45"/>
  <c r="M7" i="45"/>
  <c r="N7" i="45"/>
  <c r="H9" i="45"/>
  <c r="I9" i="45"/>
  <c r="J9" i="45"/>
  <c r="P9" i="45"/>
  <c r="T9" i="45"/>
  <c r="Q9" i="45"/>
  <c r="S9" i="45"/>
  <c r="R9" i="45"/>
  <c r="L11" i="45"/>
  <c r="M11" i="45"/>
  <c r="N11" i="45"/>
  <c r="H13" i="45"/>
  <c r="I13" i="45"/>
  <c r="J13" i="45"/>
  <c r="P13" i="45"/>
  <c r="T13" i="45"/>
  <c r="Q13" i="45"/>
  <c r="S13" i="45"/>
  <c r="R13" i="45"/>
  <c r="L15" i="45"/>
  <c r="M15" i="45"/>
  <c r="N15" i="45"/>
  <c r="O136" i="45"/>
  <c r="J146" i="45"/>
  <c r="L136" i="45"/>
  <c r="N136" i="45"/>
  <c r="M136" i="45"/>
  <c r="G140" i="45"/>
  <c r="H140" i="45"/>
  <c r="K140" i="45" s="1"/>
  <c r="I140" i="45"/>
  <c r="O144" i="45"/>
  <c r="L144" i="45"/>
  <c r="N144" i="45"/>
  <c r="M144" i="45"/>
  <c r="N137" i="44"/>
  <c r="M137" i="44"/>
  <c r="L137" i="44"/>
  <c r="O137" i="44"/>
  <c r="O145" i="44"/>
  <c r="N145" i="44"/>
  <c r="M145" i="44"/>
  <c r="L145" i="44"/>
  <c r="C146" i="45"/>
  <c r="G137" i="45"/>
  <c r="I137" i="45"/>
  <c r="H137" i="45"/>
  <c r="K137" i="45" s="1"/>
  <c r="O141" i="45"/>
  <c r="N141" i="45"/>
  <c r="M141" i="45"/>
  <c r="L141" i="45"/>
  <c r="G145" i="45"/>
  <c r="I145" i="45"/>
  <c r="H145" i="45"/>
  <c r="K145" i="45" s="1"/>
  <c r="D8" i="46"/>
  <c r="D12" i="46"/>
  <c r="D16" i="46"/>
  <c r="D20" i="46"/>
  <c r="D9" i="47"/>
  <c r="D13" i="47"/>
  <c r="D17" i="47"/>
  <c r="D21" i="47"/>
  <c r="D10" i="48"/>
  <c r="D14" i="48"/>
  <c r="D18" i="48"/>
  <c r="G18" i="2"/>
  <c r="G17" i="2"/>
  <c r="J79" i="3"/>
  <c r="L79" i="3"/>
  <c r="K79" i="3"/>
  <c r="C132" i="13"/>
  <c r="C62" i="13"/>
  <c r="C20" i="13"/>
  <c r="C104" i="13"/>
  <c r="C160" i="13"/>
  <c r="C146" i="13"/>
  <c r="C48" i="13"/>
  <c r="C34" i="13"/>
  <c r="C118" i="13"/>
  <c r="C90" i="13"/>
  <c r="C76" i="13"/>
  <c r="F55" i="12"/>
  <c r="F53" i="12"/>
  <c r="H18" i="2"/>
  <c r="L6" i="5"/>
  <c r="T6" i="5"/>
  <c r="H17" i="2"/>
  <c r="J6" i="2"/>
  <c r="J58" i="2"/>
  <c r="J152" i="3"/>
  <c r="M6" i="5"/>
  <c r="U6" i="5"/>
  <c r="F56" i="12"/>
  <c r="K152" i="3"/>
  <c r="V6" i="5"/>
  <c r="L6" i="2"/>
  <c r="L58" i="2"/>
  <c r="W6" i="5"/>
  <c r="J6" i="6"/>
  <c r="R6" i="6"/>
  <c r="S6" i="5"/>
  <c r="K6" i="2"/>
  <c r="K6" i="6"/>
  <c r="S6" i="6"/>
  <c r="F54" i="12"/>
  <c r="U5" i="12"/>
  <c r="E54" i="12"/>
  <c r="E56" i="12"/>
  <c r="A12" i="12"/>
  <c r="U15" i="12"/>
  <c r="U17" i="12"/>
  <c r="U19" i="12"/>
  <c r="U21" i="12"/>
  <c r="U35" i="12"/>
  <c r="U51" i="12"/>
  <c r="U6" i="13"/>
  <c r="G54" i="12"/>
  <c r="G56" i="12"/>
  <c r="A14" i="12"/>
  <c r="U23" i="12"/>
  <c r="U39" i="12"/>
  <c r="D62" i="13"/>
  <c r="D20" i="13"/>
  <c r="D104" i="13"/>
  <c r="D146" i="13"/>
  <c r="D34" i="13"/>
  <c r="O20" i="13"/>
  <c r="W6" i="13"/>
  <c r="U56" i="12"/>
  <c r="U54" i="12"/>
  <c r="U52" i="12"/>
  <c r="U50" i="12"/>
  <c r="U48" i="12"/>
  <c r="U46" i="12"/>
  <c r="U44" i="12"/>
  <c r="U42" i="12"/>
  <c r="U40" i="12"/>
  <c r="U38" i="12"/>
  <c r="U36" i="12"/>
  <c r="U34" i="12"/>
  <c r="U32" i="12"/>
  <c r="U30" i="12"/>
  <c r="U28" i="12"/>
  <c r="U26" i="12"/>
  <c r="U24" i="12"/>
  <c r="D53" i="12"/>
  <c r="D57" i="12" s="1"/>
  <c r="U7" i="12"/>
  <c r="D55" i="12"/>
  <c r="U9" i="12"/>
  <c r="A11" i="12"/>
  <c r="U14" i="12"/>
  <c r="U25" i="12"/>
  <c r="U41" i="12"/>
  <c r="U57" i="12"/>
  <c r="C163" i="14"/>
  <c r="C149" i="14"/>
  <c r="C135" i="14"/>
  <c r="C121" i="14"/>
  <c r="C107" i="14"/>
  <c r="C93" i="14"/>
  <c r="C79" i="14"/>
  <c r="C65" i="14"/>
  <c r="C51" i="14"/>
  <c r="C37" i="14"/>
  <c r="I5" i="12"/>
  <c r="E53" i="12"/>
  <c r="E57" i="12" s="1"/>
  <c r="E55" i="12"/>
  <c r="U11" i="12"/>
  <c r="U16" i="12"/>
  <c r="U18" i="12"/>
  <c r="U20" i="12"/>
  <c r="U22" i="12"/>
  <c r="U27" i="12"/>
  <c r="U43" i="12"/>
  <c r="D118" i="13"/>
  <c r="D132" i="13"/>
  <c r="N23" i="14"/>
  <c r="J5" i="12"/>
  <c r="A13" i="12"/>
  <c r="U29" i="12"/>
  <c r="U45" i="12"/>
  <c r="O23" i="14"/>
  <c r="Y7" i="15"/>
  <c r="X7" i="15"/>
  <c r="W7" i="15"/>
  <c r="K5" i="12"/>
  <c r="S5" i="12"/>
  <c r="G53" i="12"/>
  <c r="G57" i="12" s="1"/>
  <c r="C54" i="12"/>
  <c r="C57" i="12" s="1"/>
  <c r="G55" i="12"/>
  <c r="C56" i="12"/>
  <c r="U13" i="12"/>
  <c r="U31" i="12"/>
  <c r="U47" i="12"/>
  <c r="D48" i="13"/>
  <c r="P23" i="14"/>
  <c r="D54" i="12"/>
  <c r="D56" i="12"/>
  <c r="U33" i="12"/>
  <c r="U49" i="12"/>
  <c r="D160" i="13"/>
  <c r="C133" i="15"/>
  <c r="C147" i="15"/>
  <c r="C161" i="15"/>
  <c r="C35" i="15"/>
  <c r="C21" i="15"/>
  <c r="C49" i="15"/>
  <c r="C63" i="15"/>
  <c r="C77" i="15"/>
  <c r="C91" i="15"/>
  <c r="C119" i="15"/>
  <c r="E21" i="15"/>
  <c r="E35" i="15"/>
  <c r="F49" i="15"/>
  <c r="G63" i="15"/>
  <c r="D147" i="15"/>
  <c r="D161" i="15"/>
  <c r="L7" i="15"/>
  <c r="G21" i="15"/>
  <c r="R21" i="15"/>
  <c r="G35" i="15"/>
  <c r="D105" i="15"/>
  <c r="E119" i="15"/>
  <c r="D133" i="15"/>
  <c r="E147" i="15"/>
  <c r="F161" i="15"/>
  <c r="D77" i="16"/>
  <c r="D135" i="16"/>
  <c r="E161" i="15"/>
  <c r="M7" i="15"/>
  <c r="S21" i="15"/>
  <c r="D91" i="15"/>
  <c r="E105" i="15"/>
  <c r="F119" i="15"/>
  <c r="E133" i="15"/>
  <c r="F147" i="15"/>
  <c r="G161" i="15"/>
  <c r="D23" i="16"/>
  <c r="C51" i="16"/>
  <c r="W7" i="17"/>
  <c r="V7" i="17"/>
  <c r="T21" i="15"/>
  <c r="D77" i="15"/>
  <c r="E91" i="15"/>
  <c r="F105" i="15"/>
  <c r="G119" i="15"/>
  <c r="F133" i="15"/>
  <c r="G147" i="15"/>
  <c r="C91" i="16"/>
  <c r="C65" i="16"/>
  <c r="C9" i="16"/>
  <c r="C133" i="16"/>
  <c r="C107" i="16"/>
  <c r="C149" i="16"/>
  <c r="C63" i="16"/>
  <c r="C37" i="16"/>
  <c r="C21" i="16"/>
  <c r="C105" i="16"/>
  <c r="C79" i="16"/>
  <c r="C147" i="16"/>
  <c r="C161" i="16"/>
  <c r="C135" i="16"/>
  <c r="C49" i="16"/>
  <c r="C23" i="16"/>
  <c r="D51" i="16"/>
  <c r="C119" i="16"/>
  <c r="G48" i="13"/>
  <c r="E76" i="13"/>
  <c r="F118" i="13"/>
  <c r="G160" i="13"/>
  <c r="U21" i="15"/>
  <c r="D63" i="15"/>
  <c r="E77" i="15"/>
  <c r="F91" i="15"/>
  <c r="G105" i="15"/>
  <c r="G133" i="15"/>
  <c r="D133" i="16"/>
  <c r="D107" i="16"/>
  <c r="D149" i="16"/>
  <c r="D63" i="16"/>
  <c r="D37" i="16"/>
  <c r="D21" i="16"/>
  <c r="D105" i="16"/>
  <c r="D79" i="16"/>
  <c r="D147" i="16"/>
  <c r="D121" i="16"/>
  <c r="D35" i="16"/>
  <c r="D91" i="16"/>
  <c r="D65" i="16"/>
  <c r="O21" i="16"/>
  <c r="W7" i="16"/>
  <c r="D119" i="16"/>
  <c r="E34" i="13"/>
  <c r="F76" i="13"/>
  <c r="G118" i="13"/>
  <c r="E146" i="13"/>
  <c r="D49" i="15"/>
  <c r="E63" i="15"/>
  <c r="F77" i="15"/>
  <c r="G91" i="15"/>
  <c r="C35" i="16"/>
  <c r="C93" i="16"/>
  <c r="R6" i="18"/>
  <c r="Q6" i="18"/>
  <c r="F34" i="13"/>
  <c r="G76" i="13"/>
  <c r="E104" i="13"/>
  <c r="F146" i="13"/>
  <c r="D21" i="15"/>
  <c r="D35" i="15"/>
  <c r="E49" i="15"/>
  <c r="F63" i="15"/>
  <c r="G77" i="15"/>
  <c r="D9" i="16"/>
  <c r="D93" i="16"/>
  <c r="C121" i="16"/>
  <c r="D161" i="16"/>
  <c r="F63" i="16"/>
  <c r="G79" i="16"/>
  <c r="G105" i="16"/>
  <c r="E107" i="16"/>
  <c r="E133" i="16"/>
  <c r="F149" i="16"/>
  <c r="C9" i="17"/>
  <c r="E37" i="17"/>
  <c r="E63" i="17"/>
  <c r="E149" i="17"/>
  <c r="C149" i="17"/>
  <c r="C105" i="17"/>
  <c r="C79" i="17"/>
  <c r="C147" i="17"/>
  <c r="C121" i="17"/>
  <c r="C77" i="17"/>
  <c r="C119" i="17"/>
  <c r="C93" i="17"/>
  <c r="C161" i="17"/>
  <c r="C135" i="17"/>
  <c r="C133" i="17"/>
  <c r="C107" i="17"/>
  <c r="C51" i="17"/>
  <c r="S9" i="16"/>
  <c r="G23" i="16"/>
  <c r="G49" i="16"/>
  <c r="E51" i="16"/>
  <c r="E77" i="16"/>
  <c r="F93" i="16"/>
  <c r="F119" i="16"/>
  <c r="G135" i="16"/>
  <c r="G161" i="16"/>
  <c r="D105" i="17"/>
  <c r="D79" i="17"/>
  <c r="D147" i="17"/>
  <c r="D121" i="17"/>
  <c r="D77" i="17"/>
  <c r="D119" i="17"/>
  <c r="D93" i="17"/>
  <c r="D161" i="17"/>
  <c r="D135" i="17"/>
  <c r="D149" i="17"/>
  <c r="G9" i="17"/>
  <c r="R9" i="17"/>
  <c r="F23" i="17"/>
  <c r="C35" i="17"/>
  <c r="F49" i="17"/>
  <c r="D51" i="17"/>
  <c r="G79" i="17"/>
  <c r="D107" i="17"/>
  <c r="J6" i="18"/>
  <c r="I6" i="18"/>
  <c r="E35" i="16"/>
  <c r="F51" i="16"/>
  <c r="F77" i="16"/>
  <c r="G93" i="16"/>
  <c r="G119" i="16"/>
  <c r="E121" i="16"/>
  <c r="E147" i="16"/>
  <c r="E147" i="17"/>
  <c r="E121" i="17"/>
  <c r="E77" i="17"/>
  <c r="E119" i="17"/>
  <c r="E93" i="17"/>
  <c r="E161" i="17"/>
  <c r="E135" i="17"/>
  <c r="E91" i="17"/>
  <c r="E65" i="17"/>
  <c r="E133" i="17"/>
  <c r="E107" i="17"/>
  <c r="E105" i="17"/>
  <c r="E79" i="17"/>
  <c r="S9" i="17"/>
  <c r="G23" i="17"/>
  <c r="D35" i="17"/>
  <c r="G49" i="17"/>
  <c r="E51" i="17"/>
  <c r="C65" i="17"/>
  <c r="G147" i="17"/>
  <c r="F35" i="16"/>
  <c r="G51" i="16"/>
  <c r="G77" i="16"/>
  <c r="E79" i="16"/>
  <c r="E105" i="16"/>
  <c r="F121" i="16"/>
  <c r="F147" i="16"/>
  <c r="F77" i="17"/>
  <c r="F119" i="17"/>
  <c r="F93" i="17"/>
  <c r="F161" i="17"/>
  <c r="F135" i="17"/>
  <c r="F91" i="17"/>
  <c r="F65" i="17"/>
  <c r="F133" i="17"/>
  <c r="F107" i="17"/>
  <c r="F149" i="17"/>
  <c r="F147" i="17"/>
  <c r="F121" i="17"/>
  <c r="C21" i="17"/>
  <c r="E35" i="17"/>
  <c r="C37" i="17"/>
  <c r="F51" i="17"/>
  <c r="C63" i="17"/>
  <c r="D65" i="17"/>
  <c r="D133" i="17"/>
  <c r="E21" i="16"/>
  <c r="P21" i="16"/>
  <c r="G35" i="16"/>
  <c r="E37" i="16"/>
  <c r="E63" i="16"/>
  <c r="F79" i="16"/>
  <c r="F105" i="16"/>
  <c r="G121" i="16"/>
  <c r="G147" i="16"/>
  <c r="E149" i="16"/>
  <c r="G119" i="17"/>
  <c r="G93" i="17"/>
  <c r="G161" i="17"/>
  <c r="G135" i="17"/>
  <c r="G91" i="17"/>
  <c r="G65" i="17"/>
  <c r="G133" i="17"/>
  <c r="G107" i="17"/>
  <c r="G149" i="17"/>
  <c r="G105" i="17"/>
  <c r="G77" i="17"/>
  <c r="D21" i="17"/>
  <c r="O21" i="17"/>
  <c r="F35" i="17"/>
  <c r="D37" i="17"/>
  <c r="G51" i="17"/>
  <c r="D63" i="17"/>
  <c r="G146" i="18"/>
  <c r="G120" i="18"/>
  <c r="G104" i="18"/>
  <c r="G78" i="18"/>
  <c r="G148" i="18"/>
  <c r="G132" i="18"/>
  <c r="G106" i="18"/>
  <c r="G90" i="18"/>
  <c r="G160" i="18"/>
  <c r="G134" i="18"/>
  <c r="O146" i="18"/>
  <c r="O120" i="18"/>
  <c r="O104" i="18"/>
  <c r="O78" i="18"/>
  <c r="O148" i="18"/>
  <c r="O132" i="18"/>
  <c r="O106" i="18"/>
  <c r="O90" i="18"/>
  <c r="O160" i="18"/>
  <c r="O134" i="18"/>
  <c r="D20" i="18"/>
  <c r="L20" i="18"/>
  <c r="T20" i="18"/>
  <c r="F22" i="18"/>
  <c r="N22" i="18"/>
  <c r="V22" i="18"/>
  <c r="C36" i="18"/>
  <c r="K36" i="18"/>
  <c r="S36" i="18"/>
  <c r="F48" i="18"/>
  <c r="N48" i="18"/>
  <c r="V48" i="18"/>
  <c r="C62" i="18"/>
  <c r="K62" i="18"/>
  <c r="S62" i="18"/>
  <c r="E64" i="18"/>
  <c r="M64" i="18"/>
  <c r="U64" i="18"/>
  <c r="F78" i="18"/>
  <c r="V104" i="18"/>
  <c r="V134" i="18"/>
  <c r="F20" i="18"/>
  <c r="N20" i="18"/>
  <c r="V20" i="18"/>
  <c r="C34" i="18"/>
  <c r="K34" i="18"/>
  <c r="S34" i="18"/>
  <c r="E36" i="18"/>
  <c r="M36" i="18"/>
  <c r="U36" i="18"/>
  <c r="E62" i="18"/>
  <c r="M62" i="18"/>
  <c r="U62" i="18"/>
  <c r="G64" i="18"/>
  <c r="O64" i="18"/>
  <c r="N78" i="18"/>
  <c r="C92" i="18"/>
  <c r="L132" i="18"/>
  <c r="N161" i="19"/>
  <c r="N149" i="19"/>
  <c r="N147" i="19"/>
  <c r="N135" i="19"/>
  <c r="N133" i="19"/>
  <c r="N121" i="19"/>
  <c r="N105" i="19"/>
  <c r="N93" i="19"/>
  <c r="N91" i="19"/>
  <c r="N79" i="19"/>
  <c r="N77" i="19"/>
  <c r="N65" i="19"/>
  <c r="N63" i="19"/>
  <c r="N51" i="19"/>
  <c r="N107" i="19"/>
  <c r="N119" i="19"/>
  <c r="N37" i="19"/>
  <c r="N23" i="19"/>
  <c r="N49" i="19"/>
  <c r="P7" i="19"/>
  <c r="N35" i="19"/>
  <c r="N9" i="19"/>
  <c r="N21" i="19"/>
  <c r="M7" i="19"/>
  <c r="D8" i="18"/>
  <c r="L8" i="18"/>
  <c r="T8" i="18"/>
  <c r="G20" i="18"/>
  <c r="O20" i="18"/>
  <c r="D34" i="18"/>
  <c r="L34" i="18"/>
  <c r="T34" i="18"/>
  <c r="F36" i="18"/>
  <c r="N36" i="18"/>
  <c r="V36" i="18"/>
  <c r="C50" i="18"/>
  <c r="K50" i="18"/>
  <c r="S50" i="18"/>
  <c r="F62" i="18"/>
  <c r="N62" i="18"/>
  <c r="V62" i="18"/>
  <c r="C76" i="18"/>
  <c r="K76" i="18"/>
  <c r="S76" i="18"/>
  <c r="M90" i="18"/>
  <c r="G92" i="18"/>
  <c r="D106" i="18"/>
  <c r="T132" i="18"/>
  <c r="C90" i="18"/>
  <c r="C160" i="18"/>
  <c r="C134" i="18"/>
  <c r="C118" i="18"/>
  <c r="C146" i="18"/>
  <c r="C120" i="18"/>
  <c r="C104" i="18"/>
  <c r="C78" i="18"/>
  <c r="C132" i="18"/>
  <c r="C106" i="18"/>
  <c r="K90" i="18"/>
  <c r="K160" i="18"/>
  <c r="K134" i="18"/>
  <c r="K118" i="18"/>
  <c r="K146" i="18"/>
  <c r="K120" i="18"/>
  <c r="K104" i="18"/>
  <c r="K78" i="18"/>
  <c r="K132" i="18"/>
  <c r="K106" i="18"/>
  <c r="S90" i="18"/>
  <c r="S160" i="18"/>
  <c r="S134" i="18"/>
  <c r="S118" i="18"/>
  <c r="S146" i="18"/>
  <c r="S120" i="18"/>
  <c r="S104" i="18"/>
  <c r="S78" i="18"/>
  <c r="S132" i="18"/>
  <c r="S106" i="18"/>
  <c r="E8" i="18"/>
  <c r="M8" i="18"/>
  <c r="U8" i="18"/>
  <c r="E34" i="18"/>
  <c r="M34" i="18"/>
  <c r="U34" i="18"/>
  <c r="G36" i="18"/>
  <c r="O36" i="18"/>
  <c r="D50" i="18"/>
  <c r="L50" i="18"/>
  <c r="T50" i="18"/>
  <c r="G62" i="18"/>
  <c r="O62" i="18"/>
  <c r="D76" i="18"/>
  <c r="L76" i="18"/>
  <c r="T76" i="18"/>
  <c r="V78" i="18"/>
  <c r="K92" i="18"/>
  <c r="F104" i="18"/>
  <c r="G118" i="18"/>
  <c r="K148" i="18"/>
  <c r="F160" i="18"/>
  <c r="D160" i="18"/>
  <c r="D134" i="18"/>
  <c r="D118" i="18"/>
  <c r="D92" i="18"/>
  <c r="D146" i="18"/>
  <c r="D120" i="18"/>
  <c r="D104" i="18"/>
  <c r="D78" i="18"/>
  <c r="D148" i="18"/>
  <c r="D90" i="18"/>
  <c r="L160" i="18"/>
  <c r="L134" i="18"/>
  <c r="L118" i="18"/>
  <c r="L92" i="18"/>
  <c r="L146" i="18"/>
  <c r="L120" i="18"/>
  <c r="L104" i="18"/>
  <c r="L78" i="18"/>
  <c r="L148" i="18"/>
  <c r="L90" i="18"/>
  <c r="T160" i="18"/>
  <c r="T134" i="18"/>
  <c r="T118" i="18"/>
  <c r="T92" i="18"/>
  <c r="T146" i="18"/>
  <c r="T120" i="18"/>
  <c r="T104" i="18"/>
  <c r="T78" i="18"/>
  <c r="T148" i="18"/>
  <c r="T90" i="18"/>
  <c r="F8" i="18"/>
  <c r="N8" i="18"/>
  <c r="V8" i="18"/>
  <c r="C22" i="18"/>
  <c r="K22" i="18"/>
  <c r="S22" i="18"/>
  <c r="F34" i="18"/>
  <c r="N34" i="18"/>
  <c r="V34" i="18"/>
  <c r="C48" i="18"/>
  <c r="K48" i="18"/>
  <c r="S48" i="18"/>
  <c r="E50" i="18"/>
  <c r="M50" i="18"/>
  <c r="U50" i="18"/>
  <c r="E76" i="18"/>
  <c r="M76" i="18"/>
  <c r="U76" i="18"/>
  <c r="O92" i="18"/>
  <c r="T106" i="18"/>
  <c r="O118" i="18"/>
  <c r="S148" i="18"/>
  <c r="N160" i="18"/>
  <c r="V161" i="19"/>
  <c r="V149" i="19"/>
  <c r="V147" i="19"/>
  <c r="V135" i="19"/>
  <c r="V133" i="19"/>
  <c r="V121" i="19"/>
  <c r="V105" i="19"/>
  <c r="V93" i="19"/>
  <c r="V91" i="19"/>
  <c r="V79" i="19"/>
  <c r="V77" i="19"/>
  <c r="V65" i="19"/>
  <c r="V63" i="19"/>
  <c r="V51" i="19"/>
  <c r="V119" i="19"/>
  <c r="V107" i="19"/>
  <c r="V49" i="19"/>
  <c r="V21" i="19"/>
  <c r="V37" i="19"/>
  <c r="X7" i="19"/>
  <c r="V23" i="19"/>
  <c r="V35" i="19"/>
  <c r="V9" i="19"/>
  <c r="U7" i="19"/>
  <c r="E118" i="18"/>
  <c r="E92" i="18"/>
  <c r="E146" i="18"/>
  <c r="E120" i="18"/>
  <c r="E104" i="18"/>
  <c r="E78" i="18"/>
  <c r="E148" i="18"/>
  <c r="E132" i="18"/>
  <c r="E106" i="18"/>
  <c r="E160" i="18"/>
  <c r="E134" i="18"/>
  <c r="M118" i="18"/>
  <c r="M92" i="18"/>
  <c r="M146" i="18"/>
  <c r="M120" i="18"/>
  <c r="M104" i="18"/>
  <c r="M78" i="18"/>
  <c r="M148" i="18"/>
  <c r="M132" i="18"/>
  <c r="M106" i="18"/>
  <c r="M160" i="18"/>
  <c r="M134" i="18"/>
  <c r="U118" i="18"/>
  <c r="U92" i="18"/>
  <c r="U146" i="18"/>
  <c r="U120" i="18"/>
  <c r="U104" i="18"/>
  <c r="U78" i="18"/>
  <c r="U148" i="18"/>
  <c r="U132" i="18"/>
  <c r="U106" i="18"/>
  <c r="U160" i="18"/>
  <c r="U134" i="18"/>
  <c r="G8" i="18"/>
  <c r="O8" i="18"/>
  <c r="D22" i="18"/>
  <c r="L22" i="18"/>
  <c r="T22" i="18"/>
  <c r="G34" i="18"/>
  <c r="O34" i="18"/>
  <c r="D48" i="18"/>
  <c r="L48" i="18"/>
  <c r="T48" i="18"/>
  <c r="F50" i="18"/>
  <c r="N50" i="18"/>
  <c r="V50" i="18"/>
  <c r="C64" i="18"/>
  <c r="K64" i="18"/>
  <c r="S64" i="18"/>
  <c r="F76" i="18"/>
  <c r="N76" i="18"/>
  <c r="V76" i="18"/>
  <c r="S92" i="18"/>
  <c r="N104" i="18"/>
  <c r="F146" i="18"/>
  <c r="F120" i="18"/>
  <c r="F148" i="18"/>
  <c r="F132" i="18"/>
  <c r="F106" i="18"/>
  <c r="F90" i="18"/>
  <c r="F118" i="18"/>
  <c r="F92" i="18"/>
  <c r="N146" i="18"/>
  <c r="N120" i="18"/>
  <c r="N148" i="18"/>
  <c r="N132" i="18"/>
  <c r="N106" i="18"/>
  <c r="N90" i="18"/>
  <c r="N118" i="18"/>
  <c r="N92" i="18"/>
  <c r="V146" i="18"/>
  <c r="V120" i="18"/>
  <c r="V148" i="18"/>
  <c r="V132" i="18"/>
  <c r="V106" i="18"/>
  <c r="V90" i="18"/>
  <c r="V118" i="18"/>
  <c r="V92" i="18"/>
  <c r="C20" i="18"/>
  <c r="K20" i="18"/>
  <c r="S20" i="18"/>
  <c r="E22" i="18"/>
  <c r="M22" i="18"/>
  <c r="U22" i="18"/>
  <c r="E48" i="18"/>
  <c r="M48" i="18"/>
  <c r="U48" i="18"/>
  <c r="G50" i="18"/>
  <c r="O50" i="18"/>
  <c r="D64" i="18"/>
  <c r="L64" i="18"/>
  <c r="T64" i="18"/>
  <c r="G76" i="18"/>
  <c r="O76" i="18"/>
  <c r="N134" i="18"/>
  <c r="F161" i="19"/>
  <c r="F149" i="19"/>
  <c r="F147" i="19"/>
  <c r="F135" i="19"/>
  <c r="F133" i="19"/>
  <c r="F121" i="19"/>
  <c r="F105" i="19"/>
  <c r="F93" i="19"/>
  <c r="F91" i="19"/>
  <c r="F79" i="19"/>
  <c r="F77" i="19"/>
  <c r="F65" i="19"/>
  <c r="F63" i="19"/>
  <c r="F51" i="19"/>
  <c r="F107" i="19"/>
  <c r="F119" i="19"/>
  <c r="F23" i="19"/>
  <c r="F35" i="19"/>
  <c r="F9" i="19"/>
  <c r="H7" i="19"/>
  <c r="F21" i="19"/>
  <c r="F49" i="19"/>
  <c r="F37" i="19"/>
  <c r="E7" i="19"/>
  <c r="T21" i="22"/>
  <c r="E106" i="21"/>
  <c r="Q8" i="21"/>
  <c r="O22" i="21"/>
  <c r="E162" i="21"/>
  <c r="E134" i="21"/>
  <c r="E148" i="21"/>
  <c r="E92" i="21"/>
  <c r="E50" i="21"/>
  <c r="E120" i="21"/>
  <c r="E78" i="21"/>
  <c r="E36" i="21"/>
  <c r="E64" i="21"/>
  <c r="E22" i="21"/>
  <c r="D162" i="21"/>
  <c r="D148" i="21"/>
  <c r="C36" i="21"/>
  <c r="D106" i="21"/>
  <c r="F134" i="21"/>
  <c r="E133" i="22"/>
  <c r="E77" i="22"/>
  <c r="E119" i="22"/>
  <c r="E63" i="22"/>
  <c r="E161" i="22"/>
  <c r="E105" i="22"/>
  <c r="E49" i="22"/>
  <c r="E147" i="22"/>
  <c r="E91" i="22"/>
  <c r="E35" i="22"/>
  <c r="E21" i="22"/>
  <c r="D78" i="21"/>
  <c r="F106" i="21"/>
  <c r="C120" i="21"/>
  <c r="C162" i="21"/>
  <c r="F36" i="21"/>
  <c r="C50" i="21"/>
  <c r="D120" i="21"/>
  <c r="F162" i="21"/>
  <c r="F78" i="21"/>
  <c r="C92" i="21"/>
  <c r="L7" i="22"/>
  <c r="K7" i="22"/>
  <c r="J7" i="22"/>
  <c r="I8" i="21"/>
  <c r="L22" i="21"/>
  <c r="D92" i="21"/>
  <c r="F120" i="21"/>
  <c r="C134" i="21"/>
  <c r="C22" i="21"/>
  <c r="M22" i="21"/>
  <c r="F50" i="21"/>
  <c r="C64" i="21"/>
  <c r="D134" i="21"/>
  <c r="C148" i="21"/>
  <c r="D22" i="21"/>
  <c r="N22" i="21"/>
  <c r="D64" i="21"/>
  <c r="F92" i="21"/>
  <c r="C106" i="21"/>
  <c r="F148" i="21"/>
  <c r="H21" i="22"/>
  <c r="S21" i="22"/>
  <c r="C49" i="22"/>
  <c r="G77" i="22"/>
  <c r="C105" i="22"/>
  <c r="G133" i="22"/>
  <c r="C161" i="22"/>
  <c r="G35" i="22"/>
  <c r="C63" i="22"/>
  <c r="G91" i="22"/>
  <c r="C119" i="22"/>
  <c r="G147" i="22"/>
  <c r="V7" i="22"/>
  <c r="C21" i="22"/>
  <c r="H35" i="22"/>
  <c r="F49" i="22"/>
  <c r="D63" i="22"/>
  <c r="H91" i="22"/>
  <c r="F105" i="22"/>
  <c r="D119" i="22"/>
  <c r="H147" i="22"/>
  <c r="F161" i="22"/>
  <c r="W7" i="22"/>
  <c r="D21" i="22"/>
  <c r="G49" i="22"/>
  <c r="C77" i="22"/>
  <c r="G105" i="22"/>
  <c r="C133" i="22"/>
  <c r="G161" i="22"/>
  <c r="H49" i="22"/>
  <c r="F63" i="22"/>
  <c r="D77" i="22"/>
  <c r="H105" i="22"/>
  <c r="F119" i="22"/>
  <c r="D133" i="22"/>
  <c r="H161" i="22"/>
  <c r="F21" i="22"/>
  <c r="Q21" i="22"/>
  <c r="C35" i="22"/>
  <c r="G63" i="22"/>
  <c r="C91" i="22"/>
  <c r="G119" i="22"/>
  <c r="C147" i="22"/>
  <c r="D35" i="22"/>
  <c r="H63" i="22"/>
  <c r="F77" i="22"/>
  <c r="D91" i="22"/>
  <c r="H119" i="22"/>
  <c r="F133" i="22"/>
  <c r="D147" i="22"/>
  <c r="F160" i="26"/>
  <c r="F48" i="26"/>
  <c r="F90" i="26"/>
  <c r="F132" i="26"/>
  <c r="F20" i="26"/>
  <c r="F62" i="26"/>
  <c r="F104" i="26"/>
  <c r="F146" i="26"/>
  <c r="F34" i="26"/>
  <c r="E132" i="27"/>
  <c r="E146" i="27"/>
  <c r="E160" i="27"/>
  <c r="E104" i="27"/>
  <c r="E48" i="27"/>
  <c r="E118" i="27"/>
  <c r="E90" i="27"/>
  <c r="E20" i="27"/>
  <c r="E62" i="27"/>
  <c r="E34" i="27"/>
  <c r="F48" i="27"/>
  <c r="G90" i="26"/>
  <c r="G132" i="26"/>
  <c r="G20" i="26"/>
  <c r="G62" i="26"/>
  <c r="G104" i="26"/>
  <c r="G146" i="26"/>
  <c r="G34" i="26"/>
  <c r="G76" i="26"/>
  <c r="G160" i="26"/>
  <c r="F132" i="27"/>
  <c r="F146" i="27"/>
  <c r="F118" i="27"/>
  <c r="F90" i="27"/>
  <c r="F20" i="27"/>
  <c r="F62" i="27"/>
  <c r="F34" i="27"/>
  <c r="F76" i="27"/>
  <c r="F76" i="26"/>
  <c r="G118" i="26"/>
  <c r="E76" i="27"/>
  <c r="F104" i="27"/>
  <c r="G48" i="26"/>
  <c r="D62" i="26"/>
  <c r="E104" i="26"/>
  <c r="C132" i="26"/>
  <c r="G146" i="27"/>
  <c r="G118" i="27"/>
  <c r="G160" i="27"/>
  <c r="C62" i="27"/>
  <c r="C146" i="27"/>
  <c r="I6" i="26"/>
  <c r="E62" i="26"/>
  <c r="C90" i="26"/>
  <c r="D132" i="26"/>
  <c r="D62" i="27"/>
  <c r="G76" i="27"/>
  <c r="G132" i="27"/>
  <c r="D90" i="28"/>
  <c r="J6" i="26"/>
  <c r="E20" i="26"/>
  <c r="C48" i="26"/>
  <c r="D90" i="26"/>
  <c r="E132" i="26"/>
  <c r="C160" i="26"/>
  <c r="I6" i="27"/>
  <c r="D20" i="27"/>
  <c r="G34" i="27"/>
  <c r="C90" i="27"/>
  <c r="C104" i="28"/>
  <c r="C118" i="28"/>
  <c r="C132" i="28"/>
  <c r="C146" i="28"/>
  <c r="C160" i="28"/>
  <c r="C90" i="28"/>
  <c r="C20" i="28"/>
  <c r="C34" i="28"/>
  <c r="C48" i="28"/>
  <c r="C76" i="28"/>
  <c r="C62" i="28"/>
  <c r="K6" i="26"/>
  <c r="D48" i="26"/>
  <c r="E90" i="26"/>
  <c r="C118" i="26"/>
  <c r="D160" i="26"/>
  <c r="J6" i="27"/>
  <c r="C48" i="27"/>
  <c r="D90" i="27"/>
  <c r="D118" i="27"/>
  <c r="D118" i="28"/>
  <c r="D132" i="28"/>
  <c r="D146" i="28"/>
  <c r="D160" i="28"/>
  <c r="D104" i="28"/>
  <c r="D34" i="28"/>
  <c r="D48" i="28"/>
  <c r="D76" i="28"/>
  <c r="D62" i="28"/>
  <c r="L30" i="30"/>
  <c r="J30" i="30"/>
  <c r="E48" i="26"/>
  <c r="C76" i="26"/>
  <c r="D118" i="26"/>
  <c r="E160" i="26"/>
  <c r="C118" i="27"/>
  <c r="C160" i="27"/>
  <c r="C132" i="27"/>
  <c r="K6" i="27"/>
  <c r="D48" i="27"/>
  <c r="G62" i="27"/>
  <c r="C104" i="27"/>
  <c r="C34" i="26"/>
  <c r="D76" i="26"/>
  <c r="E118" i="26"/>
  <c r="C146" i="26"/>
  <c r="D160" i="27"/>
  <c r="D132" i="27"/>
  <c r="D104" i="27"/>
  <c r="D146" i="27"/>
  <c r="G20" i="27"/>
  <c r="C76" i="27"/>
  <c r="D20" i="28"/>
  <c r="E132" i="28"/>
  <c r="E146" i="28"/>
  <c r="E160" i="28"/>
  <c r="E62" i="28"/>
  <c r="E90" i="28"/>
  <c r="E118" i="28"/>
  <c r="G34" i="28"/>
  <c r="F146" i="28"/>
  <c r="F160" i="28"/>
  <c r="F76" i="28"/>
  <c r="F104" i="28"/>
  <c r="F132" i="28"/>
  <c r="G20" i="28"/>
  <c r="G160" i="28"/>
  <c r="G90" i="28"/>
  <c r="G118" i="28"/>
  <c r="G146" i="28"/>
  <c r="E104" i="28"/>
  <c r="G104" i="28"/>
  <c r="D52" i="30"/>
  <c r="F52" i="30"/>
  <c r="I6" i="28"/>
  <c r="F62" i="28"/>
  <c r="E76" i="28"/>
  <c r="J6" i="28"/>
  <c r="E48" i="28"/>
  <c r="G62" i="28"/>
  <c r="G76" i="28"/>
  <c r="N74" i="30"/>
  <c r="J162" i="30"/>
  <c r="N8" i="30"/>
  <c r="H63" i="30"/>
  <c r="H59" i="30"/>
  <c r="H87" i="30"/>
  <c r="H83" i="30"/>
  <c r="H62" i="30"/>
  <c r="H58" i="30"/>
  <c r="H56" i="30"/>
  <c r="H54" i="30"/>
  <c r="H86" i="30"/>
  <c r="H82" i="30"/>
  <c r="H79" i="30"/>
  <c r="H77" i="30"/>
  <c r="H75" i="30"/>
  <c r="H65" i="30"/>
  <c r="H85" i="30"/>
  <c r="H81" i="30"/>
  <c r="H84" i="30"/>
  <c r="H80" i="30"/>
  <c r="H53" i="30"/>
  <c r="H55" i="30"/>
  <c r="H78" i="30"/>
  <c r="H8" i="30"/>
  <c r="H57" i="30"/>
  <c r="H61" i="30"/>
  <c r="H64" i="30"/>
  <c r="H76" i="30"/>
  <c r="F8" i="30"/>
  <c r="H96" i="30"/>
  <c r="J96" i="30"/>
  <c r="F184" i="30"/>
  <c r="D184" i="30"/>
  <c r="J52" i="30"/>
  <c r="F75" i="30"/>
  <c r="N75" i="30"/>
  <c r="J76" i="30"/>
  <c r="F77" i="30"/>
  <c r="N77" i="30"/>
  <c r="J78" i="30"/>
  <c r="F79" i="30"/>
  <c r="N79" i="30"/>
  <c r="J80" i="30"/>
  <c r="F82" i="30"/>
  <c r="L83" i="30"/>
  <c r="J84" i="30"/>
  <c r="F86" i="30"/>
  <c r="L87" i="30"/>
  <c r="F131" i="30"/>
  <c r="N140" i="30"/>
  <c r="L142" i="30"/>
  <c r="F144" i="30"/>
  <c r="J146" i="30"/>
  <c r="H148" i="30"/>
  <c r="F150" i="30"/>
  <c r="F151" i="30"/>
  <c r="F206" i="30"/>
  <c r="F250" i="30"/>
  <c r="L124" i="30"/>
  <c r="J125" i="30"/>
  <c r="H126" i="30"/>
  <c r="F127" i="30"/>
  <c r="L128" i="30"/>
  <c r="J129" i="30"/>
  <c r="H130" i="30"/>
  <c r="J143" i="30"/>
  <c r="H144" i="30"/>
  <c r="N145" i="30"/>
  <c r="J147" i="30"/>
  <c r="H149" i="30"/>
  <c r="H150" i="30"/>
  <c r="F152" i="30"/>
  <c r="N52" i="30"/>
  <c r="L76" i="30"/>
  <c r="L78" i="30"/>
  <c r="L80" i="30"/>
  <c r="J81" i="30"/>
  <c r="F83" i="30"/>
  <c r="L84" i="30"/>
  <c r="J85" i="30"/>
  <c r="F87" i="30"/>
  <c r="H131" i="30"/>
  <c r="H141" i="30"/>
  <c r="N142" i="30"/>
  <c r="L143" i="30"/>
  <c r="F145" i="30"/>
  <c r="L146" i="30"/>
  <c r="J148" i="30"/>
  <c r="J149" i="30"/>
  <c r="H151" i="30"/>
  <c r="F153" i="30"/>
  <c r="F52" i="31"/>
  <c r="H52" i="31"/>
  <c r="L53" i="30"/>
  <c r="L55" i="30"/>
  <c r="L57" i="30"/>
  <c r="L60" i="30"/>
  <c r="L64" i="30"/>
  <c r="J119" i="30"/>
  <c r="F120" i="30"/>
  <c r="N120" i="30"/>
  <c r="J121" i="30"/>
  <c r="F122" i="30"/>
  <c r="N122" i="30"/>
  <c r="J123" i="30"/>
  <c r="F124" i="30"/>
  <c r="L125" i="30"/>
  <c r="J126" i="30"/>
  <c r="H127" i="30"/>
  <c r="F128" i="30"/>
  <c r="L129" i="30"/>
  <c r="J130" i="30"/>
  <c r="F142" i="30"/>
  <c r="J144" i="30"/>
  <c r="L147" i="30"/>
  <c r="L148" i="30"/>
  <c r="J150" i="30"/>
  <c r="H152" i="30"/>
  <c r="H8" i="31"/>
  <c r="J8" i="31"/>
  <c r="J75" i="30"/>
  <c r="F76" i="30"/>
  <c r="N76" i="30"/>
  <c r="J77" i="30"/>
  <c r="F78" i="30"/>
  <c r="J79" i="30"/>
  <c r="F80" i="30"/>
  <c r="L81" i="30"/>
  <c r="J82" i="30"/>
  <c r="L85" i="30"/>
  <c r="J131" i="30"/>
  <c r="J141" i="30"/>
  <c r="H142" i="30"/>
  <c r="N143" i="30"/>
  <c r="H145" i="30"/>
  <c r="L149" i="30"/>
  <c r="J151" i="30"/>
  <c r="H153" i="30"/>
  <c r="L61" i="30"/>
  <c r="L119" i="30"/>
  <c r="H120" i="30"/>
  <c r="L121" i="30"/>
  <c r="H122" i="30"/>
  <c r="L123" i="30"/>
  <c r="H124" i="30"/>
  <c r="F125" i="30"/>
  <c r="L126" i="30"/>
  <c r="J127" i="30"/>
  <c r="H128" i="30"/>
  <c r="F129" i="30"/>
  <c r="L130" i="30"/>
  <c r="L141" i="30"/>
  <c r="F143" i="30"/>
  <c r="L144" i="30"/>
  <c r="F146" i="30"/>
  <c r="F147" i="30"/>
  <c r="L150" i="30"/>
  <c r="J152" i="30"/>
  <c r="J153" i="30"/>
  <c r="N228" i="30"/>
  <c r="H250" i="30"/>
  <c r="L280" i="30"/>
  <c r="J281" i="30"/>
  <c r="H282" i="30"/>
  <c r="F283" i="30"/>
  <c r="L284" i="30"/>
  <c r="J285" i="30"/>
  <c r="H41" i="31"/>
  <c r="F229" i="30"/>
  <c r="N229" i="30"/>
  <c r="J230" i="30"/>
  <c r="F231" i="30"/>
  <c r="N231" i="30"/>
  <c r="J232" i="30"/>
  <c r="F233" i="30"/>
  <c r="N233" i="30"/>
  <c r="J234" i="30"/>
  <c r="H235" i="30"/>
  <c r="F236" i="30"/>
  <c r="L237" i="30"/>
  <c r="J238" i="30"/>
  <c r="H239" i="30"/>
  <c r="F240" i="30"/>
  <c r="L241" i="30"/>
  <c r="F254" i="30"/>
  <c r="N254" i="30"/>
  <c r="J255" i="30"/>
  <c r="F256" i="30"/>
  <c r="L257" i="30"/>
  <c r="J258" i="30"/>
  <c r="H259" i="30"/>
  <c r="F260" i="30"/>
  <c r="L261" i="30"/>
  <c r="J262" i="30"/>
  <c r="H263" i="30"/>
  <c r="F273" i="30"/>
  <c r="N273" i="30"/>
  <c r="J274" i="30"/>
  <c r="F275" i="30"/>
  <c r="N275" i="30"/>
  <c r="J276" i="30"/>
  <c r="F277" i="30"/>
  <c r="N277" i="30"/>
  <c r="J278" i="30"/>
  <c r="H279" i="30"/>
  <c r="F280" i="30"/>
  <c r="L281" i="30"/>
  <c r="J282" i="30"/>
  <c r="H283" i="30"/>
  <c r="F284" i="30"/>
  <c r="L285" i="30"/>
  <c r="H33" i="31"/>
  <c r="H35" i="31"/>
  <c r="F40" i="31"/>
  <c r="L41" i="31"/>
  <c r="H43" i="31"/>
  <c r="H53" i="31"/>
  <c r="L54" i="31"/>
  <c r="H57" i="31"/>
  <c r="F43" i="31"/>
  <c r="F39" i="31"/>
  <c r="F64" i="31"/>
  <c r="F60" i="31"/>
  <c r="F57" i="31"/>
  <c r="F55" i="31"/>
  <c r="F53" i="31"/>
  <c r="F63" i="31"/>
  <c r="F59" i="31"/>
  <c r="F62" i="31"/>
  <c r="F58" i="31"/>
  <c r="F56" i="31"/>
  <c r="F54" i="31"/>
  <c r="F65" i="31"/>
  <c r="F61" i="31"/>
  <c r="J30" i="31"/>
  <c r="F36" i="31"/>
  <c r="F37" i="31"/>
  <c r="F197" i="30"/>
  <c r="L214" i="30"/>
  <c r="J215" i="30"/>
  <c r="H216" i="30"/>
  <c r="F217" i="30"/>
  <c r="L218" i="30"/>
  <c r="J219" i="30"/>
  <c r="H229" i="30"/>
  <c r="L230" i="30"/>
  <c r="H231" i="30"/>
  <c r="L232" i="30"/>
  <c r="H233" i="30"/>
  <c r="L234" i="30"/>
  <c r="J235" i="30"/>
  <c r="H236" i="30"/>
  <c r="F237" i="30"/>
  <c r="L238" i="30"/>
  <c r="J239" i="30"/>
  <c r="H240" i="30"/>
  <c r="F241" i="30"/>
  <c r="L251" i="30"/>
  <c r="H252" i="30"/>
  <c r="L253" i="30"/>
  <c r="H254" i="30"/>
  <c r="L255" i="30"/>
  <c r="H256" i="30"/>
  <c r="F257" i="30"/>
  <c r="L258" i="30"/>
  <c r="J259" i="30"/>
  <c r="H260" i="30"/>
  <c r="F261" i="30"/>
  <c r="L262" i="30"/>
  <c r="J263" i="30"/>
  <c r="H273" i="30"/>
  <c r="L274" i="30"/>
  <c r="H275" i="30"/>
  <c r="L276" i="30"/>
  <c r="H277" i="30"/>
  <c r="L278" i="30"/>
  <c r="J279" i="30"/>
  <c r="H280" i="30"/>
  <c r="F281" i="30"/>
  <c r="L282" i="30"/>
  <c r="J283" i="30"/>
  <c r="H284" i="30"/>
  <c r="F285" i="30"/>
  <c r="H42" i="31"/>
  <c r="H38" i="31"/>
  <c r="H63" i="31"/>
  <c r="H59" i="31"/>
  <c r="H62" i="31"/>
  <c r="H58" i="31"/>
  <c r="H56" i="31"/>
  <c r="H54" i="31"/>
  <c r="H65" i="31"/>
  <c r="H61" i="31"/>
  <c r="H64" i="31"/>
  <c r="H60" i="31"/>
  <c r="F32" i="31"/>
  <c r="F34" i="31"/>
  <c r="J35" i="31"/>
  <c r="H37" i="31"/>
  <c r="J40" i="31"/>
  <c r="F42" i="31"/>
  <c r="L43" i="31"/>
  <c r="J41" i="31"/>
  <c r="J37" i="31"/>
  <c r="J62" i="31"/>
  <c r="J58" i="31"/>
  <c r="J56" i="31"/>
  <c r="J54" i="31"/>
  <c r="J65" i="31"/>
  <c r="J61" i="31"/>
  <c r="J64" i="31"/>
  <c r="J60" i="31"/>
  <c r="J57" i="31"/>
  <c r="J55" i="31"/>
  <c r="J53" i="31"/>
  <c r="J63" i="31"/>
  <c r="J59" i="31"/>
  <c r="H36" i="31"/>
  <c r="M51" i="31"/>
  <c r="N52" i="31" s="1"/>
  <c r="H213" i="30"/>
  <c r="F214" i="30"/>
  <c r="L215" i="30"/>
  <c r="J216" i="30"/>
  <c r="H217" i="30"/>
  <c r="F218" i="30"/>
  <c r="L219" i="30"/>
  <c r="J229" i="30"/>
  <c r="F230" i="30"/>
  <c r="N230" i="30"/>
  <c r="J231" i="30"/>
  <c r="F232" i="30"/>
  <c r="N232" i="30"/>
  <c r="J233" i="30"/>
  <c r="F234" i="30"/>
  <c r="L235" i="30"/>
  <c r="J236" i="30"/>
  <c r="H237" i="30"/>
  <c r="F238" i="30"/>
  <c r="L239" i="30"/>
  <c r="J240" i="30"/>
  <c r="H241" i="30"/>
  <c r="F251" i="30"/>
  <c r="N251" i="30"/>
  <c r="J252" i="30"/>
  <c r="F253" i="30"/>
  <c r="N253" i="30"/>
  <c r="J254" i="30"/>
  <c r="F255" i="30"/>
  <c r="N255" i="30"/>
  <c r="J256" i="30"/>
  <c r="H257" i="30"/>
  <c r="F258" i="30"/>
  <c r="L259" i="30"/>
  <c r="J260" i="30"/>
  <c r="H261" i="30"/>
  <c r="F262" i="30"/>
  <c r="L263" i="30"/>
  <c r="J273" i="30"/>
  <c r="F274" i="30"/>
  <c r="N274" i="30"/>
  <c r="J275" i="30"/>
  <c r="F276" i="30"/>
  <c r="N276" i="30"/>
  <c r="J277" i="30"/>
  <c r="F278" i="30"/>
  <c r="L279" i="30"/>
  <c r="J280" i="30"/>
  <c r="H281" i="30"/>
  <c r="F282" i="30"/>
  <c r="L283" i="30"/>
  <c r="J284" i="30"/>
  <c r="H285" i="30"/>
  <c r="L40" i="31"/>
  <c r="L65" i="31"/>
  <c r="L61" i="31"/>
  <c r="L64" i="31"/>
  <c r="L60" i="31"/>
  <c r="L57" i="31"/>
  <c r="L55" i="31"/>
  <c r="L53" i="31"/>
  <c r="L63" i="31"/>
  <c r="L59" i="31"/>
  <c r="L62" i="31"/>
  <c r="L58" i="31"/>
  <c r="L31" i="31"/>
  <c r="H32" i="31"/>
  <c r="L33" i="31"/>
  <c r="H34" i="31"/>
  <c r="L35" i="31"/>
  <c r="L37" i="31"/>
  <c r="H39" i="31"/>
  <c r="J42" i="31"/>
  <c r="H55" i="31"/>
  <c r="L56" i="31"/>
  <c r="M29" i="31"/>
  <c r="J36" i="31"/>
  <c r="J39" i="31"/>
  <c r="F41" i="31"/>
  <c r="L42" i="31"/>
  <c r="J52" i="31"/>
  <c r="N33" i="33"/>
  <c r="N30" i="33"/>
  <c r="N35" i="33"/>
  <c r="N32" i="33"/>
  <c r="N34" i="33"/>
  <c r="N58" i="33"/>
  <c r="N55" i="33"/>
  <c r="N57" i="33"/>
  <c r="M52" i="33"/>
  <c r="N54" i="33"/>
  <c r="V18" i="35"/>
  <c r="V14" i="35"/>
  <c r="V10" i="35"/>
  <c r="V17" i="35"/>
  <c r="V13" i="35"/>
  <c r="V9" i="35"/>
  <c r="N14" i="35"/>
  <c r="V15" i="35"/>
  <c r="N56" i="33"/>
  <c r="V12" i="35"/>
  <c r="N17" i="35"/>
  <c r="N13" i="35"/>
  <c r="N9" i="35"/>
  <c r="N16" i="35"/>
  <c r="N12" i="35"/>
  <c r="N8" i="35"/>
  <c r="N7" i="35"/>
  <c r="AU7" i="35"/>
  <c r="N10" i="35"/>
  <c r="V11" i="35"/>
  <c r="N18" i="35"/>
  <c r="N8" i="33"/>
  <c r="V8" i="35"/>
  <c r="N15" i="35"/>
  <c r="V16" i="35"/>
  <c r="Q5" i="37"/>
  <c r="P5" i="37"/>
  <c r="P5" i="36"/>
  <c r="AB10" i="35"/>
  <c r="H11" i="35"/>
  <c r="AB14" i="35"/>
  <c r="H15" i="35"/>
  <c r="AB18" i="35"/>
  <c r="AK29" i="35"/>
  <c r="I5" i="36"/>
  <c r="Q5" i="36"/>
  <c r="H7" i="35"/>
  <c r="AJ7" i="35"/>
  <c r="AR7" i="35"/>
  <c r="V29" i="35"/>
  <c r="AL29" i="35"/>
  <c r="J5" i="36"/>
  <c r="AK7" i="35"/>
  <c r="AS7" i="35"/>
  <c r="H8" i="35"/>
  <c r="AB11" i="35"/>
  <c r="H12" i="35"/>
  <c r="H29" i="35"/>
  <c r="W29" i="35"/>
  <c r="I5" i="37"/>
  <c r="J5" i="37"/>
  <c r="C129" i="39"/>
  <c r="N5" i="43"/>
  <c r="M5" i="43"/>
  <c r="L5" i="43"/>
  <c r="D129" i="39"/>
  <c r="N123" i="39"/>
  <c r="I5" i="39"/>
  <c r="H5" i="39"/>
  <c r="O123" i="39"/>
  <c r="M5" i="39"/>
  <c r="L5" i="39"/>
  <c r="K5" i="39"/>
  <c r="T5" i="39"/>
  <c r="S5" i="39"/>
  <c r="Q5" i="39"/>
  <c r="P5" i="39"/>
  <c r="O5" i="39"/>
  <c r="P5" i="41"/>
  <c r="M5" i="41"/>
  <c r="Q5" i="41"/>
  <c r="N5" i="41"/>
  <c r="R5" i="42"/>
  <c r="S5" i="40"/>
  <c r="F8" i="40"/>
  <c r="O133" i="41"/>
  <c r="N133" i="41"/>
  <c r="M133" i="41"/>
  <c r="K133" i="41"/>
  <c r="L5" i="40"/>
  <c r="T5" i="40"/>
  <c r="C16" i="43"/>
  <c r="S5" i="43"/>
  <c r="C146" i="44"/>
  <c r="O135" i="44"/>
  <c r="N135" i="44"/>
  <c r="F9" i="40"/>
  <c r="H123" i="39"/>
  <c r="F5" i="40"/>
  <c r="N5" i="40"/>
  <c r="L133" i="40"/>
  <c r="P5" i="42"/>
  <c r="N5" i="42"/>
  <c r="M5" i="42"/>
  <c r="L5" i="42"/>
  <c r="F6" i="40"/>
  <c r="M133" i="40"/>
  <c r="F9" i="41"/>
  <c r="T5" i="42"/>
  <c r="T5" i="43"/>
  <c r="O135" i="43"/>
  <c r="N135" i="43"/>
  <c r="M135" i="43"/>
  <c r="L135" i="43"/>
  <c r="F9" i="42"/>
  <c r="F15" i="43"/>
  <c r="F11" i="43"/>
  <c r="F14" i="43"/>
  <c r="F10" i="43"/>
  <c r="F13" i="43"/>
  <c r="F8" i="43"/>
  <c r="F6" i="41"/>
  <c r="F5" i="42"/>
  <c r="L133" i="42"/>
  <c r="F5" i="43"/>
  <c r="D16" i="43"/>
  <c r="L5" i="44"/>
  <c r="J5" i="44"/>
  <c r="I5" i="44"/>
  <c r="H5" i="44"/>
  <c r="H5" i="41"/>
  <c r="F6" i="42"/>
  <c r="F10" i="42"/>
  <c r="M133" i="42"/>
  <c r="M5" i="44"/>
  <c r="H5" i="42"/>
  <c r="H5" i="43"/>
  <c r="P5" i="43"/>
  <c r="F7" i="43"/>
  <c r="F9" i="43"/>
  <c r="C146" i="43"/>
  <c r="I5" i="42"/>
  <c r="Q5" i="42"/>
  <c r="O133" i="42"/>
  <c r="I5" i="43"/>
  <c r="Q5" i="43"/>
  <c r="F12" i="43"/>
  <c r="T5" i="44"/>
  <c r="S5" i="44"/>
  <c r="R5" i="44"/>
  <c r="Q5" i="44"/>
  <c r="P5" i="44"/>
  <c r="M135" i="44"/>
  <c r="E146" i="44"/>
  <c r="L135" i="44"/>
  <c r="G135" i="43"/>
  <c r="G135" i="44"/>
  <c r="H135" i="43"/>
  <c r="H135" i="44"/>
  <c r="I135" i="43"/>
  <c r="D146" i="43"/>
  <c r="I135" i="44"/>
  <c r="I5" i="45"/>
  <c r="Q5" i="45"/>
  <c r="D146" i="45"/>
  <c r="M5" i="45"/>
  <c r="N53" i="33" l="1"/>
  <c r="J10" i="19"/>
  <c r="J12" i="19"/>
  <c r="J38" i="19"/>
  <c r="J25" i="19"/>
  <c r="J33" i="19"/>
  <c r="J16" i="19"/>
  <c r="J29" i="19"/>
  <c r="J117" i="19"/>
  <c r="F57" i="12"/>
  <c r="J109" i="19"/>
  <c r="K142" i="43"/>
  <c r="K137" i="44"/>
  <c r="K139" i="43"/>
  <c r="G136" i="44"/>
  <c r="F146" i="44"/>
  <c r="H136" i="44"/>
  <c r="K136" i="44" s="1"/>
  <c r="I136" i="44"/>
  <c r="G145" i="43"/>
  <c r="I145" i="43"/>
  <c r="H145" i="43"/>
  <c r="K145" i="43" s="1"/>
  <c r="G137" i="43"/>
  <c r="H137" i="43"/>
  <c r="K137" i="43" s="1"/>
  <c r="I137" i="43"/>
  <c r="I140" i="44"/>
  <c r="H140" i="44"/>
  <c r="K140" i="44" s="1"/>
  <c r="G140" i="44"/>
  <c r="H140" i="43"/>
  <c r="K140" i="43" s="1"/>
  <c r="G140" i="43"/>
  <c r="I140" i="43"/>
  <c r="I142" i="44"/>
  <c r="G142" i="44"/>
  <c r="H142" i="44"/>
  <c r="K142" i="44" s="1"/>
  <c r="H139" i="44"/>
  <c r="K139" i="44" s="1"/>
  <c r="I139" i="44"/>
  <c r="G139" i="44"/>
  <c r="G141" i="44"/>
  <c r="I141" i="44"/>
  <c r="H141" i="44"/>
  <c r="K141" i="44" s="1"/>
  <c r="I143" i="43"/>
  <c r="H143" i="43"/>
  <c r="K143" i="43" s="1"/>
  <c r="G143" i="43"/>
  <c r="I138" i="43"/>
  <c r="H138" i="43"/>
  <c r="K138" i="43" s="1"/>
  <c r="G138" i="43"/>
  <c r="G144" i="44"/>
  <c r="H144" i="44"/>
  <c r="K144" i="44" s="1"/>
  <c r="I144" i="44"/>
  <c r="I138" i="44"/>
  <c r="H138" i="44"/>
  <c r="K138" i="44" s="1"/>
  <c r="G138" i="44"/>
  <c r="I141" i="43"/>
  <c r="H141" i="43"/>
  <c r="K141" i="43" s="1"/>
  <c r="G141" i="43"/>
  <c r="O16" i="43"/>
  <c r="T6" i="43"/>
  <c r="S6" i="43"/>
  <c r="R6" i="43"/>
  <c r="Q6" i="43"/>
  <c r="P6" i="43"/>
  <c r="G16" i="43"/>
  <c r="J6" i="43"/>
  <c r="I6" i="43"/>
  <c r="H6" i="43"/>
  <c r="T6" i="42"/>
  <c r="S6" i="42"/>
  <c r="R6" i="42"/>
  <c r="Q6" i="42"/>
  <c r="P6" i="42"/>
  <c r="J6" i="42"/>
  <c r="I6" i="42"/>
  <c r="H6" i="42"/>
  <c r="J15" i="43"/>
  <c r="I15" i="43"/>
  <c r="H15" i="43"/>
  <c r="S7" i="43"/>
  <c r="P7" i="43"/>
  <c r="Q7" i="43"/>
  <c r="T7" i="43"/>
  <c r="R7" i="43"/>
  <c r="F6" i="43"/>
  <c r="E16" i="43"/>
  <c r="F16" i="43" s="1"/>
  <c r="S12" i="43"/>
  <c r="R12" i="43"/>
  <c r="Q12" i="43"/>
  <c r="P12" i="43"/>
  <c r="T12" i="43"/>
  <c r="Q9" i="43"/>
  <c r="T9" i="43"/>
  <c r="S9" i="43"/>
  <c r="R9" i="43"/>
  <c r="P9" i="43"/>
  <c r="Q13" i="43"/>
  <c r="P13" i="43"/>
  <c r="T13" i="43"/>
  <c r="R13" i="43"/>
  <c r="S13" i="43"/>
  <c r="T10" i="43"/>
  <c r="R10" i="43"/>
  <c r="S10" i="43"/>
  <c r="Q10" i="43"/>
  <c r="P10" i="43"/>
  <c r="T14" i="43"/>
  <c r="S14" i="43"/>
  <c r="R14" i="43"/>
  <c r="Q14" i="43"/>
  <c r="P14" i="43"/>
  <c r="I9" i="43"/>
  <c r="J9" i="43"/>
  <c r="H9" i="43"/>
  <c r="I13" i="43"/>
  <c r="H13" i="43"/>
  <c r="J13" i="43"/>
  <c r="J10" i="43"/>
  <c r="I10" i="43"/>
  <c r="H10" i="43"/>
  <c r="J14" i="43"/>
  <c r="I14" i="43"/>
  <c r="H14" i="43"/>
  <c r="Q9" i="42"/>
  <c r="P9" i="42"/>
  <c r="T9" i="42"/>
  <c r="S9" i="42"/>
  <c r="R9" i="42"/>
  <c r="I9" i="42"/>
  <c r="H9" i="42"/>
  <c r="M9" i="42"/>
  <c r="J9" i="42"/>
  <c r="O143" i="43"/>
  <c r="N143" i="43"/>
  <c r="M143" i="43"/>
  <c r="L143" i="43"/>
  <c r="R9" i="41"/>
  <c r="Q9" i="41"/>
  <c r="P9" i="41"/>
  <c r="T9" i="41"/>
  <c r="S9" i="41"/>
  <c r="J9" i="41"/>
  <c r="I9" i="41"/>
  <c r="H9" i="41"/>
  <c r="M9" i="41"/>
  <c r="O137" i="43"/>
  <c r="N137" i="43"/>
  <c r="M137" i="43"/>
  <c r="L137" i="43"/>
  <c r="O145" i="43"/>
  <c r="N145" i="43"/>
  <c r="M145" i="43"/>
  <c r="L145" i="43"/>
  <c r="N142" i="43"/>
  <c r="M142" i="43"/>
  <c r="L142" i="43"/>
  <c r="O142" i="43"/>
  <c r="M139" i="43"/>
  <c r="L139" i="43"/>
  <c r="O139" i="43"/>
  <c r="N139" i="43"/>
  <c r="J146" i="43"/>
  <c r="L136" i="43"/>
  <c r="O136" i="43"/>
  <c r="N136" i="43"/>
  <c r="M136" i="43"/>
  <c r="L144" i="43"/>
  <c r="O144" i="43"/>
  <c r="N144" i="43"/>
  <c r="M144" i="43"/>
  <c r="O141" i="43"/>
  <c r="N141" i="43"/>
  <c r="M141" i="43"/>
  <c r="L141" i="43"/>
  <c r="O138" i="43"/>
  <c r="N138" i="43"/>
  <c r="M138" i="43"/>
  <c r="L138" i="43"/>
  <c r="I134" i="41"/>
  <c r="H134" i="41"/>
  <c r="G134" i="41"/>
  <c r="T8" i="41"/>
  <c r="S8" i="41"/>
  <c r="R8" i="41"/>
  <c r="Q8" i="41"/>
  <c r="P8" i="41"/>
  <c r="J8" i="41"/>
  <c r="I8" i="41"/>
  <c r="M8" i="41"/>
  <c r="H8" i="41"/>
  <c r="P9" i="40"/>
  <c r="T9" i="40"/>
  <c r="S9" i="40"/>
  <c r="R9" i="40"/>
  <c r="Q9" i="40"/>
  <c r="H9" i="40"/>
  <c r="M9" i="40"/>
  <c r="J9" i="40"/>
  <c r="I9" i="40"/>
  <c r="N6" i="42"/>
  <c r="M6" i="42"/>
  <c r="L6" i="42"/>
  <c r="N10" i="42"/>
  <c r="M10" i="42"/>
  <c r="L10" i="42"/>
  <c r="M7" i="42"/>
  <c r="L7" i="42"/>
  <c r="N7" i="42"/>
  <c r="N8" i="42"/>
  <c r="L8" i="42"/>
  <c r="I125" i="39"/>
  <c r="H125" i="39"/>
  <c r="G125" i="39"/>
  <c r="K134" i="41"/>
  <c r="N134" i="41"/>
  <c r="L134" i="41"/>
  <c r="O134" i="41"/>
  <c r="M134" i="41"/>
  <c r="N9" i="40"/>
  <c r="L9" i="40"/>
  <c r="T7" i="40"/>
  <c r="S7" i="40"/>
  <c r="R7" i="40"/>
  <c r="Q7" i="40"/>
  <c r="P7" i="40"/>
  <c r="AA19" i="40"/>
  <c r="J7" i="40"/>
  <c r="I7" i="40"/>
  <c r="H7" i="40"/>
  <c r="I128" i="39"/>
  <c r="G128" i="39"/>
  <c r="H128" i="39"/>
  <c r="N9" i="41"/>
  <c r="L9" i="41"/>
  <c r="N6" i="41"/>
  <c r="M6" i="41"/>
  <c r="L6" i="41"/>
  <c r="N10" i="41"/>
  <c r="M10" i="41"/>
  <c r="L10" i="41"/>
  <c r="N7" i="41"/>
  <c r="L7" i="41"/>
  <c r="M7" i="41"/>
  <c r="L8" i="41"/>
  <c r="N8" i="41"/>
  <c r="P47" i="37"/>
  <c r="Q47" i="37"/>
  <c r="Q43" i="37"/>
  <c r="P43" i="37"/>
  <c r="Q34" i="37"/>
  <c r="P34" i="37"/>
  <c r="Q26" i="37"/>
  <c r="P26" i="37"/>
  <c r="Q18" i="37"/>
  <c r="P18" i="37"/>
  <c r="P9" i="37"/>
  <c r="Q9" i="37"/>
  <c r="Q38" i="37"/>
  <c r="P38" i="37"/>
  <c r="P35" i="37"/>
  <c r="Q35" i="37"/>
  <c r="P27" i="37"/>
  <c r="Q27" i="37"/>
  <c r="P19" i="37"/>
  <c r="Q19" i="37"/>
  <c r="Q41" i="37"/>
  <c r="P41" i="37"/>
  <c r="Q28" i="37"/>
  <c r="P28" i="37"/>
  <c r="Q20" i="37"/>
  <c r="P20" i="37"/>
  <c r="Q51" i="37"/>
  <c r="P51" i="37"/>
  <c r="P45" i="37"/>
  <c r="Q45" i="37"/>
  <c r="Q29" i="37"/>
  <c r="P29" i="37"/>
  <c r="Q21" i="37"/>
  <c r="P21" i="37"/>
  <c r="Q50" i="37"/>
  <c r="P50" i="37"/>
  <c r="Q39" i="37"/>
  <c r="P39" i="37"/>
  <c r="Q30" i="37"/>
  <c r="P30" i="37"/>
  <c r="Q22" i="37"/>
  <c r="P22" i="37"/>
  <c r="Q13" i="37"/>
  <c r="P13" i="37"/>
  <c r="Q48" i="37"/>
  <c r="P48" i="37"/>
  <c r="Q46" i="37"/>
  <c r="P46" i="37"/>
  <c r="Q36" i="37"/>
  <c r="P36" i="37"/>
  <c r="Q44" i="37"/>
  <c r="P44" i="37"/>
  <c r="Q42" i="37"/>
  <c r="P42" i="37"/>
  <c r="N9" i="43"/>
  <c r="L9" i="43"/>
  <c r="M9" i="43"/>
  <c r="K16" i="43"/>
  <c r="N6" i="43"/>
  <c r="M6" i="43"/>
  <c r="L6" i="43"/>
  <c r="M10" i="43"/>
  <c r="L10" i="43"/>
  <c r="N10" i="43"/>
  <c r="N13" i="43"/>
  <c r="M13" i="43"/>
  <c r="L13" i="43"/>
  <c r="N14" i="43"/>
  <c r="M14" i="43"/>
  <c r="L14" i="43"/>
  <c r="N7" i="43"/>
  <c r="M7" i="43"/>
  <c r="L7" i="43"/>
  <c r="M11" i="43"/>
  <c r="L11" i="43"/>
  <c r="N11" i="43"/>
  <c r="M15" i="43"/>
  <c r="L15" i="43"/>
  <c r="N15" i="43"/>
  <c r="N8" i="43"/>
  <c r="L8" i="43"/>
  <c r="M8" i="43"/>
  <c r="N12" i="43"/>
  <c r="M12" i="43"/>
  <c r="L12" i="43"/>
  <c r="P37" i="37"/>
  <c r="Q37" i="37"/>
  <c r="Q32" i="37"/>
  <c r="P32" i="37"/>
  <c r="Q24" i="37"/>
  <c r="P24" i="37"/>
  <c r="I18" i="37"/>
  <c r="J18" i="37"/>
  <c r="J8" i="37"/>
  <c r="I8" i="37"/>
  <c r="J51" i="37"/>
  <c r="I51" i="37"/>
  <c r="J24" i="37"/>
  <c r="I24" i="37"/>
  <c r="J13" i="37"/>
  <c r="I13" i="37"/>
  <c r="I38" i="37"/>
  <c r="J38" i="37"/>
  <c r="I26" i="37"/>
  <c r="J26" i="37"/>
  <c r="J12" i="37"/>
  <c r="I12" i="37"/>
  <c r="I7" i="37"/>
  <c r="J7" i="37"/>
  <c r="J32" i="37"/>
  <c r="I32" i="37"/>
  <c r="J25" i="37"/>
  <c r="I25" i="37"/>
  <c r="J33" i="37"/>
  <c r="I33" i="37"/>
  <c r="J43" i="37"/>
  <c r="I43" i="37"/>
  <c r="I46" i="37"/>
  <c r="J46" i="37"/>
  <c r="J40" i="37"/>
  <c r="I40" i="37"/>
  <c r="J6" i="37"/>
  <c r="I6" i="37"/>
  <c r="I14" i="37"/>
  <c r="J14" i="37"/>
  <c r="J23" i="37"/>
  <c r="I23" i="37"/>
  <c r="J31" i="37"/>
  <c r="I31" i="37"/>
  <c r="J22" i="37"/>
  <c r="I22" i="37"/>
  <c r="J30" i="37"/>
  <c r="I30" i="37"/>
  <c r="J42" i="37"/>
  <c r="I42" i="37"/>
  <c r="I48" i="37"/>
  <c r="J48" i="37"/>
  <c r="J21" i="37"/>
  <c r="I21" i="37"/>
  <c r="J29" i="37"/>
  <c r="I29" i="37"/>
  <c r="J36" i="37"/>
  <c r="I36" i="37"/>
  <c r="J39" i="37"/>
  <c r="I39" i="37"/>
  <c r="J44" i="37"/>
  <c r="I44" i="37"/>
  <c r="I20" i="37"/>
  <c r="J20" i="37"/>
  <c r="I28" i="37"/>
  <c r="J28" i="37"/>
  <c r="J10" i="37"/>
  <c r="I10" i="37"/>
  <c r="J19" i="37"/>
  <c r="I19" i="37"/>
  <c r="J27" i="37"/>
  <c r="I27" i="37"/>
  <c r="J35" i="37"/>
  <c r="I35" i="37"/>
  <c r="J41" i="37"/>
  <c r="I41" i="37"/>
  <c r="I50" i="37"/>
  <c r="J50" i="37"/>
  <c r="J49" i="37"/>
  <c r="I49" i="37"/>
  <c r="J47" i="37"/>
  <c r="I47" i="37"/>
  <c r="J37" i="37"/>
  <c r="I37" i="37"/>
  <c r="J45" i="37"/>
  <c r="I45" i="37"/>
  <c r="J16" i="37"/>
  <c r="I16" i="37"/>
  <c r="J9" i="37"/>
  <c r="I9" i="37"/>
  <c r="I15" i="37"/>
  <c r="J15" i="37"/>
  <c r="J29" i="36"/>
  <c r="I29" i="36"/>
  <c r="J20" i="36"/>
  <c r="I20" i="36"/>
  <c r="P13" i="36"/>
  <c r="Q13" i="36"/>
  <c r="I10" i="36"/>
  <c r="J10" i="36"/>
  <c r="P9" i="36"/>
  <c r="Q9" i="36"/>
  <c r="V31" i="35"/>
  <c r="W31" i="35"/>
  <c r="AV12" i="35"/>
  <c r="AU12" i="35"/>
  <c r="AT12" i="35"/>
  <c r="AS12" i="35"/>
  <c r="AR12" i="35"/>
  <c r="AJ12" i="35"/>
  <c r="AK12" i="35"/>
  <c r="AL12" i="35"/>
  <c r="AV8" i="35"/>
  <c r="AR8" i="35"/>
  <c r="AU8" i="35"/>
  <c r="AS8" i="35"/>
  <c r="AT8" i="35"/>
  <c r="AL8" i="35"/>
  <c r="AK8" i="35"/>
  <c r="AJ8" i="35"/>
  <c r="I21" i="36"/>
  <c r="J21" i="36"/>
  <c r="I11" i="36"/>
  <c r="J11" i="36"/>
  <c r="P10" i="36"/>
  <c r="Q10" i="36"/>
  <c r="AK39" i="35"/>
  <c r="AL39" i="35"/>
  <c r="H37" i="35"/>
  <c r="I37" i="35"/>
  <c r="V34" i="35"/>
  <c r="W34" i="35"/>
  <c r="AK31" i="35"/>
  <c r="AL31" i="35"/>
  <c r="Q28" i="36"/>
  <c r="P28" i="36"/>
  <c r="J14" i="36"/>
  <c r="I14" i="36"/>
  <c r="J12" i="36"/>
  <c r="I12" i="36"/>
  <c r="Q11" i="36"/>
  <c r="P11" i="36"/>
  <c r="I40" i="35"/>
  <c r="H40" i="35"/>
  <c r="W37" i="35"/>
  <c r="V37" i="35"/>
  <c r="AL34" i="35"/>
  <c r="AK34" i="35"/>
  <c r="I32" i="35"/>
  <c r="H32" i="35"/>
  <c r="AS15" i="35"/>
  <c r="AR15" i="35"/>
  <c r="AV15" i="35"/>
  <c r="AU15" i="35"/>
  <c r="AT15" i="35"/>
  <c r="AK15" i="35"/>
  <c r="AJ15" i="35"/>
  <c r="AL15" i="35"/>
  <c r="AS11" i="35"/>
  <c r="AR11" i="35"/>
  <c r="AT11" i="35"/>
  <c r="AQ22" i="35"/>
  <c r="AU11" i="35"/>
  <c r="AV11" i="35"/>
  <c r="AK11" i="35"/>
  <c r="AJ11" i="35"/>
  <c r="AL11" i="35"/>
  <c r="J28" i="36"/>
  <c r="I28" i="36"/>
  <c r="Q18" i="36"/>
  <c r="P18" i="36"/>
  <c r="J16" i="36"/>
  <c r="I16" i="36"/>
  <c r="Q12" i="36"/>
  <c r="P12" i="36"/>
  <c r="J22" i="36"/>
  <c r="I22" i="36"/>
  <c r="J30" i="36"/>
  <c r="I30" i="36"/>
  <c r="J38" i="36"/>
  <c r="I38" i="36"/>
  <c r="J46" i="36"/>
  <c r="I46" i="36"/>
  <c r="J36" i="36"/>
  <c r="I36" i="36"/>
  <c r="J44" i="36"/>
  <c r="I44" i="36"/>
  <c r="J27" i="36"/>
  <c r="I27" i="36"/>
  <c r="J35" i="36"/>
  <c r="I35" i="36"/>
  <c r="J43" i="36"/>
  <c r="I43" i="36"/>
  <c r="J51" i="36"/>
  <c r="I51" i="36"/>
  <c r="J18" i="36"/>
  <c r="I18" i="36"/>
  <c r="J26" i="36"/>
  <c r="I26" i="36"/>
  <c r="J34" i="36"/>
  <c r="I34" i="36"/>
  <c r="J42" i="36"/>
  <c r="I42" i="36"/>
  <c r="J50" i="36"/>
  <c r="I50" i="36"/>
  <c r="I17" i="36"/>
  <c r="J17" i="36"/>
  <c r="J25" i="36"/>
  <c r="I25" i="36"/>
  <c r="J33" i="36"/>
  <c r="I33" i="36"/>
  <c r="J41" i="36"/>
  <c r="I41" i="36"/>
  <c r="J49" i="36"/>
  <c r="I49" i="36"/>
  <c r="I24" i="36"/>
  <c r="J24" i="36"/>
  <c r="I32" i="36"/>
  <c r="J32" i="36"/>
  <c r="I40" i="36"/>
  <c r="J40" i="36"/>
  <c r="I48" i="36"/>
  <c r="J48" i="36"/>
  <c r="I23" i="36"/>
  <c r="J23" i="36"/>
  <c r="I31" i="36"/>
  <c r="J31" i="36"/>
  <c r="I39" i="36"/>
  <c r="J39" i="36"/>
  <c r="I47" i="36"/>
  <c r="J47" i="36"/>
  <c r="W40" i="35"/>
  <c r="V40" i="35"/>
  <c r="AL37" i="35"/>
  <c r="AK37" i="35"/>
  <c r="I35" i="35"/>
  <c r="H35" i="35"/>
  <c r="W32" i="35"/>
  <c r="V32" i="35"/>
  <c r="Q19" i="36"/>
  <c r="P19" i="36"/>
  <c r="Q21" i="36"/>
  <c r="P21" i="36"/>
  <c r="Q29" i="36"/>
  <c r="P29" i="36"/>
  <c r="Q37" i="36"/>
  <c r="P37" i="36"/>
  <c r="Q45" i="36"/>
  <c r="P45" i="36"/>
  <c r="Q35" i="36"/>
  <c r="P35" i="36"/>
  <c r="Q43" i="36"/>
  <c r="P43" i="36"/>
  <c r="Q51" i="36"/>
  <c r="P51" i="36"/>
  <c r="Q26" i="36"/>
  <c r="P26" i="36"/>
  <c r="Q34" i="36"/>
  <c r="P34" i="36"/>
  <c r="Q42" i="36"/>
  <c r="P42" i="36"/>
  <c r="Q50" i="36"/>
  <c r="P50" i="36"/>
  <c r="Q17" i="36"/>
  <c r="P17" i="36"/>
  <c r="Q25" i="36"/>
  <c r="P25" i="36"/>
  <c r="Q33" i="36"/>
  <c r="P33" i="36"/>
  <c r="Q41" i="36"/>
  <c r="P41" i="36"/>
  <c r="Q49" i="36"/>
  <c r="P49" i="36"/>
  <c r="Q15" i="36"/>
  <c r="P15" i="36"/>
  <c r="Q16" i="36"/>
  <c r="P16" i="36"/>
  <c r="Q24" i="36"/>
  <c r="P24" i="36"/>
  <c r="Q32" i="36"/>
  <c r="P32" i="36"/>
  <c r="Q40" i="36"/>
  <c r="P40" i="36"/>
  <c r="Q48" i="36"/>
  <c r="P48" i="36"/>
  <c r="P23" i="36"/>
  <c r="Q23" i="36"/>
  <c r="P31" i="36"/>
  <c r="Q31" i="36"/>
  <c r="P39" i="36"/>
  <c r="Q39" i="36"/>
  <c r="P47" i="36"/>
  <c r="Q47" i="36"/>
  <c r="P22" i="36"/>
  <c r="Q22" i="36"/>
  <c r="P30" i="36"/>
  <c r="Q30" i="36"/>
  <c r="P38" i="36"/>
  <c r="Q38" i="36"/>
  <c r="P46" i="36"/>
  <c r="Q46" i="36"/>
  <c r="AL40" i="35"/>
  <c r="AK40" i="35"/>
  <c r="Q20" i="36"/>
  <c r="P20" i="36"/>
  <c r="Q14" i="36"/>
  <c r="P14" i="36"/>
  <c r="Q44" i="36"/>
  <c r="P44" i="36"/>
  <c r="N57" i="31"/>
  <c r="N55" i="31"/>
  <c r="N53" i="31"/>
  <c r="N56" i="31"/>
  <c r="N54" i="31"/>
  <c r="N30" i="31"/>
  <c r="N34" i="31"/>
  <c r="N32" i="31"/>
  <c r="N35" i="31"/>
  <c r="N33" i="31"/>
  <c r="N31" i="31"/>
  <c r="M121" i="28"/>
  <c r="L121" i="28"/>
  <c r="K121" i="28"/>
  <c r="J121" i="28"/>
  <c r="I121" i="28"/>
  <c r="L84" i="28"/>
  <c r="K84" i="28"/>
  <c r="J84" i="28"/>
  <c r="I84" i="28"/>
  <c r="M84" i="28"/>
  <c r="M47" i="28"/>
  <c r="L47" i="28"/>
  <c r="K47" i="28"/>
  <c r="J47" i="28"/>
  <c r="I47" i="28"/>
  <c r="M39" i="28"/>
  <c r="L39" i="28"/>
  <c r="K39" i="28"/>
  <c r="J39" i="28"/>
  <c r="I39" i="28"/>
  <c r="M30" i="28"/>
  <c r="L30" i="28"/>
  <c r="K30" i="28"/>
  <c r="I30" i="28"/>
  <c r="J30" i="28"/>
  <c r="M22" i="28"/>
  <c r="L22" i="28"/>
  <c r="K22" i="28"/>
  <c r="J22" i="28"/>
  <c r="I22" i="28"/>
  <c r="M13" i="28"/>
  <c r="L13" i="28"/>
  <c r="K13" i="28"/>
  <c r="J13" i="28"/>
  <c r="I13" i="28"/>
  <c r="L75" i="28"/>
  <c r="K75" i="28"/>
  <c r="J75" i="28"/>
  <c r="I75" i="28"/>
  <c r="M75" i="28"/>
  <c r="K69" i="28"/>
  <c r="I69" i="28"/>
  <c r="M69" i="28"/>
  <c r="J69" i="28"/>
  <c r="L69" i="28"/>
  <c r="I53" i="28"/>
  <c r="M53" i="28"/>
  <c r="L53" i="28"/>
  <c r="K53" i="28"/>
  <c r="J53" i="28"/>
  <c r="I44" i="28"/>
  <c r="M44" i="28"/>
  <c r="L44" i="28"/>
  <c r="K44" i="28"/>
  <c r="J44" i="28"/>
  <c r="I36" i="28"/>
  <c r="M36" i="28"/>
  <c r="L36" i="28"/>
  <c r="K36" i="28"/>
  <c r="J36" i="28"/>
  <c r="I27" i="28"/>
  <c r="M27" i="28"/>
  <c r="L27" i="28"/>
  <c r="J27" i="28"/>
  <c r="K27" i="28"/>
  <c r="I18" i="28"/>
  <c r="M18" i="28"/>
  <c r="L18" i="28"/>
  <c r="K18" i="28"/>
  <c r="J18" i="28"/>
  <c r="M138" i="28"/>
  <c r="L138" i="28"/>
  <c r="K138" i="28"/>
  <c r="J138" i="28"/>
  <c r="I138" i="28"/>
  <c r="H146" i="28"/>
  <c r="L93" i="28"/>
  <c r="K93" i="28"/>
  <c r="J93" i="28"/>
  <c r="I93" i="28"/>
  <c r="M93" i="28"/>
  <c r="M78" i="28"/>
  <c r="L78" i="28"/>
  <c r="K78" i="28"/>
  <c r="J78" i="28"/>
  <c r="I78" i="28"/>
  <c r="J50" i="28"/>
  <c r="I50" i="28"/>
  <c r="M50" i="28"/>
  <c r="L50" i="28"/>
  <c r="K50" i="28"/>
  <c r="J41" i="28"/>
  <c r="I41" i="28"/>
  <c r="M41" i="28"/>
  <c r="L41" i="28"/>
  <c r="K41" i="28"/>
  <c r="J32" i="28"/>
  <c r="I32" i="28"/>
  <c r="M32" i="28"/>
  <c r="L32" i="28"/>
  <c r="K32" i="28"/>
  <c r="J24" i="28"/>
  <c r="I24" i="28"/>
  <c r="M24" i="28"/>
  <c r="K24" i="28"/>
  <c r="L24" i="28"/>
  <c r="J15" i="28"/>
  <c r="I15" i="28"/>
  <c r="M15" i="28"/>
  <c r="L15" i="28"/>
  <c r="K15" i="28"/>
  <c r="L66" i="28"/>
  <c r="M66" i="28"/>
  <c r="K66" i="28"/>
  <c r="J66" i="28"/>
  <c r="I66" i="28"/>
  <c r="M74" i="28"/>
  <c r="L74" i="28"/>
  <c r="K74" i="28"/>
  <c r="J74" i="28"/>
  <c r="I74" i="28"/>
  <c r="M83" i="28"/>
  <c r="L83" i="28"/>
  <c r="J83" i="28"/>
  <c r="K83" i="28"/>
  <c r="I83" i="28"/>
  <c r="M92" i="28"/>
  <c r="L92" i="28"/>
  <c r="J92" i="28"/>
  <c r="K92" i="28"/>
  <c r="I92" i="28"/>
  <c r="M100" i="28"/>
  <c r="L100" i="28"/>
  <c r="J100" i="28"/>
  <c r="I100" i="28"/>
  <c r="K100" i="28"/>
  <c r="M109" i="28"/>
  <c r="L109" i="28"/>
  <c r="J109" i="28"/>
  <c r="K109" i="28"/>
  <c r="I109" i="28"/>
  <c r="M117" i="28"/>
  <c r="L117" i="28"/>
  <c r="K117" i="28"/>
  <c r="J117" i="28"/>
  <c r="I117" i="28"/>
  <c r="M126" i="28"/>
  <c r="L126" i="28"/>
  <c r="K126" i="28"/>
  <c r="J126" i="28"/>
  <c r="I126" i="28"/>
  <c r="M135" i="28"/>
  <c r="L135" i="28"/>
  <c r="K135" i="28"/>
  <c r="J135" i="28"/>
  <c r="I135" i="28"/>
  <c r="M143" i="28"/>
  <c r="L143" i="28"/>
  <c r="K143" i="28"/>
  <c r="J143" i="28"/>
  <c r="I143" i="28"/>
  <c r="H160" i="28"/>
  <c r="M152" i="28"/>
  <c r="L152" i="28"/>
  <c r="K152" i="28"/>
  <c r="J152" i="28"/>
  <c r="I152" i="28"/>
  <c r="M81" i="28"/>
  <c r="L81" i="28"/>
  <c r="K81" i="28"/>
  <c r="J81" i="28"/>
  <c r="I81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J107" i="28"/>
  <c r="I107" i="28"/>
  <c r="M115" i="28"/>
  <c r="L115" i="28"/>
  <c r="K115" i="28"/>
  <c r="J115" i="28"/>
  <c r="I115" i="28"/>
  <c r="M124" i="28"/>
  <c r="L124" i="28"/>
  <c r="K124" i="28"/>
  <c r="J124" i="28"/>
  <c r="I124" i="28"/>
  <c r="H132" i="28"/>
  <c r="M141" i="28"/>
  <c r="L141" i="28"/>
  <c r="K141" i="28"/>
  <c r="J141" i="28"/>
  <c r="I141" i="28"/>
  <c r="M150" i="28"/>
  <c r="L150" i="28"/>
  <c r="K150" i="28"/>
  <c r="J150" i="28"/>
  <c r="I150" i="28"/>
  <c r="L127" i="28"/>
  <c r="K127" i="28"/>
  <c r="J127" i="28"/>
  <c r="I127" i="28"/>
  <c r="M127" i="28"/>
  <c r="L136" i="28"/>
  <c r="K136" i="28"/>
  <c r="J136" i="28"/>
  <c r="I136" i="28"/>
  <c r="M136" i="28"/>
  <c r="L144" i="28"/>
  <c r="K144" i="28"/>
  <c r="J144" i="28"/>
  <c r="I144" i="28"/>
  <c r="M144" i="28"/>
  <c r="L153" i="28"/>
  <c r="K153" i="28"/>
  <c r="J153" i="28"/>
  <c r="I153" i="28"/>
  <c r="M153" i="28"/>
  <c r="K61" i="28"/>
  <c r="M61" i="28"/>
  <c r="L61" i="28"/>
  <c r="J61" i="28"/>
  <c r="I61" i="28"/>
  <c r="K70" i="28"/>
  <c r="L70" i="28"/>
  <c r="J70" i="28"/>
  <c r="I70" i="28"/>
  <c r="M70" i="28"/>
  <c r="K79" i="28"/>
  <c r="J79" i="28"/>
  <c r="I79" i="28"/>
  <c r="L79" i="28"/>
  <c r="M79" i="28"/>
  <c r="K87" i="28"/>
  <c r="J87" i="28"/>
  <c r="I87" i="28"/>
  <c r="L87" i="28"/>
  <c r="M87" i="28"/>
  <c r="K96" i="28"/>
  <c r="J96" i="28"/>
  <c r="I96" i="28"/>
  <c r="H104" i="28"/>
  <c r="L96" i="28"/>
  <c r="M96" i="28"/>
  <c r="K113" i="28"/>
  <c r="J113" i="28"/>
  <c r="I113" i="28"/>
  <c r="L113" i="28"/>
  <c r="M113" i="28"/>
  <c r="K122" i="28"/>
  <c r="J122" i="28"/>
  <c r="I122" i="28"/>
  <c r="L122" i="28"/>
  <c r="M122" i="28"/>
  <c r="K130" i="28"/>
  <c r="J130" i="28"/>
  <c r="I130" i="28"/>
  <c r="L130" i="28"/>
  <c r="M130" i="28"/>
  <c r="K139" i="28"/>
  <c r="J139" i="28"/>
  <c r="I139" i="28"/>
  <c r="L139" i="28"/>
  <c r="M139" i="28"/>
  <c r="K148" i="28"/>
  <c r="J148" i="28"/>
  <c r="I148" i="28"/>
  <c r="L148" i="28"/>
  <c r="M148" i="28"/>
  <c r="I156" i="28"/>
  <c r="L156" i="28"/>
  <c r="K156" i="28"/>
  <c r="J156" i="28"/>
  <c r="M156" i="28"/>
  <c r="J73" i="28"/>
  <c r="I73" i="28"/>
  <c r="K73" i="28"/>
  <c r="M73" i="28"/>
  <c r="L73" i="28"/>
  <c r="J82" i="28"/>
  <c r="I82" i="28"/>
  <c r="H90" i="28"/>
  <c r="M82" i="28"/>
  <c r="K82" i="28"/>
  <c r="L82" i="28"/>
  <c r="J99" i="28"/>
  <c r="I99" i="28"/>
  <c r="M99" i="28"/>
  <c r="K99" i="28"/>
  <c r="L99" i="28"/>
  <c r="J108" i="28"/>
  <c r="I108" i="28"/>
  <c r="M108" i="28"/>
  <c r="K108" i="28"/>
  <c r="L108" i="28"/>
  <c r="J116" i="28"/>
  <c r="I116" i="28"/>
  <c r="M116" i="28"/>
  <c r="K116" i="28"/>
  <c r="L116" i="28"/>
  <c r="J125" i="28"/>
  <c r="I125" i="28"/>
  <c r="M125" i="28"/>
  <c r="K125" i="28"/>
  <c r="L125" i="28"/>
  <c r="J134" i="28"/>
  <c r="I134" i="28"/>
  <c r="M134" i="28"/>
  <c r="K134" i="28"/>
  <c r="L134" i="28"/>
  <c r="J142" i="28"/>
  <c r="I142" i="28"/>
  <c r="M142" i="28"/>
  <c r="K142" i="28"/>
  <c r="L142" i="28"/>
  <c r="J151" i="28"/>
  <c r="I151" i="28"/>
  <c r="M151" i="28"/>
  <c r="K151" i="28"/>
  <c r="L151" i="28"/>
  <c r="J157" i="28"/>
  <c r="K157" i="28"/>
  <c r="I157" i="28"/>
  <c r="L157" i="28"/>
  <c r="M157" i="28"/>
  <c r="K158" i="28"/>
  <c r="J158" i="28"/>
  <c r="I158" i="28"/>
  <c r="L158" i="28"/>
  <c r="M158" i="28"/>
  <c r="I85" i="28"/>
  <c r="L85" i="28"/>
  <c r="J85" i="28"/>
  <c r="M85" i="28"/>
  <c r="K85" i="28"/>
  <c r="I94" i="28"/>
  <c r="L94" i="28"/>
  <c r="J94" i="28"/>
  <c r="M94" i="28"/>
  <c r="K94" i="28"/>
  <c r="I102" i="28"/>
  <c r="L102" i="28"/>
  <c r="J102" i="28"/>
  <c r="M102" i="28"/>
  <c r="K102" i="28"/>
  <c r="I111" i="28"/>
  <c r="M111" i="28"/>
  <c r="L111" i="28"/>
  <c r="J111" i="28"/>
  <c r="K111" i="28"/>
  <c r="I120" i="28"/>
  <c r="M120" i="28"/>
  <c r="L120" i="28"/>
  <c r="J120" i="28"/>
  <c r="K120" i="28"/>
  <c r="I128" i="28"/>
  <c r="M128" i="28"/>
  <c r="L128" i="28"/>
  <c r="J128" i="28"/>
  <c r="K128" i="28"/>
  <c r="I137" i="28"/>
  <c r="M137" i="28"/>
  <c r="L137" i="28"/>
  <c r="J137" i="28"/>
  <c r="K137" i="28"/>
  <c r="I145" i="28"/>
  <c r="M145" i="28"/>
  <c r="L145" i="28"/>
  <c r="J145" i="28"/>
  <c r="K145" i="28"/>
  <c r="I154" i="28"/>
  <c r="M154" i="28"/>
  <c r="L154" i="28"/>
  <c r="J154" i="28"/>
  <c r="K154" i="28"/>
  <c r="H62" i="28"/>
  <c r="M54" i="28"/>
  <c r="L54" i="28"/>
  <c r="K54" i="28"/>
  <c r="J54" i="28"/>
  <c r="I54" i="28"/>
  <c r="M71" i="28"/>
  <c r="I71" i="28"/>
  <c r="L71" i="28"/>
  <c r="K71" i="28"/>
  <c r="J71" i="28"/>
  <c r="M80" i="28"/>
  <c r="K80" i="28"/>
  <c r="I80" i="28"/>
  <c r="L80" i="28"/>
  <c r="J80" i="28"/>
  <c r="M88" i="28"/>
  <c r="K88" i="28"/>
  <c r="I88" i="28"/>
  <c r="L88" i="28"/>
  <c r="J88" i="28"/>
  <c r="M97" i="28"/>
  <c r="K97" i="28"/>
  <c r="I97" i="28"/>
  <c r="L97" i="28"/>
  <c r="J97" i="28"/>
  <c r="M106" i="28"/>
  <c r="K106" i="28"/>
  <c r="I106" i="28"/>
  <c r="L106" i="28"/>
  <c r="J106" i="28"/>
  <c r="M114" i="28"/>
  <c r="L114" i="28"/>
  <c r="K114" i="28"/>
  <c r="I114" i="28"/>
  <c r="J114" i="28"/>
  <c r="M123" i="28"/>
  <c r="L123" i="28"/>
  <c r="K123" i="28"/>
  <c r="I123" i="28"/>
  <c r="J123" i="28"/>
  <c r="M131" i="28"/>
  <c r="L131" i="28"/>
  <c r="K131" i="28"/>
  <c r="I131" i="28"/>
  <c r="J131" i="28"/>
  <c r="M140" i="28"/>
  <c r="L140" i="28"/>
  <c r="K140" i="28"/>
  <c r="I140" i="28"/>
  <c r="J140" i="28"/>
  <c r="M149" i="28"/>
  <c r="L149" i="28"/>
  <c r="K149" i="28"/>
  <c r="I149" i="28"/>
  <c r="J149" i="28"/>
  <c r="L159" i="28"/>
  <c r="J159" i="28"/>
  <c r="I159" i="28"/>
  <c r="K159" i="28"/>
  <c r="M159" i="28"/>
  <c r="M86" i="28"/>
  <c r="L86" i="28"/>
  <c r="K86" i="28"/>
  <c r="I86" i="28"/>
  <c r="J86" i="28"/>
  <c r="K46" i="28"/>
  <c r="J46" i="28"/>
  <c r="I46" i="28"/>
  <c r="M46" i="28"/>
  <c r="L46" i="28"/>
  <c r="K38" i="28"/>
  <c r="J38" i="28"/>
  <c r="I38" i="28"/>
  <c r="M38" i="28"/>
  <c r="L38" i="28"/>
  <c r="K29" i="28"/>
  <c r="J29" i="28"/>
  <c r="I29" i="28"/>
  <c r="M29" i="28"/>
  <c r="L29" i="28"/>
  <c r="M155" i="28"/>
  <c r="L155" i="28"/>
  <c r="K155" i="28"/>
  <c r="J155" i="28"/>
  <c r="I155" i="28"/>
  <c r="L101" i="28"/>
  <c r="K101" i="28"/>
  <c r="J101" i="28"/>
  <c r="I101" i="28"/>
  <c r="M101" i="28"/>
  <c r="L52" i="28"/>
  <c r="K52" i="28"/>
  <c r="J52" i="28"/>
  <c r="I52" i="28"/>
  <c r="M52" i="28"/>
  <c r="L43" i="28"/>
  <c r="K43" i="28"/>
  <c r="J43" i="28"/>
  <c r="I43" i="28"/>
  <c r="M43" i="28"/>
  <c r="L26" i="28"/>
  <c r="K26" i="28"/>
  <c r="J26" i="28"/>
  <c r="I26" i="28"/>
  <c r="H34" i="28"/>
  <c r="M26" i="28"/>
  <c r="L17" i="28"/>
  <c r="K17" i="28"/>
  <c r="J17" i="28"/>
  <c r="I17" i="28"/>
  <c r="M17" i="28"/>
  <c r="M129" i="28"/>
  <c r="L129" i="28"/>
  <c r="K129" i="28"/>
  <c r="J129" i="28"/>
  <c r="I129" i="28"/>
  <c r="M95" i="28"/>
  <c r="L95" i="28"/>
  <c r="K95" i="28"/>
  <c r="I95" i="28"/>
  <c r="J95" i="28"/>
  <c r="J65" i="28"/>
  <c r="M65" i="28"/>
  <c r="L65" i="28"/>
  <c r="K65" i="28"/>
  <c r="I65" i="28"/>
  <c r="M64" i="28"/>
  <c r="J64" i="28"/>
  <c r="L64" i="28"/>
  <c r="K64" i="28"/>
  <c r="I64" i="28"/>
  <c r="M40" i="28"/>
  <c r="L40" i="28"/>
  <c r="K40" i="28"/>
  <c r="J40" i="28"/>
  <c r="I40" i="28"/>
  <c r="H48" i="28"/>
  <c r="M31" i="28"/>
  <c r="L31" i="28"/>
  <c r="K31" i="28"/>
  <c r="J31" i="28"/>
  <c r="I31" i="28"/>
  <c r="M23" i="28"/>
  <c r="L23" i="28"/>
  <c r="K23" i="28"/>
  <c r="J23" i="28"/>
  <c r="I23" i="28"/>
  <c r="K140" i="27"/>
  <c r="J140" i="27"/>
  <c r="I140" i="27"/>
  <c r="K108" i="27"/>
  <c r="I108" i="27"/>
  <c r="J108" i="27"/>
  <c r="K88" i="27"/>
  <c r="J88" i="27"/>
  <c r="I88" i="27"/>
  <c r="K80" i="27"/>
  <c r="J80" i="27"/>
  <c r="I80" i="27"/>
  <c r="K71" i="27"/>
  <c r="J71" i="27"/>
  <c r="I71" i="27"/>
  <c r="H62" i="27"/>
  <c r="K54" i="27"/>
  <c r="J54" i="27"/>
  <c r="I54" i="27"/>
  <c r="K45" i="27"/>
  <c r="J45" i="27"/>
  <c r="I45" i="27"/>
  <c r="K37" i="27"/>
  <c r="J37" i="27"/>
  <c r="I37" i="27"/>
  <c r="K28" i="27"/>
  <c r="J28" i="27"/>
  <c r="I28" i="27"/>
  <c r="K19" i="27"/>
  <c r="J19" i="27"/>
  <c r="I19" i="27"/>
  <c r="K11" i="27"/>
  <c r="J11" i="27"/>
  <c r="I11" i="27"/>
  <c r="K150" i="26"/>
  <c r="I150" i="26"/>
  <c r="J150" i="26"/>
  <c r="K141" i="26"/>
  <c r="J141" i="26"/>
  <c r="I141" i="26"/>
  <c r="H132" i="26"/>
  <c r="K124" i="26"/>
  <c r="I124" i="26"/>
  <c r="J124" i="26"/>
  <c r="K115" i="26"/>
  <c r="I115" i="26"/>
  <c r="J115" i="26"/>
  <c r="K107" i="26"/>
  <c r="J107" i="26"/>
  <c r="I107" i="26"/>
  <c r="K98" i="26"/>
  <c r="J98" i="26"/>
  <c r="I98" i="26"/>
  <c r="K89" i="26"/>
  <c r="I89" i="26"/>
  <c r="J89" i="26"/>
  <c r="K81" i="26"/>
  <c r="I81" i="26"/>
  <c r="J81" i="26"/>
  <c r="K72" i="26"/>
  <c r="J72" i="26"/>
  <c r="I72" i="26"/>
  <c r="K64" i="26"/>
  <c r="J64" i="26"/>
  <c r="I64" i="26"/>
  <c r="K55" i="26"/>
  <c r="I55" i="26"/>
  <c r="J55" i="26"/>
  <c r="K46" i="26"/>
  <c r="I46" i="26"/>
  <c r="J46" i="26"/>
  <c r="K38" i="26"/>
  <c r="J38" i="26"/>
  <c r="I38" i="26"/>
  <c r="K29" i="26"/>
  <c r="J29" i="26"/>
  <c r="I29" i="26"/>
  <c r="H20" i="26"/>
  <c r="K12" i="26"/>
  <c r="I12" i="26"/>
  <c r="J12" i="26"/>
  <c r="K158" i="27"/>
  <c r="J158" i="27"/>
  <c r="I158" i="27"/>
  <c r="J98" i="27"/>
  <c r="I98" i="27"/>
  <c r="K98" i="27"/>
  <c r="I87" i="27"/>
  <c r="K87" i="27"/>
  <c r="J87" i="27"/>
  <c r="I79" i="27"/>
  <c r="K79" i="27"/>
  <c r="J79" i="27"/>
  <c r="I70" i="27"/>
  <c r="K70" i="27"/>
  <c r="J70" i="27"/>
  <c r="I61" i="27"/>
  <c r="K61" i="27"/>
  <c r="J61" i="27"/>
  <c r="I53" i="27"/>
  <c r="K53" i="27"/>
  <c r="J53" i="27"/>
  <c r="I44" i="27"/>
  <c r="K44" i="27"/>
  <c r="J44" i="27"/>
  <c r="I36" i="27"/>
  <c r="K36" i="27"/>
  <c r="J36" i="27"/>
  <c r="I27" i="27"/>
  <c r="K27" i="27"/>
  <c r="J27" i="27"/>
  <c r="I18" i="27"/>
  <c r="K18" i="27"/>
  <c r="J18" i="27"/>
  <c r="I10" i="27"/>
  <c r="K10" i="27"/>
  <c r="J10" i="27"/>
  <c r="I157" i="26"/>
  <c r="J157" i="26"/>
  <c r="K157" i="26"/>
  <c r="I149" i="26"/>
  <c r="K149" i="26"/>
  <c r="J149" i="26"/>
  <c r="I140" i="26"/>
  <c r="K140" i="26"/>
  <c r="J140" i="26"/>
  <c r="I131" i="26"/>
  <c r="J131" i="26"/>
  <c r="K131" i="26"/>
  <c r="I123" i="26"/>
  <c r="J123" i="26"/>
  <c r="K123" i="26"/>
  <c r="I114" i="26"/>
  <c r="K114" i="26"/>
  <c r="J114" i="26"/>
  <c r="I106" i="26"/>
  <c r="K106" i="26"/>
  <c r="J106" i="26"/>
  <c r="I97" i="26"/>
  <c r="J97" i="26"/>
  <c r="K97" i="26"/>
  <c r="I88" i="26"/>
  <c r="J88" i="26"/>
  <c r="K88" i="26"/>
  <c r="I80" i="26"/>
  <c r="K80" i="26"/>
  <c r="J80" i="26"/>
  <c r="I71" i="26"/>
  <c r="K71" i="26"/>
  <c r="J71" i="26"/>
  <c r="I54" i="26"/>
  <c r="H62" i="26"/>
  <c r="J54" i="26"/>
  <c r="K54" i="26"/>
  <c r="I45" i="26"/>
  <c r="K45" i="26"/>
  <c r="J45" i="26"/>
  <c r="I37" i="26"/>
  <c r="K37" i="26"/>
  <c r="J37" i="26"/>
  <c r="I28" i="26"/>
  <c r="J28" i="26"/>
  <c r="K28" i="26"/>
  <c r="I19" i="26"/>
  <c r="J19" i="26"/>
  <c r="K19" i="26"/>
  <c r="I11" i="26"/>
  <c r="K11" i="26"/>
  <c r="J11" i="26"/>
  <c r="K131" i="27"/>
  <c r="J131" i="27"/>
  <c r="I131" i="27"/>
  <c r="K116" i="27"/>
  <c r="J116" i="27"/>
  <c r="I116" i="27"/>
  <c r="K114" i="27"/>
  <c r="J114" i="27"/>
  <c r="I114" i="27"/>
  <c r="K106" i="27"/>
  <c r="J106" i="27"/>
  <c r="I106" i="27"/>
  <c r="J86" i="27"/>
  <c r="I86" i="27"/>
  <c r="K86" i="27"/>
  <c r="J78" i="27"/>
  <c r="I78" i="27"/>
  <c r="K78" i="27"/>
  <c r="J69" i="27"/>
  <c r="I69" i="27"/>
  <c r="K69" i="27"/>
  <c r="J60" i="27"/>
  <c r="I60" i="27"/>
  <c r="K60" i="27"/>
  <c r="J52" i="27"/>
  <c r="I52" i="27"/>
  <c r="K52" i="27"/>
  <c r="J43" i="27"/>
  <c r="I43" i="27"/>
  <c r="K43" i="27"/>
  <c r="J26" i="27"/>
  <c r="I26" i="27"/>
  <c r="H34" i="27"/>
  <c r="K26" i="27"/>
  <c r="J17" i="27"/>
  <c r="I17" i="27"/>
  <c r="K17" i="27"/>
  <c r="J9" i="27"/>
  <c r="I9" i="27"/>
  <c r="K9" i="27"/>
  <c r="J156" i="26"/>
  <c r="I156" i="26"/>
  <c r="K156" i="26"/>
  <c r="J148" i="26"/>
  <c r="I148" i="26"/>
  <c r="K148" i="26"/>
  <c r="J139" i="26"/>
  <c r="I139" i="26"/>
  <c r="K139" i="26"/>
  <c r="J130" i="26"/>
  <c r="I130" i="26"/>
  <c r="K130" i="26"/>
  <c r="J122" i="26"/>
  <c r="I122" i="26"/>
  <c r="K122" i="26"/>
  <c r="J113" i="26"/>
  <c r="I113" i="26"/>
  <c r="K113" i="26"/>
  <c r="J96" i="26"/>
  <c r="I96" i="26"/>
  <c r="H104" i="26"/>
  <c r="K96" i="26"/>
  <c r="J87" i="26"/>
  <c r="I87" i="26"/>
  <c r="K87" i="26"/>
  <c r="J79" i="26"/>
  <c r="I79" i="26"/>
  <c r="K79" i="26"/>
  <c r="J70" i="26"/>
  <c r="I70" i="26"/>
  <c r="K70" i="26"/>
  <c r="J61" i="26"/>
  <c r="I61" i="26"/>
  <c r="K61" i="26"/>
  <c r="J53" i="26"/>
  <c r="I53" i="26"/>
  <c r="K53" i="26"/>
  <c r="J44" i="26"/>
  <c r="I44" i="26"/>
  <c r="K44" i="26"/>
  <c r="J36" i="26"/>
  <c r="I36" i="26"/>
  <c r="K36" i="26"/>
  <c r="J27" i="26"/>
  <c r="I27" i="26"/>
  <c r="K27" i="26"/>
  <c r="J18" i="26"/>
  <c r="I18" i="26"/>
  <c r="K18" i="26"/>
  <c r="J10" i="26"/>
  <c r="I10" i="26"/>
  <c r="K10" i="26"/>
  <c r="K150" i="27"/>
  <c r="J150" i="27"/>
  <c r="I150" i="27"/>
  <c r="K124" i="27"/>
  <c r="J124" i="27"/>
  <c r="I124" i="27"/>
  <c r="H132" i="27"/>
  <c r="K101" i="27"/>
  <c r="J101" i="27"/>
  <c r="I101" i="27"/>
  <c r="J94" i="27"/>
  <c r="K94" i="27"/>
  <c r="I94" i="27"/>
  <c r="K85" i="27"/>
  <c r="J85" i="27"/>
  <c r="I85" i="27"/>
  <c r="K68" i="27"/>
  <c r="J68" i="27"/>
  <c r="I68" i="27"/>
  <c r="H76" i="27"/>
  <c r="K59" i="27"/>
  <c r="J59" i="27"/>
  <c r="I59" i="27"/>
  <c r="K51" i="27"/>
  <c r="J51" i="27"/>
  <c r="I51" i="27"/>
  <c r="K42" i="27"/>
  <c r="J42" i="27"/>
  <c r="I42" i="27"/>
  <c r="K33" i="27"/>
  <c r="J33" i="27"/>
  <c r="I33" i="27"/>
  <c r="K25" i="27"/>
  <c r="J25" i="27"/>
  <c r="I25" i="27"/>
  <c r="K16" i="27"/>
  <c r="J16" i="27"/>
  <c r="I16" i="27"/>
  <c r="K8" i="27"/>
  <c r="J8" i="27"/>
  <c r="I8" i="27"/>
  <c r="K155" i="26"/>
  <c r="J155" i="26"/>
  <c r="I155" i="26"/>
  <c r="K138" i="26"/>
  <c r="J138" i="26"/>
  <c r="I138" i="26"/>
  <c r="H146" i="26"/>
  <c r="K129" i="26"/>
  <c r="J129" i="26"/>
  <c r="I129" i="26"/>
  <c r="K121" i="26"/>
  <c r="J121" i="26"/>
  <c r="I121" i="26"/>
  <c r="K112" i="26"/>
  <c r="J112" i="26"/>
  <c r="I112" i="26"/>
  <c r="K103" i="26"/>
  <c r="J103" i="26"/>
  <c r="I103" i="26"/>
  <c r="K95" i="26"/>
  <c r="J95" i="26"/>
  <c r="I95" i="26"/>
  <c r="K86" i="26"/>
  <c r="J86" i="26"/>
  <c r="I86" i="26"/>
  <c r="K78" i="26"/>
  <c r="J78" i="26"/>
  <c r="I78" i="26"/>
  <c r="K69" i="26"/>
  <c r="J69" i="26"/>
  <c r="I69" i="26"/>
  <c r="K60" i="26"/>
  <c r="J60" i="26"/>
  <c r="I60" i="26"/>
  <c r="K52" i="26"/>
  <c r="J52" i="26"/>
  <c r="I52" i="26"/>
  <c r="K43" i="26"/>
  <c r="J43" i="26"/>
  <c r="I43" i="26"/>
  <c r="K26" i="26"/>
  <c r="J26" i="26"/>
  <c r="I26" i="26"/>
  <c r="H34" i="26"/>
  <c r="K17" i="26"/>
  <c r="J17" i="26"/>
  <c r="I17" i="26"/>
  <c r="K9" i="26"/>
  <c r="J9" i="26"/>
  <c r="I9" i="26"/>
  <c r="K157" i="27"/>
  <c r="J157" i="27"/>
  <c r="I157" i="27"/>
  <c r="K99" i="27"/>
  <c r="I99" i="27"/>
  <c r="J99" i="27"/>
  <c r="I95" i="27"/>
  <c r="K95" i="27"/>
  <c r="J95" i="27"/>
  <c r="K93" i="27"/>
  <c r="J93" i="27"/>
  <c r="I93" i="27"/>
  <c r="K84" i="27"/>
  <c r="J84" i="27"/>
  <c r="I84" i="27"/>
  <c r="K75" i="27"/>
  <c r="J75" i="27"/>
  <c r="I75" i="27"/>
  <c r="K67" i="27"/>
  <c r="J67" i="27"/>
  <c r="I67" i="27"/>
  <c r="K58" i="27"/>
  <c r="J58" i="27"/>
  <c r="I58" i="27"/>
  <c r="K50" i="27"/>
  <c r="J50" i="27"/>
  <c r="I50" i="27"/>
  <c r="K41" i="27"/>
  <c r="J41" i="27"/>
  <c r="I41" i="27"/>
  <c r="K32" i="27"/>
  <c r="J32" i="27"/>
  <c r="I32" i="27"/>
  <c r="K24" i="27"/>
  <c r="J24" i="27"/>
  <c r="I24" i="27"/>
  <c r="K15" i="27"/>
  <c r="J15" i="27"/>
  <c r="I15" i="27"/>
  <c r="K134" i="27"/>
  <c r="J134" i="27"/>
  <c r="I134" i="27"/>
  <c r="K142" i="27"/>
  <c r="J142" i="27"/>
  <c r="I142" i="27"/>
  <c r="K151" i="27"/>
  <c r="J151" i="27"/>
  <c r="I151" i="27"/>
  <c r="K159" i="27"/>
  <c r="J159" i="27"/>
  <c r="I159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K152" i="27"/>
  <c r="J152" i="27"/>
  <c r="I152" i="27"/>
  <c r="H160" i="27"/>
  <c r="K127" i="27"/>
  <c r="J127" i="27"/>
  <c r="I127" i="27"/>
  <c r="K136" i="27"/>
  <c r="J136" i="27"/>
  <c r="I136" i="27"/>
  <c r="K144" i="27"/>
  <c r="J144" i="27"/>
  <c r="I144" i="27"/>
  <c r="K153" i="27"/>
  <c r="J153" i="27"/>
  <c r="I153" i="27"/>
  <c r="J102" i="27"/>
  <c r="I102" i="27"/>
  <c r="K102" i="27"/>
  <c r="J111" i="27"/>
  <c r="I111" i="27"/>
  <c r="K111" i="27"/>
  <c r="J120" i="27"/>
  <c r="I120" i="27"/>
  <c r="K120" i="27"/>
  <c r="J128" i="27"/>
  <c r="I128" i="27"/>
  <c r="K128" i="27"/>
  <c r="J137" i="27"/>
  <c r="I137" i="27"/>
  <c r="K137" i="27"/>
  <c r="J145" i="27"/>
  <c r="I145" i="27"/>
  <c r="K145" i="27"/>
  <c r="J154" i="27"/>
  <c r="I154" i="27"/>
  <c r="K154" i="27"/>
  <c r="I103" i="27"/>
  <c r="K103" i="27"/>
  <c r="J103" i="27"/>
  <c r="I112" i="27"/>
  <c r="J112" i="27"/>
  <c r="K112" i="27"/>
  <c r="I121" i="27"/>
  <c r="K121" i="27"/>
  <c r="J121" i="27"/>
  <c r="I129" i="27"/>
  <c r="K129" i="27"/>
  <c r="J129" i="27"/>
  <c r="I138" i="27"/>
  <c r="H146" i="27"/>
  <c r="K138" i="27"/>
  <c r="J138" i="27"/>
  <c r="I155" i="27"/>
  <c r="J155" i="27"/>
  <c r="K155" i="27"/>
  <c r="H104" i="27"/>
  <c r="K96" i="27"/>
  <c r="J96" i="27"/>
  <c r="I96" i="27"/>
  <c r="K113" i="27"/>
  <c r="J113" i="27"/>
  <c r="I113" i="27"/>
  <c r="K122" i="27"/>
  <c r="J122" i="27"/>
  <c r="I122" i="27"/>
  <c r="K130" i="27"/>
  <c r="J130" i="27"/>
  <c r="I130" i="27"/>
  <c r="K139" i="27"/>
  <c r="J139" i="27"/>
  <c r="I139" i="27"/>
  <c r="K148" i="27"/>
  <c r="I148" i="27"/>
  <c r="J148" i="27"/>
  <c r="K156" i="27"/>
  <c r="J156" i="27"/>
  <c r="I156" i="27"/>
  <c r="K154" i="26"/>
  <c r="J154" i="26"/>
  <c r="I154" i="26"/>
  <c r="K145" i="26"/>
  <c r="J145" i="26"/>
  <c r="I145" i="26"/>
  <c r="K137" i="26"/>
  <c r="J137" i="26"/>
  <c r="I137" i="26"/>
  <c r="K128" i="26"/>
  <c r="J128" i="26"/>
  <c r="I128" i="26"/>
  <c r="K120" i="26"/>
  <c r="J120" i="26"/>
  <c r="I120" i="26"/>
  <c r="K111" i="26"/>
  <c r="J111" i="26"/>
  <c r="I111" i="26"/>
  <c r="K102" i="26"/>
  <c r="J102" i="26"/>
  <c r="I102" i="26"/>
  <c r="K94" i="26"/>
  <c r="J94" i="26"/>
  <c r="I94" i="26"/>
  <c r="K85" i="26"/>
  <c r="J85" i="26"/>
  <c r="I85" i="26"/>
  <c r="K68" i="26"/>
  <c r="J68" i="26"/>
  <c r="I68" i="26"/>
  <c r="H76" i="26"/>
  <c r="K59" i="26"/>
  <c r="J59" i="26"/>
  <c r="I59" i="26"/>
  <c r="K51" i="26"/>
  <c r="J51" i="26"/>
  <c r="I51" i="26"/>
  <c r="K42" i="26"/>
  <c r="J42" i="26"/>
  <c r="I42" i="26"/>
  <c r="K33" i="26"/>
  <c r="J33" i="26"/>
  <c r="I33" i="26"/>
  <c r="K25" i="26"/>
  <c r="J25" i="26"/>
  <c r="I25" i="26"/>
  <c r="K16" i="26"/>
  <c r="J16" i="26"/>
  <c r="I16" i="26"/>
  <c r="K8" i="26"/>
  <c r="J8" i="26"/>
  <c r="I8" i="26"/>
  <c r="J107" i="27"/>
  <c r="K107" i="27"/>
  <c r="I107" i="27"/>
  <c r="K92" i="27"/>
  <c r="J92" i="27"/>
  <c r="I92" i="27"/>
  <c r="K83" i="27"/>
  <c r="J83" i="27"/>
  <c r="I83" i="27"/>
  <c r="K74" i="27"/>
  <c r="J74" i="27"/>
  <c r="I74" i="27"/>
  <c r="K66" i="27"/>
  <c r="J66" i="27"/>
  <c r="I66" i="27"/>
  <c r="K57" i="27"/>
  <c r="J57" i="27"/>
  <c r="I57" i="27"/>
  <c r="K40" i="27"/>
  <c r="J40" i="27"/>
  <c r="I40" i="27"/>
  <c r="H48" i="27"/>
  <c r="K31" i="27"/>
  <c r="J31" i="27"/>
  <c r="I31" i="27"/>
  <c r="K23" i="27"/>
  <c r="J23" i="27"/>
  <c r="I23" i="27"/>
  <c r="K14" i="27"/>
  <c r="J14" i="27"/>
  <c r="I14" i="27"/>
  <c r="K153" i="26"/>
  <c r="J153" i="26"/>
  <c r="I153" i="26"/>
  <c r="K144" i="26"/>
  <c r="J144" i="26"/>
  <c r="I144" i="26"/>
  <c r="K136" i="26"/>
  <c r="J136" i="26"/>
  <c r="I136" i="26"/>
  <c r="K127" i="26"/>
  <c r="J127" i="26"/>
  <c r="I127" i="26"/>
  <c r="K110" i="26"/>
  <c r="J110" i="26"/>
  <c r="I110" i="26"/>
  <c r="H118" i="26"/>
  <c r="K101" i="26"/>
  <c r="J101" i="26"/>
  <c r="I101" i="26"/>
  <c r="K93" i="26"/>
  <c r="J93" i="26"/>
  <c r="I93" i="26"/>
  <c r="K84" i="26"/>
  <c r="J84" i="26"/>
  <c r="I84" i="26"/>
  <c r="K75" i="26"/>
  <c r="J75" i="26"/>
  <c r="I75" i="26"/>
  <c r="K67" i="26"/>
  <c r="J67" i="26"/>
  <c r="I6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X12" i="22"/>
  <c r="V12" i="22"/>
  <c r="W12" i="22"/>
  <c r="V17" i="22"/>
  <c r="W17" i="22"/>
  <c r="X17" i="22"/>
  <c r="V9" i="22"/>
  <c r="W9" i="22"/>
  <c r="X9" i="22"/>
  <c r="X19" i="22"/>
  <c r="W19" i="22"/>
  <c r="V19" i="22"/>
  <c r="X11" i="22"/>
  <c r="W11" i="22"/>
  <c r="V11" i="22"/>
  <c r="X16" i="22"/>
  <c r="V16" i="22"/>
  <c r="W16" i="22"/>
  <c r="W13" i="22"/>
  <c r="V13" i="22"/>
  <c r="U21" i="22"/>
  <c r="X13" i="22"/>
  <c r="X15" i="22"/>
  <c r="W15" i="22"/>
  <c r="V15" i="22"/>
  <c r="I150" i="21"/>
  <c r="H150" i="21"/>
  <c r="H128" i="21"/>
  <c r="I128" i="21"/>
  <c r="H119" i="21"/>
  <c r="I119" i="21"/>
  <c r="H111" i="21"/>
  <c r="I111" i="21"/>
  <c r="H102" i="21"/>
  <c r="I102" i="21"/>
  <c r="H94" i="21"/>
  <c r="I94" i="21"/>
  <c r="H85" i="21"/>
  <c r="I85" i="21"/>
  <c r="H76" i="21"/>
  <c r="I76" i="21"/>
  <c r="H68" i="21"/>
  <c r="I68" i="21"/>
  <c r="H59" i="21"/>
  <c r="I59" i="21"/>
  <c r="G50" i="21"/>
  <c r="H42" i="21"/>
  <c r="I42" i="21"/>
  <c r="H33" i="21"/>
  <c r="I33" i="21"/>
  <c r="H25" i="21"/>
  <c r="I25" i="21"/>
  <c r="Q15" i="21"/>
  <c r="R15" i="21"/>
  <c r="Q11" i="21"/>
  <c r="R11" i="21"/>
  <c r="K9" i="22"/>
  <c r="J9" i="22"/>
  <c r="L9" i="22"/>
  <c r="I159" i="21"/>
  <c r="H159" i="21"/>
  <c r="I155" i="21"/>
  <c r="H155" i="21"/>
  <c r="I142" i="21"/>
  <c r="H142" i="21"/>
  <c r="H129" i="21"/>
  <c r="I129" i="21"/>
  <c r="H112" i="21"/>
  <c r="G120" i="21"/>
  <c r="I112" i="21"/>
  <c r="H103" i="21"/>
  <c r="I103" i="21"/>
  <c r="H95" i="21"/>
  <c r="I95" i="21"/>
  <c r="H86" i="21"/>
  <c r="I86" i="21"/>
  <c r="H77" i="21"/>
  <c r="I77" i="21"/>
  <c r="H69" i="21"/>
  <c r="I69" i="21"/>
  <c r="H60" i="21"/>
  <c r="I60" i="21"/>
  <c r="H52" i="21"/>
  <c r="I52" i="21"/>
  <c r="H43" i="21"/>
  <c r="I43" i="21"/>
  <c r="H34" i="21"/>
  <c r="I34" i="21"/>
  <c r="H26" i="21"/>
  <c r="I26" i="21"/>
  <c r="H20" i="21"/>
  <c r="I20" i="21"/>
  <c r="H16" i="21"/>
  <c r="I16" i="21"/>
  <c r="H12" i="21"/>
  <c r="I12" i="21"/>
  <c r="H137" i="21"/>
  <c r="I137" i="21"/>
  <c r="I130" i="21"/>
  <c r="H130" i="21"/>
  <c r="I122" i="21"/>
  <c r="H122" i="21"/>
  <c r="I113" i="21"/>
  <c r="H113" i="21"/>
  <c r="I104" i="21"/>
  <c r="H104" i="21"/>
  <c r="I96" i="21"/>
  <c r="H96" i="21"/>
  <c r="I87" i="21"/>
  <c r="H87" i="21"/>
  <c r="I70" i="21"/>
  <c r="H70" i="21"/>
  <c r="G78" i="21"/>
  <c r="I61" i="21"/>
  <c r="H61" i="21"/>
  <c r="I53" i="21"/>
  <c r="H53" i="21"/>
  <c r="I44" i="21"/>
  <c r="H44" i="21"/>
  <c r="I35" i="21"/>
  <c r="H35" i="21"/>
  <c r="I27" i="21"/>
  <c r="H27" i="21"/>
  <c r="R20" i="21"/>
  <c r="Q20" i="21"/>
  <c r="R16" i="21"/>
  <c r="Q16" i="21"/>
  <c r="R12" i="21"/>
  <c r="Q12" i="21"/>
  <c r="K17" i="22"/>
  <c r="J17" i="22"/>
  <c r="L17" i="22"/>
  <c r="L10" i="22"/>
  <c r="K10" i="22"/>
  <c r="J10" i="22"/>
  <c r="L18" i="22"/>
  <c r="K18" i="22"/>
  <c r="J18" i="22"/>
  <c r="L25" i="22"/>
  <c r="K25" i="22"/>
  <c r="J25" i="22"/>
  <c r="L29" i="22"/>
  <c r="K29" i="22"/>
  <c r="J29" i="22"/>
  <c r="L33" i="22"/>
  <c r="K33" i="22"/>
  <c r="J33" i="22"/>
  <c r="L38" i="22"/>
  <c r="K38" i="22"/>
  <c r="J38" i="22"/>
  <c r="L42" i="22"/>
  <c r="K42" i="22"/>
  <c r="J42" i="22"/>
  <c r="L46" i="22"/>
  <c r="K46" i="22"/>
  <c r="J46" i="22"/>
  <c r="L51" i="22"/>
  <c r="K51" i="22"/>
  <c r="J51" i="22"/>
  <c r="L55" i="22"/>
  <c r="K55" i="22"/>
  <c r="I63" i="22"/>
  <c r="J55" i="22"/>
  <c r="L59" i="22"/>
  <c r="K59" i="22"/>
  <c r="J59" i="22"/>
  <c r="L68" i="22"/>
  <c r="K68" i="22"/>
  <c r="J68" i="22"/>
  <c r="L72" i="22"/>
  <c r="K72" i="22"/>
  <c r="J72" i="22"/>
  <c r="L76" i="22"/>
  <c r="K76" i="22"/>
  <c r="J76" i="22"/>
  <c r="L81" i="22"/>
  <c r="K81" i="22"/>
  <c r="J81" i="22"/>
  <c r="L85" i="22"/>
  <c r="K85" i="22"/>
  <c r="J85" i="22"/>
  <c r="L89" i="22"/>
  <c r="K89" i="22"/>
  <c r="J89" i="22"/>
  <c r="L94" i="22"/>
  <c r="K94" i="22"/>
  <c r="J94" i="22"/>
  <c r="L98" i="22"/>
  <c r="K98" i="22"/>
  <c r="J98" i="22"/>
  <c r="L102" i="22"/>
  <c r="K102" i="22"/>
  <c r="J102" i="22"/>
  <c r="L107" i="22"/>
  <c r="K107" i="22"/>
  <c r="J107" i="22"/>
  <c r="L111" i="22"/>
  <c r="K111" i="22"/>
  <c r="I119" i="22"/>
  <c r="J111" i="22"/>
  <c r="L115" i="22"/>
  <c r="K115" i="22"/>
  <c r="J115" i="22"/>
  <c r="L124" i="22"/>
  <c r="K124" i="22"/>
  <c r="J124" i="22"/>
  <c r="L128" i="22"/>
  <c r="K128" i="22"/>
  <c r="J128" i="22"/>
  <c r="L132" i="22"/>
  <c r="K132" i="22"/>
  <c r="J132" i="22"/>
  <c r="L137" i="22"/>
  <c r="K137" i="22"/>
  <c r="J137" i="22"/>
  <c r="L141" i="22"/>
  <c r="K141" i="22"/>
  <c r="J141" i="22"/>
  <c r="L145" i="22"/>
  <c r="K145" i="22"/>
  <c r="J145" i="22"/>
  <c r="L150" i="22"/>
  <c r="K150" i="22"/>
  <c r="J150" i="22"/>
  <c r="L154" i="22"/>
  <c r="K154" i="22"/>
  <c r="J154" i="22"/>
  <c r="L158" i="22"/>
  <c r="K158" i="22"/>
  <c r="J158" i="22"/>
  <c r="K16" i="22"/>
  <c r="J16" i="22"/>
  <c r="L16" i="22"/>
  <c r="L26" i="22"/>
  <c r="K26" i="22"/>
  <c r="J26" i="22"/>
  <c r="L30" i="22"/>
  <c r="K30" i="22"/>
  <c r="J30" i="22"/>
  <c r="L34" i="22"/>
  <c r="K34" i="22"/>
  <c r="J34" i="22"/>
  <c r="L39" i="22"/>
  <c r="K39" i="22"/>
  <c r="J39" i="22"/>
  <c r="L43" i="22"/>
  <c r="K43" i="22"/>
  <c r="J43" i="22"/>
  <c r="L47" i="22"/>
  <c r="K47" i="22"/>
  <c r="J47" i="22"/>
  <c r="L52" i="22"/>
  <c r="K52" i="22"/>
  <c r="J52" i="22"/>
  <c r="L56" i="22"/>
  <c r="K56" i="22"/>
  <c r="J56" i="22"/>
  <c r="L60" i="22"/>
  <c r="K60" i="22"/>
  <c r="J60" i="22"/>
  <c r="L65" i="22"/>
  <c r="K65" i="22"/>
  <c r="J65" i="22"/>
  <c r="L69" i="22"/>
  <c r="K69" i="22"/>
  <c r="J69" i="22"/>
  <c r="I77" i="22"/>
  <c r="L73" i="22"/>
  <c r="K73" i="22"/>
  <c r="J73" i="22"/>
  <c r="L82" i="22"/>
  <c r="K82" i="22"/>
  <c r="J82" i="22"/>
  <c r="L86" i="22"/>
  <c r="K86" i="22"/>
  <c r="J86" i="22"/>
  <c r="L90" i="22"/>
  <c r="K90" i="22"/>
  <c r="J90" i="22"/>
  <c r="L95" i="22"/>
  <c r="K95" i="22"/>
  <c r="J95" i="22"/>
  <c r="L99" i="22"/>
  <c r="K99" i="22"/>
  <c r="J99" i="22"/>
  <c r="L103" i="22"/>
  <c r="K103" i="22"/>
  <c r="J103" i="22"/>
  <c r="L108" i="22"/>
  <c r="K108" i="22"/>
  <c r="J108" i="22"/>
  <c r="L112" i="22"/>
  <c r="K112" i="22"/>
  <c r="J112" i="22"/>
  <c r="L116" i="22"/>
  <c r="K116" i="22"/>
  <c r="J116" i="22"/>
  <c r="L121" i="22"/>
  <c r="K121" i="22"/>
  <c r="J121" i="22"/>
  <c r="L125" i="22"/>
  <c r="K125" i="22"/>
  <c r="J125" i="22"/>
  <c r="I133" i="22"/>
  <c r="L129" i="22"/>
  <c r="K129" i="22"/>
  <c r="J129" i="22"/>
  <c r="L138" i="22"/>
  <c r="K138" i="22"/>
  <c r="J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L11" i="22"/>
  <c r="J11" i="22"/>
  <c r="K11" i="22"/>
  <c r="L19" i="22"/>
  <c r="K19" i="22"/>
  <c r="J19" i="22"/>
  <c r="L14" i="22"/>
  <c r="K14" i="22"/>
  <c r="J14" i="22"/>
  <c r="L23" i="22"/>
  <c r="K23" i="22"/>
  <c r="J23" i="22"/>
  <c r="L27" i="22"/>
  <c r="K27" i="22"/>
  <c r="J27" i="22"/>
  <c r="I35" i="22"/>
  <c r="L31" i="22"/>
  <c r="K31" i="22"/>
  <c r="J31" i="22"/>
  <c r="L40" i="22"/>
  <c r="K40" i="22"/>
  <c r="J40" i="22"/>
  <c r="L44" i="22"/>
  <c r="K44" i="22"/>
  <c r="J44" i="22"/>
  <c r="L48" i="22"/>
  <c r="K48" i="22"/>
  <c r="J48" i="22"/>
  <c r="L53" i="22"/>
  <c r="K53" i="22"/>
  <c r="J53" i="22"/>
  <c r="L57" i="22"/>
  <c r="K57" i="22"/>
  <c r="J57" i="22"/>
  <c r="L61" i="22"/>
  <c r="K61" i="22"/>
  <c r="J61" i="22"/>
  <c r="L66" i="22"/>
  <c r="K66" i="22"/>
  <c r="J66" i="22"/>
  <c r="L70" i="22"/>
  <c r="K70" i="22"/>
  <c r="J70" i="22"/>
  <c r="L74" i="22"/>
  <c r="K74" i="22"/>
  <c r="J74" i="22"/>
  <c r="L79" i="22"/>
  <c r="K79" i="22"/>
  <c r="J79" i="22"/>
  <c r="L83" i="22"/>
  <c r="K83" i="22"/>
  <c r="J83" i="22"/>
  <c r="I91" i="22"/>
  <c r="L87" i="22"/>
  <c r="K87" i="22"/>
  <c r="J87" i="22"/>
  <c r="L96" i="22"/>
  <c r="K96" i="22"/>
  <c r="J96" i="22"/>
  <c r="L100" i="22"/>
  <c r="K100" i="22"/>
  <c r="J100" i="22"/>
  <c r="L104" i="22"/>
  <c r="K104" i="22"/>
  <c r="J104" i="22"/>
  <c r="L109" i="22"/>
  <c r="K109" i="22"/>
  <c r="J109" i="22"/>
  <c r="L113" i="22"/>
  <c r="K113" i="22"/>
  <c r="J113" i="22"/>
  <c r="L117" i="22"/>
  <c r="K117" i="22"/>
  <c r="J117" i="22"/>
  <c r="L122" i="22"/>
  <c r="K122" i="22"/>
  <c r="J122" i="22"/>
  <c r="L126" i="22"/>
  <c r="K126" i="22"/>
  <c r="J126" i="22"/>
  <c r="L130" i="22"/>
  <c r="K130" i="22"/>
  <c r="J130" i="22"/>
  <c r="L135" i="22"/>
  <c r="K135" i="22"/>
  <c r="J135" i="22"/>
  <c r="L139" i="22"/>
  <c r="K139" i="22"/>
  <c r="J139" i="22"/>
  <c r="I147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J12" i="22"/>
  <c r="K12" i="22"/>
  <c r="L12" i="22"/>
  <c r="J20" i="22"/>
  <c r="K20" i="22"/>
  <c r="L20" i="22"/>
  <c r="J24" i="22"/>
  <c r="K24" i="22"/>
  <c r="L24" i="22"/>
  <c r="J28" i="22"/>
  <c r="K28" i="22"/>
  <c r="L28" i="22"/>
  <c r="J32" i="22"/>
  <c r="K32" i="22"/>
  <c r="L32" i="22"/>
  <c r="J37" i="22"/>
  <c r="K37" i="22"/>
  <c r="L37" i="22"/>
  <c r="J41" i="22"/>
  <c r="I49" i="22"/>
  <c r="K41" i="22"/>
  <c r="L41" i="22"/>
  <c r="J45" i="22"/>
  <c r="K45" i="22"/>
  <c r="L45" i="22"/>
  <c r="J54" i="22"/>
  <c r="K54" i="22"/>
  <c r="L54" i="22"/>
  <c r="J58" i="22"/>
  <c r="K58" i="22"/>
  <c r="L58" i="22"/>
  <c r="J62" i="22"/>
  <c r="K62" i="22"/>
  <c r="L62" i="22"/>
  <c r="J67" i="22"/>
  <c r="K67" i="22"/>
  <c r="L67" i="22"/>
  <c r="J71" i="22"/>
  <c r="K71" i="22"/>
  <c r="L71" i="22"/>
  <c r="J75" i="22"/>
  <c r="K75" i="22"/>
  <c r="L75" i="22"/>
  <c r="J80" i="22"/>
  <c r="K80" i="22"/>
  <c r="L80" i="22"/>
  <c r="J84" i="22"/>
  <c r="K84" i="22"/>
  <c r="L84" i="22"/>
  <c r="J88" i="22"/>
  <c r="K88" i="22"/>
  <c r="L88" i="22"/>
  <c r="J93" i="22"/>
  <c r="K93" i="22"/>
  <c r="L93" i="22"/>
  <c r="J97" i="22"/>
  <c r="I105" i="22"/>
  <c r="K97" i="22"/>
  <c r="L97" i="22"/>
  <c r="J101" i="22"/>
  <c r="K101" i="22"/>
  <c r="L101" i="22"/>
  <c r="J110" i="22"/>
  <c r="K110" i="22"/>
  <c r="L110" i="22"/>
  <c r="J114" i="22"/>
  <c r="K114" i="22"/>
  <c r="L114" i="22"/>
  <c r="J118" i="22"/>
  <c r="K118" i="22"/>
  <c r="L118" i="22"/>
  <c r="J123" i="22"/>
  <c r="K123" i="22"/>
  <c r="L123" i="22"/>
  <c r="J127" i="22"/>
  <c r="K127" i="22"/>
  <c r="L127" i="22"/>
  <c r="J131" i="22"/>
  <c r="K131" i="22"/>
  <c r="L131" i="22"/>
  <c r="J136" i="22"/>
  <c r="K136" i="22"/>
  <c r="L136" i="22"/>
  <c r="J140" i="22"/>
  <c r="K140" i="22"/>
  <c r="L140" i="22"/>
  <c r="J144" i="22"/>
  <c r="K144" i="22"/>
  <c r="L144" i="22"/>
  <c r="J149" i="22"/>
  <c r="K149" i="22"/>
  <c r="L149" i="22"/>
  <c r="J153" i="22"/>
  <c r="I161" i="22"/>
  <c r="K153" i="22"/>
  <c r="L153" i="22"/>
  <c r="J157" i="22"/>
  <c r="K157" i="22"/>
  <c r="L157" i="22"/>
  <c r="L15" i="22"/>
  <c r="J15" i="22"/>
  <c r="K15" i="22"/>
  <c r="I146" i="21"/>
  <c r="H146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41" i="21"/>
  <c r="H141" i="21"/>
  <c r="I132" i="21"/>
  <c r="H132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21" i="21"/>
  <c r="Q21" i="21"/>
  <c r="I143" i="21"/>
  <c r="H143" i="21"/>
  <c r="I152" i="21"/>
  <c r="H152" i="21"/>
  <c r="I160" i="21"/>
  <c r="H160" i="21"/>
  <c r="I158" i="21"/>
  <c r="H158" i="21"/>
  <c r="H140" i="21"/>
  <c r="G148" i="21"/>
  <c r="I140" i="21"/>
  <c r="H157" i="21"/>
  <c r="I157" i="21"/>
  <c r="I139" i="21"/>
  <c r="H139" i="21"/>
  <c r="H147" i="21"/>
  <c r="I147" i="21"/>
  <c r="I156" i="21"/>
  <c r="H156" i="21"/>
  <c r="H154" i="21"/>
  <c r="G162" i="21"/>
  <c r="I154" i="21"/>
  <c r="H144" i="21"/>
  <c r="I144" i="21"/>
  <c r="H153" i="21"/>
  <c r="I153" i="21"/>
  <c r="H161" i="21"/>
  <c r="I161" i="21"/>
  <c r="I133" i="21"/>
  <c r="H133" i="21"/>
  <c r="I125" i="21"/>
  <c r="H125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I14" i="21"/>
  <c r="H14" i="21"/>
  <c r="G22" i="21"/>
  <c r="I10" i="21"/>
  <c r="H10" i="21"/>
  <c r="I138" i="21"/>
  <c r="H138" i="21"/>
  <c r="I136" i="21"/>
  <c r="H136" i="21"/>
  <c r="I127" i="21"/>
  <c r="H127" i="21"/>
  <c r="I118" i="21"/>
  <c r="H118" i="21"/>
  <c r="I110" i="21"/>
  <c r="H110" i="21"/>
  <c r="I101" i="21"/>
  <c r="H101" i="21"/>
  <c r="I84" i="21"/>
  <c r="G92" i="21"/>
  <c r="H84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Y156" i="19"/>
  <c r="X156" i="19"/>
  <c r="X111" i="19"/>
  <c r="Y111" i="19"/>
  <c r="W119" i="19"/>
  <c r="X39" i="19"/>
  <c r="Y39" i="19"/>
  <c r="P38" i="19"/>
  <c r="Q38" i="19"/>
  <c r="O37" i="19"/>
  <c r="X34" i="19"/>
  <c r="Y34" i="19"/>
  <c r="P33" i="19"/>
  <c r="Q33" i="19"/>
  <c r="H32" i="19"/>
  <c r="I32" i="19"/>
  <c r="J32" i="19"/>
  <c r="X30" i="19"/>
  <c r="Y30" i="19"/>
  <c r="P29" i="19"/>
  <c r="Q29" i="19"/>
  <c r="H28" i="19"/>
  <c r="I28" i="19"/>
  <c r="J28" i="19"/>
  <c r="X26" i="19"/>
  <c r="Y26" i="19"/>
  <c r="P25" i="19"/>
  <c r="Q25" i="19"/>
  <c r="H24" i="19"/>
  <c r="I24" i="19"/>
  <c r="G23" i="19"/>
  <c r="J24" i="19"/>
  <c r="P20" i="19"/>
  <c r="Q20" i="19"/>
  <c r="R20" i="19"/>
  <c r="H19" i="19"/>
  <c r="I19" i="19"/>
  <c r="J19" i="19"/>
  <c r="X17" i="19"/>
  <c r="Y17" i="19"/>
  <c r="P16" i="19"/>
  <c r="Q16" i="19"/>
  <c r="R16" i="19"/>
  <c r="H15" i="19"/>
  <c r="I15" i="19"/>
  <c r="J15" i="19"/>
  <c r="X13" i="19"/>
  <c r="Y13" i="19"/>
  <c r="W21" i="19"/>
  <c r="P12" i="19"/>
  <c r="Q12" i="19"/>
  <c r="H11" i="19"/>
  <c r="I11" i="19"/>
  <c r="J11" i="19"/>
  <c r="J154" i="19"/>
  <c r="I154" i="19"/>
  <c r="H154" i="19"/>
  <c r="R151" i="19"/>
  <c r="Q151" i="19"/>
  <c r="P151" i="19"/>
  <c r="H40" i="19"/>
  <c r="I40" i="19"/>
  <c r="J40" i="19"/>
  <c r="X38" i="19"/>
  <c r="Y38" i="19"/>
  <c r="W37" i="19"/>
  <c r="X33" i="19"/>
  <c r="Y33" i="19"/>
  <c r="P32" i="19"/>
  <c r="Q32" i="19"/>
  <c r="R32" i="19"/>
  <c r="H31" i="19"/>
  <c r="I31" i="19"/>
  <c r="J31" i="19"/>
  <c r="X29" i="19"/>
  <c r="Y29" i="19"/>
  <c r="P28" i="19"/>
  <c r="Q28" i="19"/>
  <c r="R28" i="19"/>
  <c r="H27" i="19"/>
  <c r="I27" i="19"/>
  <c r="J27" i="19"/>
  <c r="G35" i="19"/>
  <c r="X25" i="19"/>
  <c r="Y25" i="19"/>
  <c r="P24" i="19"/>
  <c r="Q24" i="19"/>
  <c r="R24" i="19"/>
  <c r="O23" i="19"/>
  <c r="H126" i="19"/>
  <c r="J126" i="19"/>
  <c r="I126" i="19"/>
  <c r="P114" i="19"/>
  <c r="Q114" i="19"/>
  <c r="H100" i="19"/>
  <c r="J100" i="19"/>
  <c r="I100" i="19"/>
  <c r="H39" i="19"/>
  <c r="I39" i="19"/>
  <c r="J39" i="19"/>
  <c r="H34" i="19"/>
  <c r="I34" i="19"/>
  <c r="J34" i="19"/>
  <c r="X32" i="19"/>
  <c r="Y32" i="19"/>
  <c r="P31" i="19"/>
  <c r="Q31" i="19"/>
  <c r="H30" i="19"/>
  <c r="I30" i="19"/>
  <c r="J30" i="19"/>
  <c r="X28" i="19"/>
  <c r="Y28" i="19"/>
  <c r="P27" i="19"/>
  <c r="Q27" i="19"/>
  <c r="O35" i="19"/>
  <c r="H26" i="19"/>
  <c r="I26" i="19"/>
  <c r="J26" i="19"/>
  <c r="X24" i="19"/>
  <c r="Y24" i="19"/>
  <c r="W23" i="19"/>
  <c r="X19" i="19"/>
  <c r="Y19" i="19"/>
  <c r="P18" i="19"/>
  <c r="Q18" i="19"/>
  <c r="H17" i="19"/>
  <c r="I17" i="19"/>
  <c r="J17" i="19"/>
  <c r="X15" i="19"/>
  <c r="Y15" i="19"/>
  <c r="P14" i="19"/>
  <c r="Q14" i="19"/>
  <c r="R14" i="19"/>
  <c r="H13" i="19"/>
  <c r="I13" i="19"/>
  <c r="J13" i="19"/>
  <c r="G21" i="19"/>
  <c r="X11" i="19"/>
  <c r="Y11" i="19"/>
  <c r="P10" i="19"/>
  <c r="Q10" i="19"/>
  <c r="R10" i="19"/>
  <c r="O9" i="19"/>
  <c r="X102" i="19"/>
  <c r="Y102" i="19"/>
  <c r="P40" i="19"/>
  <c r="Q40" i="19"/>
  <c r="R40" i="19"/>
  <c r="X112" i="19"/>
  <c r="Y112" i="19"/>
  <c r="Y127" i="19"/>
  <c r="X127" i="19"/>
  <c r="Y131" i="19"/>
  <c r="X131" i="19"/>
  <c r="Y136" i="19"/>
  <c r="X136" i="19"/>
  <c r="W135" i="19"/>
  <c r="Y140" i="19"/>
  <c r="X140" i="19"/>
  <c r="Y144" i="19"/>
  <c r="X144" i="19"/>
  <c r="Y153" i="19"/>
  <c r="X153" i="19"/>
  <c r="W161" i="19"/>
  <c r="X99" i="19"/>
  <c r="Y99" i="19"/>
  <c r="X108" i="19"/>
  <c r="W107" i="19"/>
  <c r="Y108" i="19"/>
  <c r="X118" i="19"/>
  <c r="Y118" i="19"/>
  <c r="Y130" i="19"/>
  <c r="X130" i="19"/>
  <c r="Y139" i="19"/>
  <c r="X139" i="19"/>
  <c r="W147" i="19"/>
  <c r="Y143" i="19"/>
  <c r="X143" i="19"/>
  <c r="Y151" i="19"/>
  <c r="X151" i="19"/>
  <c r="Y159" i="19"/>
  <c r="X159" i="19"/>
  <c r="X104" i="19"/>
  <c r="Y104" i="19"/>
  <c r="X117" i="19"/>
  <c r="Y117" i="19"/>
  <c r="X122" i="19"/>
  <c r="Y122" i="19"/>
  <c r="W121" i="19"/>
  <c r="Y154" i="19"/>
  <c r="X154" i="19"/>
  <c r="X101" i="19"/>
  <c r="Y101" i="19"/>
  <c r="X110" i="19"/>
  <c r="Y110" i="19"/>
  <c r="X116" i="19"/>
  <c r="Y116" i="19"/>
  <c r="X123" i="19"/>
  <c r="Y123" i="19"/>
  <c r="Y129" i="19"/>
  <c r="X129" i="19"/>
  <c r="Y138" i="19"/>
  <c r="X138" i="19"/>
  <c r="Y142" i="19"/>
  <c r="X142" i="19"/>
  <c r="Y146" i="19"/>
  <c r="X146" i="19"/>
  <c r="Y157" i="19"/>
  <c r="X157" i="19"/>
  <c r="X98" i="19"/>
  <c r="Y98" i="19"/>
  <c r="X115" i="19"/>
  <c r="Y115" i="19"/>
  <c r="X124" i="19"/>
  <c r="Y124" i="19"/>
  <c r="Y152" i="19"/>
  <c r="X152" i="19"/>
  <c r="Y160" i="19"/>
  <c r="X160" i="19"/>
  <c r="X40" i="19"/>
  <c r="Y40" i="19"/>
  <c r="X41" i="19"/>
  <c r="W49" i="19"/>
  <c r="Y41" i="19"/>
  <c r="X42" i="19"/>
  <c r="Y42" i="19"/>
  <c r="X43" i="19"/>
  <c r="Y43" i="19"/>
  <c r="X44" i="19"/>
  <c r="Y44" i="19"/>
  <c r="X45" i="19"/>
  <c r="Y45" i="19"/>
  <c r="X46" i="19"/>
  <c r="Y46" i="19"/>
  <c r="X47" i="19"/>
  <c r="Y47" i="19"/>
  <c r="X48" i="19"/>
  <c r="Y48" i="19"/>
  <c r="X52" i="19"/>
  <c r="W51" i="19"/>
  <c r="Y52" i="19"/>
  <c r="X53" i="19"/>
  <c r="Y53" i="19"/>
  <c r="X54" i="19"/>
  <c r="Y54" i="19"/>
  <c r="X55" i="19"/>
  <c r="W63" i="19"/>
  <c r="Y55" i="19"/>
  <c r="X56" i="19"/>
  <c r="Y56" i="19"/>
  <c r="X57" i="19"/>
  <c r="Y57" i="19"/>
  <c r="X58" i="19"/>
  <c r="Y58" i="19"/>
  <c r="X59" i="19"/>
  <c r="Y59" i="19"/>
  <c r="X60" i="19"/>
  <c r="Y60" i="19"/>
  <c r="X61" i="19"/>
  <c r="Y61" i="19"/>
  <c r="X62" i="19"/>
  <c r="Y62" i="19"/>
  <c r="X66" i="19"/>
  <c r="W65" i="19"/>
  <c r="Y66" i="19"/>
  <c r="X67" i="19"/>
  <c r="Y67" i="19"/>
  <c r="X68" i="19"/>
  <c r="Y68" i="19"/>
  <c r="X69" i="19"/>
  <c r="W77" i="19"/>
  <c r="Y69" i="19"/>
  <c r="X70" i="19"/>
  <c r="Y70" i="19"/>
  <c r="X71" i="19"/>
  <c r="Y71" i="19"/>
  <c r="X72" i="19"/>
  <c r="Y72" i="19"/>
  <c r="X73" i="19"/>
  <c r="Y73" i="19"/>
  <c r="X74" i="19"/>
  <c r="Y74" i="19"/>
  <c r="X75" i="19"/>
  <c r="Y75" i="19"/>
  <c r="X76" i="19"/>
  <c r="Y76" i="19"/>
  <c r="X80" i="19"/>
  <c r="W79" i="19"/>
  <c r="Y80" i="19"/>
  <c r="X81" i="19"/>
  <c r="Y81" i="19"/>
  <c r="X82" i="19"/>
  <c r="Y82" i="19"/>
  <c r="X83" i="19"/>
  <c r="W91" i="19"/>
  <c r="Y83" i="19"/>
  <c r="X84" i="19"/>
  <c r="Y84" i="19"/>
  <c r="X85" i="19"/>
  <c r="Y85" i="19"/>
  <c r="X86" i="19"/>
  <c r="Y86" i="19"/>
  <c r="X87" i="19"/>
  <c r="Y87" i="19"/>
  <c r="X88" i="19"/>
  <c r="Y88" i="19"/>
  <c r="X89" i="19"/>
  <c r="Y89" i="19"/>
  <c r="X90" i="19"/>
  <c r="Y90" i="19"/>
  <c r="X94" i="19"/>
  <c r="W93" i="19"/>
  <c r="Y94" i="19"/>
  <c r="X95" i="19"/>
  <c r="Y95" i="19"/>
  <c r="X96" i="19"/>
  <c r="Y96" i="19"/>
  <c r="X97" i="19"/>
  <c r="W105" i="19"/>
  <c r="Y97" i="19"/>
  <c r="X103" i="19"/>
  <c r="Y103" i="19"/>
  <c r="X114" i="19"/>
  <c r="Y114" i="19"/>
  <c r="X125" i="19"/>
  <c r="Y125" i="19"/>
  <c r="W133" i="19"/>
  <c r="Y128" i="19"/>
  <c r="X128" i="19"/>
  <c r="Y132" i="19"/>
  <c r="X132" i="19"/>
  <c r="Y137" i="19"/>
  <c r="X137" i="19"/>
  <c r="Y141" i="19"/>
  <c r="X141" i="19"/>
  <c r="Y145" i="19"/>
  <c r="X145" i="19"/>
  <c r="Y155" i="19"/>
  <c r="X155" i="19"/>
  <c r="X100" i="19"/>
  <c r="Y100" i="19"/>
  <c r="X109" i="19"/>
  <c r="Y109" i="19"/>
  <c r="X113" i="19"/>
  <c r="Y113" i="19"/>
  <c r="X126" i="19"/>
  <c r="Y126" i="19"/>
  <c r="Y150" i="19"/>
  <c r="X150" i="19"/>
  <c r="W149" i="19"/>
  <c r="Y158" i="19"/>
  <c r="X158" i="19"/>
  <c r="P100" i="19"/>
  <c r="R100" i="19"/>
  <c r="Q100" i="19"/>
  <c r="P109" i="19"/>
  <c r="R109" i="19"/>
  <c r="Q109" i="19"/>
  <c r="P115" i="19"/>
  <c r="R115" i="19"/>
  <c r="Q115" i="19"/>
  <c r="P122" i="19"/>
  <c r="O121" i="19"/>
  <c r="R122" i="19"/>
  <c r="Q122" i="19"/>
  <c r="Q130" i="19"/>
  <c r="P130" i="19"/>
  <c r="R130" i="19"/>
  <c r="Q139" i="19"/>
  <c r="P139" i="19"/>
  <c r="O147" i="19"/>
  <c r="R139" i="19"/>
  <c r="Q143" i="19"/>
  <c r="P143" i="19"/>
  <c r="R143" i="19"/>
  <c r="R156" i="19"/>
  <c r="Q156" i="19"/>
  <c r="P156" i="19"/>
  <c r="P102" i="19"/>
  <c r="R102" i="19"/>
  <c r="Q102" i="19"/>
  <c r="P111" i="19"/>
  <c r="O119" i="19"/>
  <c r="R111" i="19"/>
  <c r="Q111" i="19"/>
  <c r="P113" i="19"/>
  <c r="R113" i="19"/>
  <c r="Q113" i="19"/>
  <c r="P124" i="19"/>
  <c r="R124" i="19"/>
  <c r="Q124" i="19"/>
  <c r="Q129" i="19"/>
  <c r="P129" i="19"/>
  <c r="R129" i="19"/>
  <c r="Q138" i="19"/>
  <c r="P138" i="19"/>
  <c r="R138" i="19"/>
  <c r="Q142" i="19"/>
  <c r="P142" i="19"/>
  <c r="R142" i="19"/>
  <c r="Q146" i="19"/>
  <c r="P146" i="19"/>
  <c r="R146" i="19"/>
  <c r="R154" i="19"/>
  <c r="Q154" i="19"/>
  <c r="P154" i="19"/>
  <c r="P99" i="19"/>
  <c r="R99" i="19"/>
  <c r="Q99" i="19"/>
  <c r="P108" i="19"/>
  <c r="O107" i="19"/>
  <c r="R108" i="19"/>
  <c r="Q108" i="19"/>
  <c r="P112" i="19"/>
  <c r="R112" i="19"/>
  <c r="Q112" i="19"/>
  <c r="P125" i="19"/>
  <c r="R125" i="19"/>
  <c r="Q125" i="19"/>
  <c r="O133" i="19"/>
  <c r="R157" i="19"/>
  <c r="Q157" i="19"/>
  <c r="P157" i="19"/>
  <c r="P104" i="19"/>
  <c r="R104" i="19"/>
  <c r="Q104" i="19"/>
  <c r="P126" i="19"/>
  <c r="R126" i="19"/>
  <c r="Q126" i="19"/>
  <c r="Q128" i="19"/>
  <c r="P128" i="19"/>
  <c r="R128" i="19"/>
  <c r="Q132" i="19"/>
  <c r="P132" i="19"/>
  <c r="R132" i="19"/>
  <c r="Q137" i="19"/>
  <c r="P137" i="19"/>
  <c r="R137" i="19"/>
  <c r="Q141" i="19"/>
  <c r="P141" i="19"/>
  <c r="R141" i="19"/>
  <c r="Q145" i="19"/>
  <c r="P145" i="19"/>
  <c r="R145" i="19"/>
  <c r="R152" i="19"/>
  <c r="Q152" i="19"/>
  <c r="P152" i="19"/>
  <c r="R160" i="19"/>
  <c r="Q160" i="19"/>
  <c r="P160" i="19"/>
  <c r="P101" i="19"/>
  <c r="R101" i="19"/>
  <c r="Q101" i="19"/>
  <c r="P110" i="19"/>
  <c r="R110" i="19"/>
  <c r="Q110" i="19"/>
  <c r="P118" i="19"/>
  <c r="R118" i="19"/>
  <c r="Q118" i="19"/>
  <c r="P127" i="19"/>
  <c r="R127" i="19"/>
  <c r="Q127" i="19"/>
  <c r="R155" i="19"/>
  <c r="Q155" i="19"/>
  <c r="P155" i="19"/>
  <c r="P41" i="19"/>
  <c r="O49" i="19"/>
  <c r="Q41" i="19"/>
  <c r="R41" i="19"/>
  <c r="P42" i="19"/>
  <c r="Q42" i="19"/>
  <c r="R42" i="19"/>
  <c r="P43" i="19"/>
  <c r="Q43" i="19"/>
  <c r="R43" i="19"/>
  <c r="P44" i="19"/>
  <c r="Q44" i="19"/>
  <c r="R44" i="19"/>
  <c r="P45" i="19"/>
  <c r="Q45" i="19"/>
  <c r="R45" i="19"/>
  <c r="P46" i="19"/>
  <c r="Q46" i="19"/>
  <c r="R46" i="19"/>
  <c r="P47" i="19"/>
  <c r="Q47" i="19"/>
  <c r="R47" i="19"/>
  <c r="P48" i="19"/>
  <c r="Q48" i="19"/>
  <c r="R48" i="19"/>
  <c r="P52" i="19"/>
  <c r="O51" i="19"/>
  <c r="Q52" i="19"/>
  <c r="R52" i="19"/>
  <c r="P53" i="19"/>
  <c r="Q53" i="19"/>
  <c r="R53" i="19"/>
  <c r="P54" i="19"/>
  <c r="Q54" i="19"/>
  <c r="R54" i="19"/>
  <c r="P55" i="19"/>
  <c r="O63" i="19"/>
  <c r="Q55" i="19"/>
  <c r="R55" i="19"/>
  <c r="P56" i="19"/>
  <c r="Q56" i="19"/>
  <c r="R56" i="19"/>
  <c r="P57" i="19"/>
  <c r="Q57" i="19"/>
  <c r="R57" i="19"/>
  <c r="P58" i="19"/>
  <c r="Q58" i="19"/>
  <c r="R58" i="19"/>
  <c r="P59" i="19"/>
  <c r="Q59" i="19"/>
  <c r="R59" i="19"/>
  <c r="P60" i="19"/>
  <c r="Q60" i="19"/>
  <c r="R60" i="19"/>
  <c r="P61" i="19"/>
  <c r="Q61" i="19"/>
  <c r="R61" i="19"/>
  <c r="P62" i="19"/>
  <c r="Q62" i="19"/>
  <c r="R62" i="19"/>
  <c r="P66" i="19"/>
  <c r="O65" i="19"/>
  <c r="Q66" i="19"/>
  <c r="R66" i="19"/>
  <c r="P67" i="19"/>
  <c r="Q67" i="19"/>
  <c r="R67" i="19"/>
  <c r="P68" i="19"/>
  <c r="Q68" i="19"/>
  <c r="R68" i="19"/>
  <c r="P69" i="19"/>
  <c r="O77" i="19"/>
  <c r="Q69" i="19"/>
  <c r="R69" i="19"/>
  <c r="P70" i="19"/>
  <c r="Q70" i="19"/>
  <c r="R70" i="19"/>
  <c r="P71" i="19"/>
  <c r="Q71" i="19"/>
  <c r="R71" i="19"/>
  <c r="P72" i="19"/>
  <c r="Q72" i="19"/>
  <c r="R72" i="19"/>
  <c r="P73" i="19"/>
  <c r="Q73" i="19"/>
  <c r="R73" i="19"/>
  <c r="P74" i="19"/>
  <c r="Q74" i="19"/>
  <c r="R74" i="19"/>
  <c r="P75" i="19"/>
  <c r="Q75" i="19"/>
  <c r="R75" i="19"/>
  <c r="P76" i="19"/>
  <c r="Q76" i="19"/>
  <c r="R76" i="19"/>
  <c r="P80" i="19"/>
  <c r="O79" i="19"/>
  <c r="Q80" i="19"/>
  <c r="R80" i="19"/>
  <c r="P81" i="19"/>
  <c r="Q81" i="19"/>
  <c r="R81" i="19"/>
  <c r="P82" i="19"/>
  <c r="Q82" i="19"/>
  <c r="R82" i="19"/>
  <c r="P83" i="19"/>
  <c r="O91" i="19"/>
  <c r="Q83" i="19"/>
  <c r="R83" i="19"/>
  <c r="P84" i="19"/>
  <c r="Q84" i="19"/>
  <c r="R84" i="19"/>
  <c r="P85" i="19"/>
  <c r="Q85" i="19"/>
  <c r="R85" i="19"/>
  <c r="P86" i="19"/>
  <c r="Q86" i="19"/>
  <c r="R86" i="19"/>
  <c r="P87" i="19"/>
  <c r="Q87" i="19"/>
  <c r="R87" i="19"/>
  <c r="P88" i="19"/>
  <c r="Q88" i="19"/>
  <c r="R88" i="19"/>
  <c r="P89" i="19"/>
  <c r="Q89" i="19"/>
  <c r="R89" i="19"/>
  <c r="P90" i="19"/>
  <c r="Q90" i="19"/>
  <c r="R90" i="19"/>
  <c r="P94" i="19"/>
  <c r="O93" i="19"/>
  <c r="Q94" i="19"/>
  <c r="R94" i="19"/>
  <c r="P95" i="19"/>
  <c r="Q95" i="19"/>
  <c r="R95" i="19"/>
  <c r="P96" i="19"/>
  <c r="Q96" i="19"/>
  <c r="R96" i="19"/>
  <c r="P97" i="19"/>
  <c r="Q97" i="19"/>
  <c r="R97" i="19"/>
  <c r="O105" i="19"/>
  <c r="P98" i="19"/>
  <c r="Q98" i="19"/>
  <c r="R98" i="19"/>
  <c r="P117" i="19"/>
  <c r="Q117" i="19"/>
  <c r="R117" i="19"/>
  <c r="Q131" i="19"/>
  <c r="P131" i="19"/>
  <c r="R131" i="19"/>
  <c r="Q136" i="19"/>
  <c r="P136" i="19"/>
  <c r="R136" i="19"/>
  <c r="O135" i="19"/>
  <c r="Q140" i="19"/>
  <c r="P140" i="19"/>
  <c r="R140" i="19"/>
  <c r="Q144" i="19"/>
  <c r="P144" i="19"/>
  <c r="R144" i="19"/>
  <c r="R150" i="19"/>
  <c r="Q150" i="19"/>
  <c r="P150" i="19"/>
  <c r="O149" i="19"/>
  <c r="R158" i="19"/>
  <c r="Q158" i="19"/>
  <c r="P158" i="19"/>
  <c r="P103" i="19"/>
  <c r="Q103" i="19"/>
  <c r="R103" i="19"/>
  <c r="P116" i="19"/>
  <c r="Q116" i="19"/>
  <c r="R116" i="19"/>
  <c r="R153" i="19"/>
  <c r="Q153" i="19"/>
  <c r="P153" i="19"/>
  <c r="O161" i="19"/>
  <c r="H103" i="19"/>
  <c r="J103" i="19"/>
  <c r="I103" i="19"/>
  <c r="H118" i="19"/>
  <c r="J118" i="19"/>
  <c r="I118" i="19"/>
  <c r="H125" i="19"/>
  <c r="J125" i="19"/>
  <c r="G133" i="19"/>
  <c r="I125" i="19"/>
  <c r="I129" i="19"/>
  <c r="H129" i="19"/>
  <c r="J129" i="19"/>
  <c r="I138" i="19"/>
  <c r="H138" i="19"/>
  <c r="J138" i="19"/>
  <c r="I142" i="19"/>
  <c r="H142" i="19"/>
  <c r="J142" i="19"/>
  <c r="I146" i="19"/>
  <c r="H146" i="19"/>
  <c r="J146" i="19"/>
  <c r="J151" i="19"/>
  <c r="I151" i="19"/>
  <c r="H151" i="19"/>
  <c r="J159" i="19"/>
  <c r="I159" i="19"/>
  <c r="H159" i="19"/>
  <c r="H116" i="19"/>
  <c r="J116" i="19"/>
  <c r="I116" i="19"/>
  <c r="H127" i="19"/>
  <c r="J127" i="19"/>
  <c r="I127" i="19"/>
  <c r="I128" i="19"/>
  <c r="H128" i="19"/>
  <c r="J128" i="19"/>
  <c r="I132" i="19"/>
  <c r="H132" i="19"/>
  <c r="J132" i="19"/>
  <c r="I137" i="19"/>
  <c r="H137" i="19"/>
  <c r="J137" i="19"/>
  <c r="I141" i="19"/>
  <c r="H141" i="19"/>
  <c r="J141" i="19"/>
  <c r="I145" i="19"/>
  <c r="H145" i="19"/>
  <c r="J145" i="19"/>
  <c r="J157" i="19"/>
  <c r="I157" i="19"/>
  <c r="H157" i="19"/>
  <c r="H102" i="19"/>
  <c r="J102" i="19"/>
  <c r="I102" i="19"/>
  <c r="H111" i="19"/>
  <c r="G119" i="19"/>
  <c r="J111" i="19"/>
  <c r="I111" i="19"/>
  <c r="H115" i="19"/>
  <c r="J115" i="19"/>
  <c r="I115" i="19"/>
  <c r="J152" i="19"/>
  <c r="I152" i="19"/>
  <c r="H152" i="19"/>
  <c r="J160" i="19"/>
  <c r="I160" i="19"/>
  <c r="H160" i="19"/>
  <c r="H99" i="19"/>
  <c r="J99" i="19"/>
  <c r="I99" i="19"/>
  <c r="H108" i="19"/>
  <c r="G107" i="19"/>
  <c r="J108" i="19"/>
  <c r="I108" i="19"/>
  <c r="H114" i="19"/>
  <c r="J114" i="19"/>
  <c r="I114" i="19"/>
  <c r="I131" i="19"/>
  <c r="H131" i="19"/>
  <c r="J131" i="19"/>
  <c r="I136" i="19"/>
  <c r="H136" i="19"/>
  <c r="G135" i="19"/>
  <c r="J136" i="19"/>
  <c r="I140" i="19"/>
  <c r="H140" i="19"/>
  <c r="J140" i="19"/>
  <c r="I144" i="19"/>
  <c r="H144" i="19"/>
  <c r="J144" i="19"/>
  <c r="J155" i="19"/>
  <c r="I155" i="19"/>
  <c r="H155" i="19"/>
  <c r="H104" i="19"/>
  <c r="J104" i="19"/>
  <c r="I104" i="19"/>
  <c r="H113" i="19"/>
  <c r="J113" i="19"/>
  <c r="I113" i="19"/>
  <c r="H122" i="19"/>
  <c r="J122" i="19"/>
  <c r="I122" i="19"/>
  <c r="G121" i="19"/>
  <c r="J150" i="19"/>
  <c r="I150" i="19"/>
  <c r="H150" i="19"/>
  <c r="G149" i="19"/>
  <c r="J158" i="19"/>
  <c r="I158" i="19"/>
  <c r="H158" i="19"/>
  <c r="H41" i="19"/>
  <c r="G49" i="19"/>
  <c r="I41" i="19"/>
  <c r="J41" i="19"/>
  <c r="H42" i="19"/>
  <c r="I42" i="19"/>
  <c r="J42" i="19"/>
  <c r="H43" i="19"/>
  <c r="I43" i="19"/>
  <c r="J43" i="19"/>
  <c r="H44" i="19"/>
  <c r="I44" i="19"/>
  <c r="J44" i="19"/>
  <c r="H45" i="19"/>
  <c r="I45" i="19"/>
  <c r="J45" i="19"/>
  <c r="H46" i="19"/>
  <c r="I46" i="19"/>
  <c r="J46" i="19"/>
  <c r="H47" i="19"/>
  <c r="I47" i="19"/>
  <c r="J47" i="19"/>
  <c r="H48" i="19"/>
  <c r="I48" i="19"/>
  <c r="J48" i="19"/>
  <c r="H52" i="19"/>
  <c r="G51" i="19"/>
  <c r="I52" i="19"/>
  <c r="J52" i="19"/>
  <c r="H53" i="19"/>
  <c r="I53" i="19"/>
  <c r="J53" i="19"/>
  <c r="H54" i="19"/>
  <c r="I54" i="19"/>
  <c r="J54" i="19"/>
  <c r="H55" i="19"/>
  <c r="G63" i="19"/>
  <c r="I55" i="19"/>
  <c r="J55" i="19"/>
  <c r="H56" i="19"/>
  <c r="I56" i="19"/>
  <c r="J56" i="19"/>
  <c r="H57" i="19"/>
  <c r="I57" i="19"/>
  <c r="J57" i="19"/>
  <c r="H58" i="19"/>
  <c r="I58" i="19"/>
  <c r="J58" i="19"/>
  <c r="H59" i="19"/>
  <c r="I59" i="19"/>
  <c r="J59" i="19"/>
  <c r="H60" i="19"/>
  <c r="I60" i="19"/>
  <c r="J60" i="19"/>
  <c r="H61" i="19"/>
  <c r="I61" i="19"/>
  <c r="J61" i="19"/>
  <c r="H62" i="19"/>
  <c r="I62" i="19"/>
  <c r="J62" i="19"/>
  <c r="H66" i="19"/>
  <c r="G65" i="19"/>
  <c r="I66" i="19"/>
  <c r="J66" i="19"/>
  <c r="H67" i="19"/>
  <c r="I67" i="19"/>
  <c r="J67" i="19"/>
  <c r="H68" i="19"/>
  <c r="I68" i="19"/>
  <c r="J68" i="19"/>
  <c r="H69" i="19"/>
  <c r="G77" i="19"/>
  <c r="I69" i="19"/>
  <c r="J69" i="19"/>
  <c r="H70" i="19"/>
  <c r="I70" i="19"/>
  <c r="J70" i="19"/>
  <c r="H71" i="19"/>
  <c r="I71" i="19"/>
  <c r="J71" i="19"/>
  <c r="H72" i="19"/>
  <c r="I72" i="19"/>
  <c r="J72" i="19"/>
  <c r="H73" i="19"/>
  <c r="I73" i="19"/>
  <c r="J73" i="19"/>
  <c r="H74" i="19"/>
  <c r="I74" i="19"/>
  <c r="J74" i="19"/>
  <c r="H75" i="19"/>
  <c r="I75" i="19"/>
  <c r="J75" i="19"/>
  <c r="H76" i="19"/>
  <c r="I76" i="19"/>
  <c r="J76" i="19"/>
  <c r="H80" i="19"/>
  <c r="G79" i="19"/>
  <c r="I80" i="19"/>
  <c r="J80" i="19"/>
  <c r="H81" i="19"/>
  <c r="I81" i="19"/>
  <c r="J81" i="19"/>
  <c r="H82" i="19"/>
  <c r="I82" i="19"/>
  <c r="J82" i="19"/>
  <c r="H83" i="19"/>
  <c r="G91" i="19"/>
  <c r="I83" i="19"/>
  <c r="J83" i="19"/>
  <c r="H84" i="19"/>
  <c r="I84" i="19"/>
  <c r="J84" i="19"/>
  <c r="H85" i="19"/>
  <c r="I85" i="19"/>
  <c r="J85" i="19"/>
  <c r="H86" i="19"/>
  <c r="I86" i="19"/>
  <c r="J86" i="19"/>
  <c r="H87" i="19"/>
  <c r="I87" i="19"/>
  <c r="J87" i="19"/>
  <c r="H88" i="19"/>
  <c r="I88" i="19"/>
  <c r="J88" i="19"/>
  <c r="H89" i="19"/>
  <c r="I89" i="19"/>
  <c r="J89" i="19"/>
  <c r="H90" i="19"/>
  <c r="I90" i="19"/>
  <c r="J90" i="19"/>
  <c r="H94" i="19"/>
  <c r="G93" i="19"/>
  <c r="I94" i="19"/>
  <c r="J94" i="19"/>
  <c r="H95" i="19"/>
  <c r="I95" i="19"/>
  <c r="J95" i="19"/>
  <c r="H96" i="19"/>
  <c r="I96" i="19"/>
  <c r="J96" i="19"/>
  <c r="H97" i="19"/>
  <c r="G105" i="19"/>
  <c r="I97" i="19"/>
  <c r="J97" i="19"/>
  <c r="H98" i="19"/>
  <c r="I98" i="19"/>
  <c r="J98" i="19"/>
  <c r="H101" i="19"/>
  <c r="I101" i="19"/>
  <c r="J101" i="19"/>
  <c r="H110" i="19"/>
  <c r="I110" i="19"/>
  <c r="J110" i="19"/>
  <c r="H112" i="19"/>
  <c r="I112" i="19"/>
  <c r="J112" i="19"/>
  <c r="H123" i="19"/>
  <c r="I123" i="19"/>
  <c r="J123" i="19"/>
  <c r="I130" i="19"/>
  <c r="H130" i="19"/>
  <c r="J130" i="19"/>
  <c r="I139" i="19"/>
  <c r="H139" i="19"/>
  <c r="J139" i="19"/>
  <c r="G147" i="19"/>
  <c r="I143" i="19"/>
  <c r="H143" i="19"/>
  <c r="J143" i="19"/>
  <c r="J153" i="19"/>
  <c r="I153" i="19"/>
  <c r="H153" i="19"/>
  <c r="G161" i="19"/>
  <c r="H124" i="19"/>
  <c r="I124" i="19"/>
  <c r="J124" i="19"/>
  <c r="J156" i="19"/>
  <c r="I156" i="19"/>
  <c r="H156" i="19"/>
  <c r="E161" i="19"/>
  <c r="E149" i="19"/>
  <c r="E147" i="19"/>
  <c r="E135" i="19"/>
  <c r="E133" i="19"/>
  <c r="E121" i="19"/>
  <c r="E105" i="19"/>
  <c r="E93" i="19"/>
  <c r="E91" i="19"/>
  <c r="E79" i="19"/>
  <c r="E77" i="19"/>
  <c r="E65" i="19"/>
  <c r="E63" i="19"/>
  <c r="E51" i="19"/>
  <c r="E49" i="19"/>
  <c r="E107" i="19"/>
  <c r="E37" i="19"/>
  <c r="D7" i="19"/>
  <c r="E119" i="19"/>
  <c r="E23" i="19"/>
  <c r="E35" i="19"/>
  <c r="E9" i="19"/>
  <c r="E21" i="19"/>
  <c r="X101" i="18"/>
  <c r="X93" i="18"/>
  <c r="W92" i="18"/>
  <c r="W76" i="18"/>
  <c r="X68" i="18"/>
  <c r="Y68" i="18"/>
  <c r="X59" i="18"/>
  <c r="X51" i="18"/>
  <c r="W50" i="18"/>
  <c r="Y51" i="18"/>
  <c r="X42" i="18"/>
  <c r="X33" i="18"/>
  <c r="X25" i="18"/>
  <c r="X16" i="18"/>
  <c r="Y16" i="18"/>
  <c r="Y110" i="18"/>
  <c r="X110" i="18"/>
  <c r="W118" i="18"/>
  <c r="X69" i="18"/>
  <c r="X60" i="18"/>
  <c r="X52" i="18"/>
  <c r="Y52" i="18"/>
  <c r="X43" i="18"/>
  <c r="Y43" i="18"/>
  <c r="X26" i="18"/>
  <c r="W34" i="18"/>
  <c r="X17" i="18"/>
  <c r="Y17" i="18"/>
  <c r="X9" i="18"/>
  <c r="W8" i="18"/>
  <c r="Y101" i="18" s="1"/>
  <c r="Y9" i="18"/>
  <c r="T7" i="19"/>
  <c r="Z7" i="19"/>
  <c r="Y70" i="18"/>
  <c r="X70" i="18"/>
  <c r="Y61" i="18"/>
  <c r="X61" i="18"/>
  <c r="Y53" i="18"/>
  <c r="X53" i="18"/>
  <c r="Y44" i="18"/>
  <c r="X44" i="18"/>
  <c r="Y27" i="18"/>
  <c r="X27" i="18"/>
  <c r="Y18" i="18"/>
  <c r="X18" i="18"/>
  <c r="Y10" i="18"/>
  <c r="X10" i="18"/>
  <c r="Y127" i="18"/>
  <c r="X127" i="18"/>
  <c r="Y71" i="18"/>
  <c r="X71" i="18"/>
  <c r="Y54" i="18"/>
  <c r="X54" i="18"/>
  <c r="W62" i="18"/>
  <c r="Y45" i="18"/>
  <c r="X45" i="18"/>
  <c r="Y37" i="18"/>
  <c r="X37" i="18"/>
  <c r="W36" i="18"/>
  <c r="Y28" i="18"/>
  <c r="X28" i="18"/>
  <c r="Y19" i="18"/>
  <c r="X19" i="18"/>
  <c r="Y11" i="18"/>
  <c r="X11" i="18"/>
  <c r="Y136" i="18"/>
  <c r="X136" i="18"/>
  <c r="Y75" i="18"/>
  <c r="X75" i="18"/>
  <c r="Y72" i="18"/>
  <c r="X72" i="18"/>
  <c r="Y55" i="18"/>
  <c r="X55" i="18"/>
  <c r="Y46" i="18"/>
  <c r="X46" i="18"/>
  <c r="Y38" i="18"/>
  <c r="X38" i="18"/>
  <c r="Y29" i="18"/>
  <c r="X29" i="18"/>
  <c r="Y12" i="18"/>
  <c r="X12" i="18"/>
  <c r="W20" i="18"/>
  <c r="M161" i="19"/>
  <c r="M149" i="19"/>
  <c r="M147" i="19"/>
  <c r="M135" i="19"/>
  <c r="M133" i="19"/>
  <c r="M121" i="19"/>
  <c r="M105" i="19"/>
  <c r="M93" i="19"/>
  <c r="M91" i="19"/>
  <c r="M79" i="19"/>
  <c r="M77" i="19"/>
  <c r="M65" i="19"/>
  <c r="M63" i="19"/>
  <c r="M51" i="19"/>
  <c r="M49" i="19"/>
  <c r="M119" i="19"/>
  <c r="M21" i="19"/>
  <c r="L7" i="19"/>
  <c r="M107" i="19"/>
  <c r="M37" i="19"/>
  <c r="M23" i="19"/>
  <c r="M35" i="19"/>
  <c r="M9" i="19"/>
  <c r="Y144" i="18"/>
  <c r="X144" i="18"/>
  <c r="Y80" i="18"/>
  <c r="X80" i="18"/>
  <c r="X73" i="18"/>
  <c r="Y73" i="18"/>
  <c r="Y65" i="18"/>
  <c r="X65" i="18"/>
  <c r="W64" i="18"/>
  <c r="Y56" i="18"/>
  <c r="X56" i="18"/>
  <c r="Y47" i="18"/>
  <c r="X47" i="18"/>
  <c r="Y39" i="18"/>
  <c r="X39" i="18"/>
  <c r="Y30" i="18"/>
  <c r="X30" i="18"/>
  <c r="Y13" i="18"/>
  <c r="X13" i="18"/>
  <c r="Y88" i="18"/>
  <c r="X88" i="18"/>
  <c r="Y67" i="18"/>
  <c r="X67" i="18"/>
  <c r="Y58" i="18"/>
  <c r="X58" i="18"/>
  <c r="Y41" i="18"/>
  <c r="X41" i="18"/>
  <c r="Y32" i="18"/>
  <c r="X32" i="18"/>
  <c r="Y24" i="18"/>
  <c r="X24" i="18"/>
  <c r="Y15" i="18"/>
  <c r="X15" i="18"/>
  <c r="Y85" i="18"/>
  <c r="X85" i="18"/>
  <c r="Y94" i="18"/>
  <c r="X94" i="18"/>
  <c r="Y102" i="18"/>
  <c r="X102" i="18"/>
  <c r="Y111" i="18"/>
  <c r="X111" i="18"/>
  <c r="Y128" i="18"/>
  <c r="X128" i="18"/>
  <c r="Y137" i="18"/>
  <c r="X137" i="18"/>
  <c r="Y145" i="18"/>
  <c r="X145" i="18"/>
  <c r="Y154" i="18"/>
  <c r="X154" i="18"/>
  <c r="Y74" i="18"/>
  <c r="X74" i="18"/>
  <c r="Y83" i="18"/>
  <c r="X83" i="18"/>
  <c r="Y100" i="18"/>
  <c r="X100" i="18"/>
  <c r="Y109" i="18"/>
  <c r="X109" i="18"/>
  <c r="Y117" i="18"/>
  <c r="X117" i="18"/>
  <c r="Y126" i="18"/>
  <c r="X126" i="18"/>
  <c r="Y135" i="18"/>
  <c r="X135" i="18"/>
  <c r="W134" i="18"/>
  <c r="Y143" i="18"/>
  <c r="X143" i="18"/>
  <c r="Y152" i="18"/>
  <c r="X152" i="18"/>
  <c r="W160" i="18"/>
  <c r="X82" i="18"/>
  <c r="W90" i="18"/>
  <c r="Y82" i="18"/>
  <c r="Y99" i="18"/>
  <c r="X99" i="18"/>
  <c r="Y108" i="18"/>
  <c r="X108" i="18"/>
  <c r="Y116" i="18"/>
  <c r="X116" i="18"/>
  <c r="Y125" i="18"/>
  <c r="X125" i="18"/>
  <c r="Y142" i="18"/>
  <c r="X142" i="18"/>
  <c r="Y151" i="18"/>
  <c r="X151" i="18"/>
  <c r="Y159" i="18"/>
  <c r="X159" i="18"/>
  <c r="Y81" i="18"/>
  <c r="X81" i="18"/>
  <c r="Y89" i="18"/>
  <c r="X89" i="18"/>
  <c r="Y98" i="18"/>
  <c r="X98" i="18"/>
  <c r="Y107" i="18"/>
  <c r="X107" i="18"/>
  <c r="W106" i="18"/>
  <c r="Y115" i="18"/>
  <c r="X115" i="18"/>
  <c r="Y124" i="18"/>
  <c r="X124" i="18"/>
  <c r="W132" i="18"/>
  <c r="Y141" i="18"/>
  <c r="X141" i="18"/>
  <c r="Y150" i="18"/>
  <c r="X150" i="18"/>
  <c r="Y158" i="18"/>
  <c r="X158" i="18"/>
  <c r="Y97" i="18"/>
  <c r="X97" i="18"/>
  <c r="Y114" i="18"/>
  <c r="X114" i="18"/>
  <c r="Y123" i="18"/>
  <c r="X123" i="18"/>
  <c r="Y131" i="18"/>
  <c r="X131" i="18"/>
  <c r="Y140" i="18"/>
  <c r="X140" i="18"/>
  <c r="Y149" i="18"/>
  <c r="X149" i="18"/>
  <c r="W148" i="18"/>
  <c r="Y157" i="18"/>
  <c r="X157" i="18"/>
  <c r="X79" i="18"/>
  <c r="W78" i="18"/>
  <c r="Y79" i="18"/>
  <c r="X87" i="18"/>
  <c r="Y87" i="18"/>
  <c r="X96" i="18"/>
  <c r="W104" i="18"/>
  <c r="Y96" i="18"/>
  <c r="X113" i="18"/>
  <c r="Y113" i="18"/>
  <c r="X122" i="18"/>
  <c r="Y122" i="18"/>
  <c r="X130" i="18"/>
  <c r="Y130" i="18"/>
  <c r="X139" i="18"/>
  <c r="Y139" i="18"/>
  <c r="X156" i="18"/>
  <c r="Y156" i="18"/>
  <c r="X86" i="18"/>
  <c r="Y86" i="18"/>
  <c r="X95" i="18"/>
  <c r="Y95" i="18"/>
  <c r="X103" i="18"/>
  <c r="Y103" i="18"/>
  <c r="X112" i="18"/>
  <c r="Y112" i="18"/>
  <c r="X121" i="18"/>
  <c r="W120" i="18"/>
  <c r="Y121" i="18"/>
  <c r="X129" i="18"/>
  <c r="Y129" i="18"/>
  <c r="W146" i="18"/>
  <c r="X138" i="18"/>
  <c r="Y138" i="18"/>
  <c r="X155" i="18"/>
  <c r="Y155" i="18"/>
  <c r="J95" i="17"/>
  <c r="I95" i="17"/>
  <c r="I42" i="17"/>
  <c r="J42" i="17"/>
  <c r="I33" i="17"/>
  <c r="J33" i="17"/>
  <c r="I25" i="17"/>
  <c r="J25" i="17"/>
  <c r="I19" i="17"/>
  <c r="K19" i="17"/>
  <c r="J19" i="17"/>
  <c r="I15" i="17"/>
  <c r="J15" i="17"/>
  <c r="I11" i="17"/>
  <c r="J11" i="17"/>
  <c r="I146" i="16"/>
  <c r="J146" i="16"/>
  <c r="I138" i="16"/>
  <c r="J138" i="16"/>
  <c r="I129" i="16"/>
  <c r="J129" i="16"/>
  <c r="K129" i="16"/>
  <c r="I112" i="16"/>
  <c r="J112" i="16"/>
  <c r="I103" i="16"/>
  <c r="J103" i="16"/>
  <c r="K103" i="16"/>
  <c r="I95" i="16"/>
  <c r="K95" i="16"/>
  <c r="J95" i="16"/>
  <c r="I86" i="16"/>
  <c r="J86" i="16"/>
  <c r="H77" i="16"/>
  <c r="I69" i="16"/>
  <c r="J69" i="16"/>
  <c r="I60" i="16"/>
  <c r="J60" i="16"/>
  <c r="H51" i="16"/>
  <c r="I52" i="16"/>
  <c r="K52" i="16"/>
  <c r="J52" i="16"/>
  <c r="I43" i="16"/>
  <c r="J43" i="16"/>
  <c r="I34" i="16"/>
  <c r="J34" i="16"/>
  <c r="I26" i="16"/>
  <c r="J26" i="16"/>
  <c r="I15" i="18"/>
  <c r="J155" i="17"/>
  <c r="I155" i="17"/>
  <c r="J86" i="17"/>
  <c r="I86" i="17"/>
  <c r="J61" i="17"/>
  <c r="I61" i="17"/>
  <c r="I41" i="17"/>
  <c r="H49" i="17"/>
  <c r="J41" i="17"/>
  <c r="I32" i="17"/>
  <c r="J32" i="17"/>
  <c r="I24" i="17"/>
  <c r="H23" i="17"/>
  <c r="J24" i="17"/>
  <c r="I154" i="16"/>
  <c r="J154" i="16"/>
  <c r="I145" i="16"/>
  <c r="J145" i="16"/>
  <c r="I137" i="16"/>
  <c r="J137" i="16"/>
  <c r="I128" i="16"/>
  <c r="J128" i="16"/>
  <c r="I111" i="16"/>
  <c r="H119" i="16"/>
  <c r="J111" i="16"/>
  <c r="K111" i="16"/>
  <c r="I102" i="16"/>
  <c r="J102" i="16"/>
  <c r="I94" i="16"/>
  <c r="H93" i="16"/>
  <c r="J94" i="16"/>
  <c r="I85" i="16"/>
  <c r="J85" i="16"/>
  <c r="K85" i="16"/>
  <c r="I76" i="16"/>
  <c r="J76" i="16"/>
  <c r="I68" i="16"/>
  <c r="J68" i="16"/>
  <c r="K68" i="16"/>
  <c r="I59" i="16"/>
  <c r="J59" i="16"/>
  <c r="I42" i="16"/>
  <c r="J42" i="16"/>
  <c r="I33" i="16"/>
  <c r="J33" i="16"/>
  <c r="I25" i="16"/>
  <c r="J25" i="16"/>
  <c r="I19" i="16"/>
  <c r="J19" i="16"/>
  <c r="I15" i="16"/>
  <c r="J15" i="16"/>
  <c r="K15" i="16"/>
  <c r="I11" i="16"/>
  <c r="J11" i="16"/>
  <c r="I24" i="18"/>
  <c r="J146" i="17"/>
  <c r="I146" i="17"/>
  <c r="J69" i="17"/>
  <c r="H77" i="17"/>
  <c r="I69" i="17"/>
  <c r="J48" i="17"/>
  <c r="I48" i="17"/>
  <c r="J40" i="17"/>
  <c r="I40" i="17"/>
  <c r="J31" i="17"/>
  <c r="I31" i="17"/>
  <c r="J18" i="17"/>
  <c r="I18" i="17"/>
  <c r="K18" i="17"/>
  <c r="J14" i="17"/>
  <c r="I14" i="17"/>
  <c r="J10" i="17"/>
  <c r="I10" i="17"/>
  <c r="H9" i="17"/>
  <c r="K42" i="17" s="1"/>
  <c r="J153" i="16"/>
  <c r="I153" i="16"/>
  <c r="H161" i="16"/>
  <c r="J144" i="16"/>
  <c r="I144" i="16"/>
  <c r="K144" i="16"/>
  <c r="J136" i="16"/>
  <c r="I136" i="16"/>
  <c r="H135" i="16"/>
  <c r="J127" i="16"/>
  <c r="I127" i="16"/>
  <c r="J118" i="16"/>
  <c r="I118" i="16"/>
  <c r="K118" i="16"/>
  <c r="J110" i="16"/>
  <c r="I110" i="16"/>
  <c r="J101" i="16"/>
  <c r="I101" i="16"/>
  <c r="K101" i="16"/>
  <c r="J84" i="16"/>
  <c r="I84" i="16"/>
  <c r="J75" i="16"/>
  <c r="I75" i="16"/>
  <c r="J67" i="16"/>
  <c r="I67" i="16"/>
  <c r="J58" i="16"/>
  <c r="I58" i="16"/>
  <c r="J41" i="16"/>
  <c r="I41" i="16"/>
  <c r="H49" i="16"/>
  <c r="K41" i="16"/>
  <c r="J32" i="16"/>
  <c r="I32" i="16"/>
  <c r="J24" i="16"/>
  <c r="I24" i="16"/>
  <c r="H23" i="16"/>
  <c r="J32" i="18"/>
  <c r="I32" i="18"/>
  <c r="J16" i="18"/>
  <c r="I16" i="18"/>
  <c r="I25" i="18"/>
  <c r="I33" i="18"/>
  <c r="J42" i="18"/>
  <c r="I42" i="18"/>
  <c r="J51" i="18"/>
  <c r="I51" i="18"/>
  <c r="H50" i="18"/>
  <c r="I59" i="18"/>
  <c r="H76" i="18"/>
  <c r="J68" i="18"/>
  <c r="I68" i="18"/>
  <c r="J102" i="18"/>
  <c r="I102" i="18"/>
  <c r="I14" i="18"/>
  <c r="I23" i="18"/>
  <c r="H22" i="18"/>
  <c r="I31" i="18"/>
  <c r="I40" i="18"/>
  <c r="H48" i="18"/>
  <c r="I57" i="18"/>
  <c r="J66" i="18"/>
  <c r="I66" i="18"/>
  <c r="J89" i="18"/>
  <c r="I89" i="18"/>
  <c r="I154" i="18"/>
  <c r="I13" i="18"/>
  <c r="J30" i="18"/>
  <c r="I30" i="18"/>
  <c r="J39" i="18"/>
  <c r="I39" i="18"/>
  <c r="I47" i="18"/>
  <c r="I56" i="18"/>
  <c r="J65" i="18"/>
  <c r="I65" i="18"/>
  <c r="H64" i="18"/>
  <c r="I73" i="18"/>
  <c r="I85" i="18"/>
  <c r="J145" i="18"/>
  <c r="I145" i="18"/>
  <c r="I12" i="18"/>
  <c r="H20" i="18"/>
  <c r="I29" i="18"/>
  <c r="I38" i="18"/>
  <c r="J46" i="18"/>
  <c r="I46" i="18"/>
  <c r="J55" i="18"/>
  <c r="I55" i="18"/>
  <c r="I72" i="18"/>
  <c r="I81" i="18"/>
  <c r="J137" i="18"/>
  <c r="I137" i="18"/>
  <c r="J11" i="18"/>
  <c r="I11" i="18"/>
  <c r="I19" i="18"/>
  <c r="I28" i="18"/>
  <c r="J37" i="18"/>
  <c r="I37" i="18"/>
  <c r="H36" i="18"/>
  <c r="I45" i="18"/>
  <c r="I54" i="18"/>
  <c r="H62" i="18"/>
  <c r="J71" i="18"/>
  <c r="I71" i="18"/>
  <c r="J128" i="18"/>
  <c r="I128" i="18"/>
  <c r="I10" i="18"/>
  <c r="I18" i="18"/>
  <c r="J18" i="18"/>
  <c r="I27" i="18"/>
  <c r="J27" i="18"/>
  <c r="I44" i="18"/>
  <c r="I53" i="18"/>
  <c r="I61" i="18"/>
  <c r="J61" i="18"/>
  <c r="I70" i="18"/>
  <c r="J70" i="18"/>
  <c r="I9" i="18"/>
  <c r="H8" i="18"/>
  <c r="J25" i="18" s="1"/>
  <c r="J9" i="18"/>
  <c r="I17" i="18"/>
  <c r="J17" i="18"/>
  <c r="H34" i="18"/>
  <c r="I26" i="18"/>
  <c r="J26" i="18"/>
  <c r="I43" i="18"/>
  <c r="J43" i="18"/>
  <c r="I52" i="18"/>
  <c r="J52" i="18"/>
  <c r="I60" i="18"/>
  <c r="J60" i="18"/>
  <c r="I69" i="18"/>
  <c r="J69" i="18"/>
  <c r="J111" i="18"/>
  <c r="I111" i="18"/>
  <c r="J86" i="18"/>
  <c r="I86" i="18"/>
  <c r="J95" i="18"/>
  <c r="I95" i="18"/>
  <c r="J103" i="18"/>
  <c r="I103" i="18"/>
  <c r="J112" i="18"/>
  <c r="I112" i="18"/>
  <c r="J121" i="18"/>
  <c r="H120" i="18"/>
  <c r="I121" i="18"/>
  <c r="J129" i="18"/>
  <c r="I129" i="18"/>
  <c r="J138" i="18"/>
  <c r="H146" i="18"/>
  <c r="I138" i="18"/>
  <c r="J155" i="18"/>
  <c r="I155" i="18"/>
  <c r="J75" i="18"/>
  <c r="I75" i="18"/>
  <c r="J84" i="18"/>
  <c r="I84" i="18"/>
  <c r="J93" i="18"/>
  <c r="I93" i="18"/>
  <c r="H92" i="18"/>
  <c r="J101" i="18"/>
  <c r="I101" i="18"/>
  <c r="J110" i="18"/>
  <c r="I110" i="18"/>
  <c r="H118" i="18"/>
  <c r="J127" i="18"/>
  <c r="I127" i="18"/>
  <c r="J136" i="18"/>
  <c r="I136" i="18"/>
  <c r="J144" i="18"/>
  <c r="I144" i="18"/>
  <c r="J153" i="18"/>
  <c r="I153" i="18"/>
  <c r="I74" i="18"/>
  <c r="J74" i="18"/>
  <c r="I83" i="18"/>
  <c r="J8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J152" i="18"/>
  <c r="I152" i="18"/>
  <c r="H160" i="18"/>
  <c r="J82" i="18"/>
  <c r="H90" i="18"/>
  <c r="I82" i="18"/>
  <c r="J99" i="18"/>
  <c r="I99" i="18"/>
  <c r="J108" i="18"/>
  <c r="I108" i="18"/>
  <c r="J116" i="18"/>
  <c r="I116" i="18"/>
  <c r="J125" i="18"/>
  <c r="I125" i="18"/>
  <c r="J142" i="18"/>
  <c r="I142" i="18"/>
  <c r="J151" i="18"/>
  <c r="I151" i="18"/>
  <c r="J159" i="18"/>
  <c r="I159" i="18"/>
  <c r="J98" i="18"/>
  <c r="I98" i="18"/>
  <c r="J107" i="18"/>
  <c r="I107" i="18"/>
  <c r="H106" i="18"/>
  <c r="J115" i="18"/>
  <c r="I115" i="18"/>
  <c r="J124" i="18"/>
  <c r="I124" i="18"/>
  <c r="H132" i="18"/>
  <c r="J141" i="18"/>
  <c r="I141" i="18"/>
  <c r="J150" i="18"/>
  <c r="I150" i="18"/>
  <c r="J158" i="18"/>
  <c r="I158" i="18"/>
  <c r="I80" i="18"/>
  <c r="J80" i="18"/>
  <c r="I88" i="18"/>
  <c r="J88" i="18"/>
  <c r="I97" i="18"/>
  <c r="J97" i="18"/>
  <c r="I114" i="18"/>
  <c r="J114" i="18"/>
  <c r="I123" i="18"/>
  <c r="J123" i="18"/>
  <c r="I131" i="18"/>
  <c r="J131" i="18"/>
  <c r="I140" i="18"/>
  <c r="J140" i="18"/>
  <c r="I149" i="18"/>
  <c r="H148" i="18"/>
  <c r="J149" i="18"/>
  <c r="I157" i="18"/>
  <c r="J157" i="18"/>
  <c r="I79" i="18"/>
  <c r="H78" i="18"/>
  <c r="J79" i="18"/>
  <c r="I87" i="18"/>
  <c r="J87" i="18"/>
  <c r="H104" i="18"/>
  <c r="I96" i="18"/>
  <c r="J96" i="18"/>
  <c r="I113" i="18"/>
  <c r="J113" i="18"/>
  <c r="I122" i="18"/>
  <c r="J122" i="18"/>
  <c r="I130" i="18"/>
  <c r="J130" i="18"/>
  <c r="I139" i="18"/>
  <c r="J139" i="18"/>
  <c r="I156" i="18"/>
  <c r="J156" i="18"/>
  <c r="J138" i="17"/>
  <c r="I138" i="17"/>
  <c r="J47" i="17"/>
  <c r="I47" i="17"/>
  <c r="K39" i="17"/>
  <c r="J39" i="17"/>
  <c r="I39" i="17"/>
  <c r="J30" i="17"/>
  <c r="I30" i="17"/>
  <c r="K160" i="16"/>
  <c r="J160" i="16"/>
  <c r="I160" i="16"/>
  <c r="J152" i="16"/>
  <c r="I152" i="16"/>
  <c r="J143" i="16"/>
  <c r="I143" i="16"/>
  <c r="J126" i="16"/>
  <c r="I126" i="16"/>
  <c r="J117" i="16"/>
  <c r="I117" i="16"/>
  <c r="K109" i="16"/>
  <c r="J109" i="16"/>
  <c r="I109" i="16"/>
  <c r="K100" i="16"/>
  <c r="J100" i="16"/>
  <c r="I100" i="16"/>
  <c r="J83" i="16"/>
  <c r="I83" i="16"/>
  <c r="H91" i="16"/>
  <c r="J74" i="16"/>
  <c r="I74" i="16"/>
  <c r="J66" i="16"/>
  <c r="I66" i="16"/>
  <c r="H65" i="16"/>
  <c r="K57" i="16"/>
  <c r="J57" i="16"/>
  <c r="I57" i="16"/>
  <c r="J48" i="16"/>
  <c r="I48" i="16"/>
  <c r="J40" i="16"/>
  <c r="I40" i="16"/>
  <c r="J31" i="16"/>
  <c r="I31" i="16"/>
  <c r="J18" i="16"/>
  <c r="I18" i="16"/>
  <c r="K14" i="16"/>
  <c r="J14" i="16"/>
  <c r="I14" i="16"/>
  <c r="K10" i="16"/>
  <c r="J10" i="16"/>
  <c r="I10" i="16"/>
  <c r="H9" i="16"/>
  <c r="K138" i="16" s="1"/>
  <c r="J129" i="17"/>
  <c r="I129" i="17"/>
  <c r="J60" i="17"/>
  <c r="I60" i="17"/>
  <c r="H63" i="17"/>
  <c r="J55" i="17"/>
  <c r="I55" i="17"/>
  <c r="K46" i="17"/>
  <c r="J46" i="17"/>
  <c r="I46" i="17"/>
  <c r="J38" i="17"/>
  <c r="I38" i="17"/>
  <c r="H37" i="17"/>
  <c r="J103" i="17"/>
  <c r="I103" i="17"/>
  <c r="K70" i="17"/>
  <c r="J70" i="17"/>
  <c r="I70" i="17"/>
  <c r="H51" i="17"/>
  <c r="J52" i="17"/>
  <c r="I52" i="17"/>
  <c r="J43" i="17"/>
  <c r="I43" i="17"/>
  <c r="J34" i="17"/>
  <c r="I34" i="17"/>
  <c r="I26" i="17"/>
  <c r="J26" i="17"/>
  <c r="K59" i="17"/>
  <c r="I59" i="17"/>
  <c r="J59" i="17"/>
  <c r="J68" i="17"/>
  <c r="I68" i="17"/>
  <c r="K76" i="17"/>
  <c r="J76" i="17"/>
  <c r="I76" i="17"/>
  <c r="J85" i="17"/>
  <c r="I85" i="17"/>
  <c r="H93" i="17"/>
  <c r="J94" i="17"/>
  <c r="I94" i="17"/>
  <c r="K102" i="17"/>
  <c r="J102" i="17"/>
  <c r="I102" i="17"/>
  <c r="J111" i="17"/>
  <c r="H119" i="17"/>
  <c r="I111" i="17"/>
  <c r="J128" i="17"/>
  <c r="I128" i="17"/>
  <c r="J137" i="17"/>
  <c r="I137" i="17"/>
  <c r="J145" i="17"/>
  <c r="I145" i="17"/>
  <c r="K154" i="17"/>
  <c r="J154" i="17"/>
  <c r="I154" i="17"/>
  <c r="J87" i="17"/>
  <c r="I87" i="17"/>
  <c r="K96" i="17"/>
  <c r="J96" i="17"/>
  <c r="I96" i="17"/>
  <c r="J104" i="17"/>
  <c r="I104" i="17"/>
  <c r="J113" i="17"/>
  <c r="I113" i="17"/>
  <c r="J122" i="17"/>
  <c r="I122" i="17"/>
  <c r="H121" i="17"/>
  <c r="J130" i="17"/>
  <c r="I130" i="17"/>
  <c r="K139" i="17"/>
  <c r="J139" i="17"/>
  <c r="I139" i="17"/>
  <c r="H147" i="17"/>
  <c r="J156" i="17"/>
  <c r="I156" i="17"/>
  <c r="J62" i="17"/>
  <c r="I62" i="17"/>
  <c r="K71" i="17"/>
  <c r="J71" i="17"/>
  <c r="I71" i="17"/>
  <c r="J80" i="17"/>
  <c r="I80" i="17"/>
  <c r="H79" i="17"/>
  <c r="J88" i="17"/>
  <c r="I88" i="17"/>
  <c r="J97" i="17"/>
  <c r="I97" i="17"/>
  <c r="H105" i="17"/>
  <c r="K114" i="17"/>
  <c r="J114" i="17"/>
  <c r="I114" i="17"/>
  <c r="J123" i="17"/>
  <c r="I123" i="17"/>
  <c r="J131" i="17"/>
  <c r="I131" i="17"/>
  <c r="J140" i="17"/>
  <c r="I140" i="17"/>
  <c r="J157" i="17"/>
  <c r="I157" i="17"/>
  <c r="J72" i="17"/>
  <c r="I72" i="17"/>
  <c r="K81" i="17"/>
  <c r="J81" i="17"/>
  <c r="I81" i="17"/>
  <c r="J89" i="17"/>
  <c r="I89" i="17"/>
  <c r="K98" i="17"/>
  <c r="J98" i="17"/>
  <c r="I98" i="17"/>
  <c r="J115" i="17"/>
  <c r="I115" i="17"/>
  <c r="J124" i="17"/>
  <c r="I124" i="17"/>
  <c r="J132" i="17"/>
  <c r="I132" i="17"/>
  <c r="J141" i="17"/>
  <c r="I141" i="17"/>
  <c r="J150" i="17"/>
  <c r="I150" i="17"/>
  <c r="H149" i="17"/>
  <c r="J158" i="17"/>
  <c r="I158" i="17"/>
  <c r="J73" i="17"/>
  <c r="I73" i="17"/>
  <c r="K73" i="17"/>
  <c r="J82" i="17"/>
  <c r="I82" i="17"/>
  <c r="J90" i="17"/>
  <c r="I90" i="17"/>
  <c r="J99" i="17"/>
  <c r="I99" i="17"/>
  <c r="J108" i="17"/>
  <c r="I108" i="17"/>
  <c r="H107" i="17"/>
  <c r="J116" i="17"/>
  <c r="I116" i="17"/>
  <c r="K116" i="17"/>
  <c r="J125" i="17"/>
  <c r="I125" i="17"/>
  <c r="H133" i="17"/>
  <c r="J142" i="17"/>
  <c r="I142" i="17"/>
  <c r="J151" i="17"/>
  <c r="I151" i="17"/>
  <c r="K151" i="17"/>
  <c r="J159" i="17"/>
  <c r="I159" i="17"/>
  <c r="I57" i="17"/>
  <c r="J57" i="17"/>
  <c r="K57" i="17"/>
  <c r="I66" i="17"/>
  <c r="H65" i="17"/>
  <c r="J66" i="17"/>
  <c r="I74" i="17"/>
  <c r="J74" i="17"/>
  <c r="I83" i="17"/>
  <c r="H91" i="17"/>
  <c r="J83" i="17"/>
  <c r="I100" i="17"/>
  <c r="J100" i="17"/>
  <c r="I109" i="17"/>
  <c r="J109" i="17"/>
  <c r="I117" i="17"/>
  <c r="J117" i="17"/>
  <c r="I126" i="17"/>
  <c r="J126" i="17"/>
  <c r="I143" i="17"/>
  <c r="J143" i="17"/>
  <c r="K143" i="17"/>
  <c r="I152" i="17"/>
  <c r="J152" i="17"/>
  <c r="I160" i="17"/>
  <c r="J160" i="17"/>
  <c r="K160" i="17"/>
  <c r="I58" i="17"/>
  <c r="J58" i="17"/>
  <c r="I67" i="17"/>
  <c r="J67" i="17"/>
  <c r="I75" i="17"/>
  <c r="K75" i="17"/>
  <c r="J75" i="17"/>
  <c r="K84" i="17"/>
  <c r="I84" i="17"/>
  <c r="J84" i="17"/>
  <c r="I101" i="17"/>
  <c r="J101" i="17"/>
  <c r="K110" i="17"/>
  <c r="I110" i="17"/>
  <c r="J110" i="17"/>
  <c r="I118" i="17"/>
  <c r="J118" i="17"/>
  <c r="I127" i="17"/>
  <c r="J127" i="17"/>
  <c r="H135" i="17"/>
  <c r="K136" i="17"/>
  <c r="I136" i="17"/>
  <c r="J136" i="17"/>
  <c r="I144" i="17"/>
  <c r="J144" i="17"/>
  <c r="H161" i="17"/>
  <c r="I153" i="17"/>
  <c r="J153" i="17"/>
  <c r="K156" i="16"/>
  <c r="I156" i="16"/>
  <c r="J156" i="16"/>
  <c r="K139" i="16"/>
  <c r="H147" i="16"/>
  <c r="J139" i="16"/>
  <c r="I139" i="16"/>
  <c r="K130" i="16"/>
  <c r="J130" i="16"/>
  <c r="I130" i="16"/>
  <c r="H121" i="16"/>
  <c r="K122" i="16"/>
  <c r="I122" i="16"/>
  <c r="J122" i="16"/>
  <c r="K113" i="16"/>
  <c r="J113" i="16"/>
  <c r="I113" i="16"/>
  <c r="K104" i="16"/>
  <c r="J104" i="16"/>
  <c r="I104" i="16"/>
  <c r="I96" i="16"/>
  <c r="J96" i="16"/>
  <c r="K96" i="16"/>
  <c r="K87" i="16"/>
  <c r="J87" i="16"/>
  <c r="I87" i="16"/>
  <c r="J70" i="16"/>
  <c r="I70" i="16"/>
  <c r="K70" i="16"/>
  <c r="K61" i="16"/>
  <c r="J61" i="16"/>
  <c r="I61" i="16"/>
  <c r="K53" i="16"/>
  <c r="I53" i="16"/>
  <c r="J53" i="16"/>
  <c r="K44" i="16"/>
  <c r="J44" i="16"/>
  <c r="I44" i="16"/>
  <c r="V12" i="17"/>
  <c r="U12" i="17"/>
  <c r="U20" i="16"/>
  <c r="V20" i="16"/>
  <c r="M158" i="15"/>
  <c r="L158" i="15"/>
  <c r="K158" i="15"/>
  <c r="I158" i="15"/>
  <c r="J158" i="15"/>
  <c r="M141" i="15"/>
  <c r="L141" i="15"/>
  <c r="K141" i="15"/>
  <c r="I141" i="15"/>
  <c r="J141" i="15"/>
  <c r="M124" i="15"/>
  <c r="L124" i="15"/>
  <c r="K124" i="15"/>
  <c r="I124" i="15"/>
  <c r="J124" i="15"/>
  <c r="M109" i="15"/>
  <c r="L109" i="15"/>
  <c r="K109" i="15"/>
  <c r="I109" i="15"/>
  <c r="J109" i="15"/>
  <c r="M100" i="15"/>
  <c r="L100" i="15"/>
  <c r="K100" i="15"/>
  <c r="I100" i="15"/>
  <c r="J100" i="15"/>
  <c r="H91" i="15"/>
  <c r="M83" i="15"/>
  <c r="L83" i="15"/>
  <c r="K83" i="15"/>
  <c r="I83" i="15"/>
  <c r="J83" i="15"/>
  <c r="M74" i="15"/>
  <c r="L74" i="15"/>
  <c r="K74" i="15"/>
  <c r="I74" i="15"/>
  <c r="J74" i="15"/>
  <c r="M66" i="15"/>
  <c r="L66" i="15"/>
  <c r="K66" i="15"/>
  <c r="I66" i="15"/>
  <c r="J66" i="15"/>
  <c r="M57" i="15"/>
  <c r="L57" i="15"/>
  <c r="K57" i="15"/>
  <c r="I57" i="15"/>
  <c r="J57" i="15"/>
  <c r="M48" i="15"/>
  <c r="L48" i="15"/>
  <c r="K48" i="15"/>
  <c r="I48" i="15"/>
  <c r="J48" i="15"/>
  <c r="M40" i="15"/>
  <c r="L40" i="15"/>
  <c r="K40" i="15"/>
  <c r="I40" i="15"/>
  <c r="J40" i="15"/>
  <c r="M31" i="15"/>
  <c r="L31" i="15"/>
  <c r="K31" i="15"/>
  <c r="I31" i="15"/>
  <c r="J31" i="15"/>
  <c r="M23" i="15"/>
  <c r="L23" i="15"/>
  <c r="K23" i="15"/>
  <c r="I23" i="15"/>
  <c r="J23" i="15"/>
  <c r="M20" i="15"/>
  <c r="L20" i="15"/>
  <c r="K20" i="15"/>
  <c r="I20" i="15"/>
  <c r="J20" i="15"/>
  <c r="M18" i="15"/>
  <c r="L18" i="15"/>
  <c r="K18" i="15"/>
  <c r="I18" i="15"/>
  <c r="J18" i="15"/>
  <c r="M16" i="15"/>
  <c r="L16" i="15"/>
  <c r="K16" i="15"/>
  <c r="I16" i="15"/>
  <c r="J16" i="15"/>
  <c r="M14" i="15"/>
  <c r="L14" i="15"/>
  <c r="K14" i="15"/>
  <c r="I14" i="15"/>
  <c r="J14" i="15"/>
  <c r="M12" i="15"/>
  <c r="L12" i="15"/>
  <c r="K12" i="15"/>
  <c r="I12" i="15"/>
  <c r="J12" i="15"/>
  <c r="M10" i="15"/>
  <c r="L10" i="15"/>
  <c r="K10" i="15"/>
  <c r="I10" i="15"/>
  <c r="J10" i="15"/>
  <c r="R41" i="18"/>
  <c r="Q41" i="18"/>
  <c r="R32" i="18"/>
  <c r="Q32" i="18"/>
  <c r="Q102" i="18"/>
  <c r="Q24" i="18"/>
  <c r="R15" i="18"/>
  <c r="Q15" i="18"/>
  <c r="R16" i="18"/>
  <c r="Q16" i="18"/>
  <c r="Q25" i="18"/>
  <c r="Q33" i="18"/>
  <c r="R42" i="18"/>
  <c r="Q42" i="18"/>
  <c r="R51" i="18"/>
  <c r="Q51" i="18"/>
  <c r="P50" i="18"/>
  <c r="Q59" i="18"/>
  <c r="P76" i="18"/>
  <c r="R68" i="18"/>
  <c r="Q68" i="18"/>
  <c r="R111" i="18"/>
  <c r="Q111" i="18"/>
  <c r="Q14" i="18"/>
  <c r="Q23" i="18"/>
  <c r="P22" i="18"/>
  <c r="Q31" i="18"/>
  <c r="Q40" i="18"/>
  <c r="P48" i="18"/>
  <c r="Q57" i="18"/>
  <c r="R66" i="18"/>
  <c r="Q66" i="18"/>
  <c r="R13" i="18"/>
  <c r="Q13" i="18"/>
  <c r="Q30" i="18"/>
  <c r="Q39" i="18"/>
  <c r="R47" i="18"/>
  <c r="Q47" i="18"/>
  <c r="R56" i="18"/>
  <c r="Q56" i="18"/>
  <c r="Q65" i="18"/>
  <c r="P64" i="18"/>
  <c r="Q73" i="18"/>
  <c r="Q94" i="18"/>
  <c r="Q154" i="18"/>
  <c r="Q12" i="18"/>
  <c r="P20" i="18"/>
  <c r="R29" i="18"/>
  <c r="Q29" i="18"/>
  <c r="R38" i="18"/>
  <c r="Q38" i="18"/>
  <c r="Q46" i="18"/>
  <c r="Q55" i="18"/>
  <c r="R72" i="18"/>
  <c r="Q72" i="18"/>
  <c r="R89" i="18"/>
  <c r="Q89" i="18"/>
  <c r="Q145" i="18"/>
  <c r="Q11" i="18"/>
  <c r="R19" i="18"/>
  <c r="Q19" i="18"/>
  <c r="R28" i="18"/>
  <c r="Q28" i="18"/>
  <c r="Q37" i="18"/>
  <c r="P36" i="18"/>
  <c r="Q45" i="18"/>
  <c r="Q54" i="18"/>
  <c r="P62" i="18"/>
  <c r="Q71" i="18"/>
  <c r="Q85" i="18"/>
  <c r="R137" i="18"/>
  <c r="Q137" i="18"/>
  <c r="Q10" i="18"/>
  <c r="Q18" i="18"/>
  <c r="Q27" i="18"/>
  <c r="R27" i="18"/>
  <c r="Q44" i="18"/>
  <c r="Q53" i="18"/>
  <c r="Q61" i="18"/>
  <c r="Q70" i="18"/>
  <c r="R70" i="18"/>
  <c r="R81" i="18"/>
  <c r="Q81" i="18"/>
  <c r="R128" i="18"/>
  <c r="Q128" i="18"/>
  <c r="Q9" i="18"/>
  <c r="P8" i="18"/>
  <c r="R67" i="18" s="1"/>
  <c r="Q17" i="18"/>
  <c r="R17" i="18"/>
  <c r="P34" i="18"/>
  <c r="Q26" i="18"/>
  <c r="Q43" i="18"/>
  <c r="R43" i="18"/>
  <c r="Q52" i="18"/>
  <c r="R52" i="18"/>
  <c r="Q60" i="18"/>
  <c r="Q69" i="18"/>
  <c r="Q86" i="18"/>
  <c r="R95" i="18"/>
  <c r="Q95" i="18"/>
  <c r="R103" i="18"/>
  <c r="Q103" i="18"/>
  <c r="R112" i="18"/>
  <c r="Q112" i="18"/>
  <c r="R121" i="18"/>
  <c r="P120" i="18"/>
  <c r="Q121" i="18"/>
  <c r="R129" i="18"/>
  <c r="Q129" i="18"/>
  <c r="R138" i="18"/>
  <c r="P146" i="18"/>
  <c r="Q138" i="18"/>
  <c r="R155" i="18"/>
  <c r="Q155" i="18"/>
  <c r="R75" i="18"/>
  <c r="Q75" i="18"/>
  <c r="R84" i="18"/>
  <c r="Q84" i="18"/>
  <c r="R93" i="18"/>
  <c r="Q93" i="18"/>
  <c r="P92" i="18"/>
  <c r="R101" i="18"/>
  <c r="Q101" i="18"/>
  <c r="R110" i="18"/>
  <c r="Q110" i="18"/>
  <c r="P118" i="18"/>
  <c r="R127" i="18"/>
  <c r="Q127" i="18"/>
  <c r="R136" i="18"/>
  <c r="Q136" i="18"/>
  <c r="R144" i="18"/>
  <c r="Q144" i="18"/>
  <c r="R153" i="18"/>
  <c r="Q153" i="18"/>
  <c r="Q74" i="18"/>
  <c r="R74" i="18"/>
  <c r="Q83" i="18"/>
  <c r="R8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R152" i="18"/>
  <c r="Q152" i="18"/>
  <c r="P160" i="18"/>
  <c r="R82" i="18"/>
  <c r="P90" i="18"/>
  <c r="Q82" i="18"/>
  <c r="R99" i="18"/>
  <c r="Q99" i="18"/>
  <c r="R108" i="18"/>
  <c r="Q108" i="18"/>
  <c r="R116" i="18"/>
  <c r="Q116" i="18"/>
  <c r="R125" i="18"/>
  <c r="Q125" i="18"/>
  <c r="R142" i="18"/>
  <c r="Q142" i="18"/>
  <c r="R151" i="18"/>
  <c r="Q151" i="18"/>
  <c r="R159" i="18"/>
  <c r="Q159" i="18"/>
  <c r="R98" i="18"/>
  <c r="Q98" i="18"/>
  <c r="R107" i="18"/>
  <c r="Q107" i="18"/>
  <c r="P106" i="18"/>
  <c r="R115" i="18"/>
  <c r="Q115" i="18"/>
  <c r="R124" i="18"/>
  <c r="Q124" i="18"/>
  <c r="P132" i="18"/>
  <c r="R141" i="18"/>
  <c r="Q141" i="18"/>
  <c r="R150" i="18"/>
  <c r="Q150" i="18"/>
  <c r="R158" i="18"/>
  <c r="Q158" i="18"/>
  <c r="Q80" i="18"/>
  <c r="R80" i="18"/>
  <c r="Q88" i="18"/>
  <c r="R88" i="18"/>
  <c r="Q97" i="18"/>
  <c r="R97" i="18"/>
  <c r="Q114" i="18"/>
  <c r="R114" i="18"/>
  <c r="Q123" i="18"/>
  <c r="R123" i="18"/>
  <c r="Q131" i="18"/>
  <c r="R131" i="18"/>
  <c r="Q140" i="18"/>
  <c r="R140" i="18"/>
  <c r="Q149" i="18"/>
  <c r="P148" i="18"/>
  <c r="R149" i="18"/>
  <c r="Q157" i="18"/>
  <c r="R157" i="18"/>
  <c r="Q79" i="18"/>
  <c r="P78" i="18"/>
  <c r="R79" i="18"/>
  <c r="Q87" i="18"/>
  <c r="R87" i="18"/>
  <c r="P104" i="18"/>
  <c r="Q96" i="18"/>
  <c r="R96" i="18"/>
  <c r="Q113" i="18"/>
  <c r="R113" i="18"/>
  <c r="Q122" i="18"/>
  <c r="R122" i="18"/>
  <c r="Q130" i="18"/>
  <c r="R130" i="18"/>
  <c r="Q139" i="18"/>
  <c r="R139" i="18"/>
  <c r="Q156" i="18"/>
  <c r="R156" i="18"/>
  <c r="M155" i="15"/>
  <c r="L155" i="15"/>
  <c r="I155" i="15"/>
  <c r="J155" i="15"/>
  <c r="K155" i="15"/>
  <c r="M138" i="15"/>
  <c r="L138" i="15"/>
  <c r="I138" i="15"/>
  <c r="J138" i="15"/>
  <c r="K138" i="15"/>
  <c r="M121" i="15"/>
  <c r="L121" i="15"/>
  <c r="I121" i="15"/>
  <c r="J121" i="15"/>
  <c r="K121" i="15"/>
  <c r="I114" i="15"/>
  <c r="M114" i="15"/>
  <c r="L114" i="15"/>
  <c r="J114" i="15"/>
  <c r="K114" i="15"/>
  <c r="I97" i="15"/>
  <c r="H105" i="15"/>
  <c r="M97" i="15"/>
  <c r="L97" i="15"/>
  <c r="J97" i="15"/>
  <c r="K97" i="15"/>
  <c r="I88" i="15"/>
  <c r="M88" i="15"/>
  <c r="L88" i="15"/>
  <c r="J88" i="15"/>
  <c r="K88" i="15"/>
  <c r="I80" i="15"/>
  <c r="M80" i="15"/>
  <c r="L80" i="15"/>
  <c r="J80" i="15"/>
  <c r="K80" i="15"/>
  <c r="I71" i="15"/>
  <c r="M71" i="15"/>
  <c r="L71" i="15"/>
  <c r="J71" i="15"/>
  <c r="K71" i="15"/>
  <c r="I62" i="15"/>
  <c r="M62" i="15"/>
  <c r="L62" i="15"/>
  <c r="J62" i="15"/>
  <c r="K62" i="15"/>
  <c r="I54" i="15"/>
  <c r="M54" i="15"/>
  <c r="L54" i="15"/>
  <c r="J54" i="15"/>
  <c r="K54" i="15"/>
  <c r="I45" i="15"/>
  <c r="M45" i="15"/>
  <c r="L45" i="15"/>
  <c r="J45" i="15"/>
  <c r="K45" i="15"/>
  <c r="I37" i="15"/>
  <c r="M37" i="15"/>
  <c r="L37" i="15"/>
  <c r="J37" i="15"/>
  <c r="K37" i="15"/>
  <c r="I28" i="15"/>
  <c r="M28" i="15"/>
  <c r="L28" i="15"/>
  <c r="J28" i="15"/>
  <c r="K28" i="15"/>
  <c r="K125" i="15"/>
  <c r="J125" i="15"/>
  <c r="I125" i="15"/>
  <c r="H133" i="15"/>
  <c r="M125" i="15"/>
  <c r="L125" i="15"/>
  <c r="K142" i="15"/>
  <c r="J142" i="15"/>
  <c r="I142" i="15"/>
  <c r="M142" i="15"/>
  <c r="L142" i="15"/>
  <c r="K151" i="15"/>
  <c r="J151" i="15"/>
  <c r="I151" i="15"/>
  <c r="M151" i="15"/>
  <c r="L151" i="15"/>
  <c r="K159" i="15"/>
  <c r="J159" i="15"/>
  <c r="I159" i="15"/>
  <c r="M159" i="15"/>
  <c r="L159" i="15"/>
  <c r="J128" i="15"/>
  <c r="I128" i="15"/>
  <c r="L128" i="15"/>
  <c r="K128" i="15"/>
  <c r="M128" i="15"/>
  <c r="J137" i="15"/>
  <c r="I137" i="15"/>
  <c r="M137" i="15"/>
  <c r="L137" i="15"/>
  <c r="K137" i="15"/>
  <c r="J145" i="15"/>
  <c r="I145" i="15"/>
  <c r="L145" i="15"/>
  <c r="K145" i="15"/>
  <c r="M145" i="15"/>
  <c r="J154" i="15"/>
  <c r="I154" i="15"/>
  <c r="M154" i="15"/>
  <c r="L154" i="15"/>
  <c r="K154" i="15"/>
  <c r="I123" i="15"/>
  <c r="M123" i="15"/>
  <c r="L123" i="15"/>
  <c r="K123" i="15"/>
  <c r="J123" i="15"/>
  <c r="I131" i="15"/>
  <c r="K131" i="15"/>
  <c r="J131" i="15"/>
  <c r="L131" i="15"/>
  <c r="M131" i="15"/>
  <c r="I140" i="15"/>
  <c r="M140" i="15"/>
  <c r="L140" i="15"/>
  <c r="K140" i="15"/>
  <c r="J140" i="15"/>
  <c r="I149" i="15"/>
  <c r="K149" i="15"/>
  <c r="J149" i="15"/>
  <c r="L149" i="15"/>
  <c r="M149" i="15"/>
  <c r="I157" i="15"/>
  <c r="M157" i="15"/>
  <c r="L157" i="15"/>
  <c r="K157" i="15"/>
  <c r="J157" i="15"/>
  <c r="M117" i="15"/>
  <c r="J117" i="15"/>
  <c r="I117" i="15"/>
  <c r="K117" i="15"/>
  <c r="L117" i="15"/>
  <c r="M126" i="15"/>
  <c r="L126" i="15"/>
  <c r="K126" i="15"/>
  <c r="J126" i="15"/>
  <c r="I126" i="15"/>
  <c r="M135" i="15"/>
  <c r="J135" i="15"/>
  <c r="I135" i="15"/>
  <c r="K135" i="15"/>
  <c r="L135" i="15"/>
  <c r="M143" i="15"/>
  <c r="L143" i="15"/>
  <c r="K143" i="15"/>
  <c r="J143" i="15"/>
  <c r="I143" i="15"/>
  <c r="M152" i="15"/>
  <c r="J152" i="15"/>
  <c r="I152" i="15"/>
  <c r="K152" i="15"/>
  <c r="L152" i="15"/>
  <c r="M160" i="15"/>
  <c r="L160" i="15"/>
  <c r="K160" i="15"/>
  <c r="J160" i="15"/>
  <c r="I160" i="15"/>
  <c r="L139" i="15"/>
  <c r="K139" i="15"/>
  <c r="J139" i="15"/>
  <c r="I139" i="15"/>
  <c r="M139" i="15"/>
  <c r="H147" i="15"/>
  <c r="L122" i="15"/>
  <c r="K122" i="15"/>
  <c r="J122" i="15"/>
  <c r="I122" i="15"/>
  <c r="M122" i="15"/>
  <c r="H119" i="15"/>
  <c r="J111" i="15"/>
  <c r="I111" i="15"/>
  <c r="M111" i="15"/>
  <c r="K111" i="15"/>
  <c r="L111" i="15"/>
  <c r="J102" i="15"/>
  <c r="I102" i="15"/>
  <c r="M102" i="15"/>
  <c r="K102" i="15"/>
  <c r="L102" i="15"/>
  <c r="J94" i="15"/>
  <c r="I94" i="15"/>
  <c r="M94" i="15"/>
  <c r="K94" i="15"/>
  <c r="L94" i="15"/>
  <c r="J85" i="15"/>
  <c r="I85" i="15"/>
  <c r="M85" i="15"/>
  <c r="K85" i="15"/>
  <c r="L85" i="15"/>
  <c r="J76" i="15"/>
  <c r="I76" i="15"/>
  <c r="M76" i="15"/>
  <c r="K76" i="15"/>
  <c r="L76" i="15"/>
  <c r="J68" i="15"/>
  <c r="I68" i="15"/>
  <c r="M68" i="15"/>
  <c r="K68" i="15"/>
  <c r="L68" i="15"/>
  <c r="J59" i="15"/>
  <c r="I59" i="15"/>
  <c r="M59" i="15"/>
  <c r="K59" i="15"/>
  <c r="L59" i="15"/>
  <c r="J51" i="15"/>
  <c r="I51" i="15"/>
  <c r="M51" i="15"/>
  <c r="K51" i="15"/>
  <c r="L51" i="15"/>
  <c r="J42" i="15"/>
  <c r="I42" i="15"/>
  <c r="M42" i="15"/>
  <c r="K42" i="15"/>
  <c r="L42" i="15"/>
  <c r="J33" i="15"/>
  <c r="I33" i="15"/>
  <c r="M33" i="15"/>
  <c r="K33" i="15"/>
  <c r="L33" i="15"/>
  <c r="J25" i="15"/>
  <c r="I25" i="15"/>
  <c r="M25" i="15"/>
  <c r="K25" i="15"/>
  <c r="L25" i="15"/>
  <c r="V17" i="16"/>
  <c r="U17" i="16"/>
  <c r="V16" i="16"/>
  <c r="U16" i="16"/>
  <c r="M153" i="15"/>
  <c r="L153" i="15"/>
  <c r="K153" i="15"/>
  <c r="J153" i="15"/>
  <c r="I153" i="15"/>
  <c r="H161" i="15"/>
  <c r="M136" i="15"/>
  <c r="L136" i="15"/>
  <c r="K136" i="15"/>
  <c r="J136" i="15"/>
  <c r="I136" i="15"/>
  <c r="M118" i="15"/>
  <c r="L118" i="15"/>
  <c r="K118" i="15"/>
  <c r="J118" i="15"/>
  <c r="I118" i="15"/>
  <c r="K116" i="15"/>
  <c r="J116" i="15"/>
  <c r="I116" i="15"/>
  <c r="L116" i="15"/>
  <c r="M116" i="15"/>
  <c r="K108" i="15"/>
  <c r="J108" i="15"/>
  <c r="I108" i="15"/>
  <c r="L108" i="15"/>
  <c r="M108" i="15"/>
  <c r="K99" i="15"/>
  <c r="J99" i="15"/>
  <c r="I99" i="15"/>
  <c r="L99" i="15"/>
  <c r="M99" i="15"/>
  <c r="K90" i="15"/>
  <c r="J90" i="15"/>
  <c r="I90" i="15"/>
  <c r="L90" i="15"/>
  <c r="M90" i="15"/>
  <c r="K82" i="15"/>
  <c r="J82" i="15"/>
  <c r="I82" i="15"/>
  <c r="L82" i="15"/>
  <c r="M82" i="15"/>
  <c r="K73" i="15"/>
  <c r="J73" i="15"/>
  <c r="I73" i="15"/>
  <c r="L73" i="15"/>
  <c r="M73" i="15"/>
  <c r="K65" i="15"/>
  <c r="J65" i="15"/>
  <c r="I65" i="15"/>
  <c r="L65" i="15"/>
  <c r="M65" i="15"/>
  <c r="K56" i="15"/>
  <c r="J56" i="15"/>
  <c r="I56" i="15"/>
  <c r="L56" i="15"/>
  <c r="M56" i="15"/>
  <c r="K47" i="15"/>
  <c r="J47" i="15"/>
  <c r="I47" i="15"/>
  <c r="L47" i="15"/>
  <c r="M47" i="15"/>
  <c r="K39" i="15"/>
  <c r="J39" i="15"/>
  <c r="I39" i="15"/>
  <c r="L39" i="15"/>
  <c r="M39" i="15"/>
  <c r="K30" i="15"/>
  <c r="J30" i="15"/>
  <c r="I30" i="15"/>
  <c r="L30" i="15"/>
  <c r="M30" i="15"/>
  <c r="V20" i="17"/>
  <c r="U20" i="17"/>
  <c r="V11" i="17"/>
  <c r="U11" i="17"/>
  <c r="V15" i="17"/>
  <c r="U15" i="17"/>
  <c r="V19" i="17"/>
  <c r="U19" i="17"/>
  <c r="V13" i="17"/>
  <c r="U13" i="17"/>
  <c r="T21" i="17"/>
  <c r="V17" i="17"/>
  <c r="U17" i="17"/>
  <c r="U10" i="17"/>
  <c r="T9" i="17"/>
  <c r="W16" i="17" s="1"/>
  <c r="V10" i="17"/>
  <c r="U14" i="17"/>
  <c r="V14" i="17"/>
  <c r="U18" i="17"/>
  <c r="V18" i="17"/>
  <c r="W18" i="17"/>
  <c r="M150" i="15"/>
  <c r="L150" i="15"/>
  <c r="K150" i="15"/>
  <c r="J150" i="15"/>
  <c r="I150" i="15"/>
  <c r="M132" i="15"/>
  <c r="L132" i="15"/>
  <c r="K132" i="15"/>
  <c r="J132" i="15"/>
  <c r="I132" i="15"/>
  <c r="L113" i="15"/>
  <c r="K113" i="15"/>
  <c r="J113" i="15"/>
  <c r="I113" i="15"/>
  <c r="M113" i="15"/>
  <c r="L104" i="15"/>
  <c r="K104" i="15"/>
  <c r="J104" i="15"/>
  <c r="I104" i="15"/>
  <c r="M104" i="15"/>
  <c r="L96" i="15"/>
  <c r="K96" i="15"/>
  <c r="J96" i="15"/>
  <c r="I96" i="15"/>
  <c r="M96" i="15"/>
  <c r="L87" i="15"/>
  <c r="K87" i="15"/>
  <c r="J87" i="15"/>
  <c r="I87" i="15"/>
  <c r="M87" i="15"/>
  <c r="L79" i="15"/>
  <c r="K79" i="15"/>
  <c r="J79" i="15"/>
  <c r="I79" i="15"/>
  <c r="M79" i="15"/>
  <c r="L70" i="15"/>
  <c r="K70" i="15"/>
  <c r="J70" i="15"/>
  <c r="I70" i="15"/>
  <c r="M70" i="15"/>
  <c r="L61" i="15"/>
  <c r="K61" i="15"/>
  <c r="J61" i="15"/>
  <c r="I61" i="15"/>
  <c r="M61" i="15"/>
  <c r="L53" i="15"/>
  <c r="K53" i="15"/>
  <c r="J53" i="15"/>
  <c r="I53" i="15"/>
  <c r="M53" i="15"/>
  <c r="L44" i="15"/>
  <c r="K44" i="15"/>
  <c r="J44" i="15"/>
  <c r="I44" i="15"/>
  <c r="M44" i="15"/>
  <c r="L27" i="15"/>
  <c r="K27" i="15"/>
  <c r="J27" i="15"/>
  <c r="I27" i="15"/>
  <c r="H35" i="15"/>
  <c r="M27" i="15"/>
  <c r="L19" i="15"/>
  <c r="K19" i="15"/>
  <c r="J19" i="15"/>
  <c r="I19" i="15"/>
  <c r="M19" i="15"/>
  <c r="L17" i="15"/>
  <c r="K17" i="15"/>
  <c r="J17" i="15"/>
  <c r="I17" i="15"/>
  <c r="M17" i="15"/>
  <c r="L15" i="15"/>
  <c r="K15" i="15"/>
  <c r="J15" i="15"/>
  <c r="I15" i="15"/>
  <c r="M15" i="15"/>
  <c r="L13" i="15"/>
  <c r="K13" i="15"/>
  <c r="J13" i="15"/>
  <c r="I13" i="15"/>
  <c r="H21" i="15"/>
  <c r="M13" i="15"/>
  <c r="L11" i="15"/>
  <c r="K11" i="15"/>
  <c r="J11" i="15"/>
  <c r="I11" i="15"/>
  <c r="M11" i="15"/>
  <c r="L9" i="15"/>
  <c r="K9" i="15"/>
  <c r="J9" i="15"/>
  <c r="I9" i="15"/>
  <c r="M9" i="15"/>
  <c r="W13" i="16"/>
  <c r="V13" i="16"/>
  <c r="U13" i="16"/>
  <c r="T21" i="16"/>
  <c r="V10" i="16"/>
  <c r="U10" i="16"/>
  <c r="T9" i="16"/>
  <c r="W12" i="16" s="1"/>
  <c r="V14" i="16"/>
  <c r="U14" i="16"/>
  <c r="V18" i="16"/>
  <c r="U18" i="16"/>
  <c r="U11" i="16"/>
  <c r="V11" i="16"/>
  <c r="W11" i="16"/>
  <c r="W15" i="16"/>
  <c r="V15" i="16"/>
  <c r="U15" i="16"/>
  <c r="U19" i="16"/>
  <c r="V19" i="16"/>
  <c r="M146" i="15"/>
  <c r="L146" i="15"/>
  <c r="K146" i="15"/>
  <c r="J146" i="15"/>
  <c r="I146" i="15"/>
  <c r="M129" i="15"/>
  <c r="L129" i="15"/>
  <c r="K129" i="15"/>
  <c r="J129" i="15"/>
  <c r="I129" i="15"/>
  <c r="M110" i="15"/>
  <c r="L110" i="15"/>
  <c r="K110" i="15"/>
  <c r="J110" i="15"/>
  <c r="I110" i="15"/>
  <c r="M101" i="15"/>
  <c r="L101" i="15"/>
  <c r="K101" i="15"/>
  <c r="J101" i="15"/>
  <c r="I101" i="15"/>
  <c r="M93" i="15"/>
  <c r="L93" i="15"/>
  <c r="K93" i="15"/>
  <c r="J93" i="15"/>
  <c r="I93" i="15"/>
  <c r="M84" i="15"/>
  <c r="L84" i="15"/>
  <c r="K84" i="15"/>
  <c r="J84" i="15"/>
  <c r="I84" i="15"/>
  <c r="M75" i="15"/>
  <c r="L75" i="15"/>
  <c r="K75" i="15"/>
  <c r="J75" i="15"/>
  <c r="I75" i="15"/>
  <c r="M67" i="15"/>
  <c r="L67" i="15"/>
  <c r="K67" i="15"/>
  <c r="J67" i="15"/>
  <c r="I67" i="15"/>
  <c r="M58" i="15"/>
  <c r="L58" i="15"/>
  <c r="K58" i="15"/>
  <c r="J58" i="15"/>
  <c r="I58" i="15"/>
  <c r="M41" i="15"/>
  <c r="L41" i="15"/>
  <c r="K41" i="15"/>
  <c r="J41" i="15"/>
  <c r="I41" i="15"/>
  <c r="H49" i="15"/>
  <c r="M32" i="15"/>
  <c r="L32" i="15"/>
  <c r="K32" i="15"/>
  <c r="J32" i="15"/>
  <c r="I32" i="15"/>
  <c r="M24" i="15"/>
  <c r="L24" i="15"/>
  <c r="K24" i="15"/>
  <c r="J24" i="15"/>
  <c r="I24" i="15"/>
  <c r="R58" i="18"/>
  <c r="Q58" i="18"/>
  <c r="M144" i="15"/>
  <c r="L144" i="15"/>
  <c r="K144" i="15"/>
  <c r="J144" i="15"/>
  <c r="I144" i="15"/>
  <c r="M127" i="15"/>
  <c r="L127" i="15"/>
  <c r="K127" i="15"/>
  <c r="J127" i="15"/>
  <c r="I127" i="15"/>
  <c r="M112" i="15"/>
  <c r="L112" i="15"/>
  <c r="K112" i="15"/>
  <c r="J112" i="15"/>
  <c r="I112" i="15"/>
  <c r="M103" i="15"/>
  <c r="L103" i="15"/>
  <c r="K103" i="15"/>
  <c r="J103" i="15"/>
  <c r="I103" i="15"/>
  <c r="M95" i="15"/>
  <c r="L95" i="15"/>
  <c r="K95" i="15"/>
  <c r="J95" i="15"/>
  <c r="I95" i="15"/>
  <c r="M86" i="15"/>
  <c r="L86" i="15"/>
  <c r="K86" i="15"/>
  <c r="J86" i="15"/>
  <c r="I86" i="15"/>
  <c r="M69" i="15"/>
  <c r="L69" i="15"/>
  <c r="K69" i="15"/>
  <c r="J69" i="15"/>
  <c r="H77" i="15"/>
  <c r="I69" i="15"/>
  <c r="M60" i="15"/>
  <c r="L60" i="15"/>
  <c r="K60" i="15"/>
  <c r="J60" i="15"/>
  <c r="I60" i="15"/>
  <c r="M52" i="15"/>
  <c r="L52" i="15"/>
  <c r="K52" i="15"/>
  <c r="J52" i="15"/>
  <c r="I52" i="15"/>
  <c r="M43" i="15"/>
  <c r="L43" i="15"/>
  <c r="K43" i="15"/>
  <c r="J43" i="15"/>
  <c r="I43" i="15"/>
  <c r="M34" i="15"/>
  <c r="L34" i="15"/>
  <c r="K34" i="15"/>
  <c r="J34" i="15"/>
  <c r="I34" i="15"/>
  <c r="M26" i="15"/>
  <c r="L26" i="15"/>
  <c r="K26" i="15"/>
  <c r="J26" i="15"/>
  <c r="I26" i="15"/>
  <c r="T19" i="14"/>
  <c r="S19" i="14"/>
  <c r="T14" i="14"/>
  <c r="S14" i="14"/>
  <c r="T22" i="14"/>
  <c r="S22" i="14"/>
  <c r="S13" i="14"/>
  <c r="T13" i="14"/>
  <c r="S21" i="14"/>
  <c r="T21" i="14"/>
  <c r="T12" i="14"/>
  <c r="S12" i="14"/>
  <c r="T20" i="14"/>
  <c r="S20" i="14"/>
  <c r="K150" i="13"/>
  <c r="J150" i="13"/>
  <c r="I150" i="13"/>
  <c r="K145" i="13"/>
  <c r="I145" i="13"/>
  <c r="J145" i="13"/>
  <c r="K131" i="13"/>
  <c r="J131" i="13"/>
  <c r="I131" i="13"/>
  <c r="K113" i="13"/>
  <c r="I113" i="13"/>
  <c r="J113" i="13"/>
  <c r="K95" i="13"/>
  <c r="I95" i="13"/>
  <c r="J95" i="13"/>
  <c r="K81" i="13"/>
  <c r="J81" i="13"/>
  <c r="I81" i="13"/>
  <c r="K44" i="13"/>
  <c r="I44" i="13"/>
  <c r="J44" i="13"/>
  <c r="W16" i="13"/>
  <c r="V16" i="13"/>
  <c r="U16" i="13"/>
  <c r="W14" i="13"/>
  <c r="U14" i="13"/>
  <c r="V14" i="13"/>
  <c r="U9" i="13"/>
  <c r="V9" i="13"/>
  <c r="W9" i="13"/>
  <c r="U13" i="13"/>
  <c r="W13" i="13"/>
  <c r="V13" i="13"/>
  <c r="U17" i="13"/>
  <c r="W17" i="13"/>
  <c r="V17" i="13"/>
  <c r="T45" i="12"/>
  <c r="S45" i="12"/>
  <c r="V45" i="12"/>
  <c r="L43" i="12"/>
  <c r="K43" i="12"/>
  <c r="I43" i="12"/>
  <c r="J43" i="12"/>
  <c r="V40" i="12"/>
  <c r="S40" i="12"/>
  <c r="T40" i="12"/>
  <c r="T29" i="12"/>
  <c r="S29" i="12"/>
  <c r="V29" i="12"/>
  <c r="V24" i="12"/>
  <c r="S24" i="12"/>
  <c r="T24" i="12"/>
  <c r="K157" i="13"/>
  <c r="J157" i="13"/>
  <c r="I157" i="13"/>
  <c r="K139" i="13"/>
  <c r="I139" i="13"/>
  <c r="J139" i="13"/>
  <c r="I121" i="13"/>
  <c r="J121" i="13"/>
  <c r="K121" i="13"/>
  <c r="K107" i="13"/>
  <c r="J107" i="13"/>
  <c r="I107" i="13"/>
  <c r="I102" i="13"/>
  <c r="J102" i="13"/>
  <c r="K102" i="13"/>
  <c r="K88" i="13"/>
  <c r="J88" i="13"/>
  <c r="I88" i="13"/>
  <c r="K70" i="13"/>
  <c r="I70" i="13"/>
  <c r="J70" i="13"/>
  <c r="I52" i="13"/>
  <c r="J52" i="13"/>
  <c r="K52" i="13"/>
  <c r="K38" i="13"/>
  <c r="J38" i="13"/>
  <c r="I38" i="13"/>
  <c r="I33" i="13"/>
  <c r="J33" i="13"/>
  <c r="K33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I23" i="13"/>
  <c r="J23" i="13"/>
  <c r="K23" i="13"/>
  <c r="I31" i="13"/>
  <c r="K31" i="13"/>
  <c r="J31" i="13"/>
  <c r="I40" i="13"/>
  <c r="H48" i="13"/>
  <c r="K40" i="13"/>
  <c r="J40" i="13"/>
  <c r="I57" i="13"/>
  <c r="K57" i="13"/>
  <c r="J57" i="13"/>
  <c r="I66" i="13"/>
  <c r="J66" i="13"/>
  <c r="K66" i="13"/>
  <c r="I74" i="13"/>
  <c r="K74" i="13"/>
  <c r="J74" i="13"/>
  <c r="I83" i="13"/>
  <c r="K83" i="13"/>
  <c r="J83" i="13"/>
  <c r="I92" i="13"/>
  <c r="J92" i="13"/>
  <c r="K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I135" i="13"/>
  <c r="J135" i="13"/>
  <c r="K135" i="13"/>
  <c r="I143" i="13"/>
  <c r="K143" i="13"/>
  <c r="J143" i="13"/>
  <c r="I152" i="13"/>
  <c r="H160" i="13"/>
  <c r="K152" i="13"/>
  <c r="J152" i="13"/>
  <c r="K10" i="13"/>
  <c r="J10" i="13"/>
  <c r="I10" i="13"/>
  <c r="K14" i="13"/>
  <c r="J14" i="13"/>
  <c r="I14" i="13"/>
  <c r="I18" i="13"/>
  <c r="J18" i="13"/>
  <c r="K18" i="13"/>
  <c r="K24" i="13"/>
  <c r="J24" i="13"/>
  <c r="I24" i="13"/>
  <c r="K32" i="13"/>
  <c r="J32" i="13"/>
  <c r="I32" i="13"/>
  <c r="J41" i="13"/>
  <c r="I41" i="13"/>
  <c r="K41" i="13"/>
  <c r="K50" i="13"/>
  <c r="J50" i="13"/>
  <c r="I50" i="13"/>
  <c r="K58" i="13"/>
  <c r="I58" i="13"/>
  <c r="J58" i="13"/>
  <c r="K67" i="13"/>
  <c r="J67" i="13"/>
  <c r="I67" i="13"/>
  <c r="K75" i="13"/>
  <c r="J75" i="13"/>
  <c r="I75" i="13"/>
  <c r="I84" i="13"/>
  <c r="J84" i="13"/>
  <c r="K84" i="13"/>
  <c r="K93" i="13"/>
  <c r="J93" i="13"/>
  <c r="I93" i="13"/>
  <c r="K101" i="13"/>
  <c r="J101" i="13"/>
  <c r="I101" i="13"/>
  <c r="H118" i="13"/>
  <c r="J110" i="13"/>
  <c r="I110" i="13"/>
  <c r="K110" i="13"/>
  <c r="K127" i="13"/>
  <c r="I127" i="13"/>
  <c r="J127" i="13"/>
  <c r="K136" i="13"/>
  <c r="J136" i="13"/>
  <c r="I136" i="13"/>
  <c r="K144" i="13"/>
  <c r="J144" i="13"/>
  <c r="I144" i="13"/>
  <c r="I153" i="13"/>
  <c r="J153" i="13"/>
  <c r="K153" i="13"/>
  <c r="S54" i="12"/>
  <c r="V54" i="12"/>
  <c r="T54" i="12"/>
  <c r="T43" i="12"/>
  <c r="S43" i="12"/>
  <c r="V43" i="12"/>
  <c r="L41" i="12"/>
  <c r="K41" i="12"/>
  <c r="I41" i="12"/>
  <c r="J41" i="12"/>
  <c r="S38" i="12"/>
  <c r="V38" i="12"/>
  <c r="T38" i="12"/>
  <c r="T27" i="12"/>
  <c r="S27" i="12"/>
  <c r="V27" i="12"/>
  <c r="L25" i="12"/>
  <c r="K25" i="12"/>
  <c r="I25" i="12"/>
  <c r="J25" i="12"/>
  <c r="S22" i="12"/>
  <c r="V22" i="12"/>
  <c r="T22" i="12"/>
  <c r="S20" i="12"/>
  <c r="V20" i="12"/>
  <c r="T20" i="12"/>
  <c r="S18" i="12"/>
  <c r="V18" i="12"/>
  <c r="T18" i="12"/>
  <c r="S16" i="12"/>
  <c r="V16" i="12"/>
  <c r="T16" i="12"/>
  <c r="I13" i="12"/>
  <c r="L13" i="12"/>
  <c r="J13" i="12"/>
  <c r="K13" i="12"/>
  <c r="S11" i="12"/>
  <c r="V11" i="12"/>
  <c r="T11" i="12"/>
  <c r="Y10" i="15"/>
  <c r="X10" i="15"/>
  <c r="W10" i="15"/>
  <c r="Y12" i="15"/>
  <c r="X12" i="15"/>
  <c r="W12" i="15"/>
  <c r="Y14" i="15"/>
  <c r="X14" i="15"/>
  <c r="W14" i="15"/>
  <c r="Y16" i="15"/>
  <c r="X16" i="15"/>
  <c r="W16" i="15"/>
  <c r="Y18" i="15"/>
  <c r="X18" i="15"/>
  <c r="W18" i="15"/>
  <c r="Y20" i="15"/>
  <c r="X20" i="15"/>
  <c r="W20" i="15"/>
  <c r="W9" i="15"/>
  <c r="X9" i="15"/>
  <c r="Y9" i="15"/>
  <c r="W11" i="15"/>
  <c r="X11" i="15"/>
  <c r="Y11" i="15"/>
  <c r="W13" i="15"/>
  <c r="V21" i="15"/>
  <c r="X13" i="15"/>
  <c r="Y13" i="15"/>
  <c r="W15" i="15"/>
  <c r="X15" i="15"/>
  <c r="Y15" i="15"/>
  <c r="W17" i="15"/>
  <c r="X17" i="15"/>
  <c r="Y17" i="15"/>
  <c r="W19" i="15"/>
  <c r="X19" i="15"/>
  <c r="Y19" i="15"/>
  <c r="K114" i="13"/>
  <c r="J114" i="13"/>
  <c r="I114" i="13"/>
  <c r="K96" i="13"/>
  <c r="J96" i="13"/>
  <c r="I96" i="13"/>
  <c r="H104" i="13"/>
  <c r="J78" i="13"/>
  <c r="I78" i="13"/>
  <c r="K78" i="13"/>
  <c r="K64" i="13"/>
  <c r="J64" i="13"/>
  <c r="I64" i="13"/>
  <c r="J59" i="13"/>
  <c r="I59" i="13"/>
  <c r="K59" i="13"/>
  <c r="K45" i="13"/>
  <c r="J45" i="13"/>
  <c r="I45" i="13"/>
  <c r="K27" i="13"/>
  <c r="J27" i="13"/>
  <c r="I27" i="13"/>
  <c r="J15" i="13"/>
  <c r="I15" i="13"/>
  <c r="K15" i="13"/>
  <c r="W8" i="13"/>
  <c r="V8" i="13"/>
  <c r="U8" i="13"/>
  <c r="T57" i="12"/>
  <c r="S57" i="12"/>
  <c r="V57" i="12"/>
  <c r="T52" i="12"/>
  <c r="S52" i="12"/>
  <c r="V52" i="12"/>
  <c r="T41" i="12"/>
  <c r="S41" i="12"/>
  <c r="V41" i="12"/>
  <c r="L39" i="12"/>
  <c r="K39" i="12"/>
  <c r="J39" i="12"/>
  <c r="I39" i="12"/>
  <c r="T36" i="12"/>
  <c r="S36" i="12"/>
  <c r="V36" i="12"/>
  <c r="T25" i="12"/>
  <c r="S25" i="12"/>
  <c r="V25" i="12"/>
  <c r="L23" i="12"/>
  <c r="K23" i="12"/>
  <c r="J23" i="12"/>
  <c r="I23" i="12"/>
  <c r="T14" i="12"/>
  <c r="S14" i="12"/>
  <c r="V14" i="12"/>
  <c r="T9" i="12"/>
  <c r="S9" i="12"/>
  <c r="V9" i="12"/>
  <c r="T7" i="12"/>
  <c r="S7" i="12"/>
  <c r="V7" i="12"/>
  <c r="K158" i="13"/>
  <c r="J158" i="13"/>
  <c r="I158" i="13"/>
  <c r="K154" i="13"/>
  <c r="J154" i="13"/>
  <c r="I154" i="13"/>
  <c r="K140" i="13"/>
  <c r="J140" i="13"/>
  <c r="I140" i="13"/>
  <c r="K122" i="13"/>
  <c r="J122" i="13"/>
  <c r="I122" i="13"/>
  <c r="K103" i="13"/>
  <c r="J103" i="13"/>
  <c r="I103" i="13"/>
  <c r="K89" i="13"/>
  <c r="J89" i="13"/>
  <c r="I89" i="13"/>
  <c r="K85" i="13"/>
  <c r="J85" i="13"/>
  <c r="I85" i="13"/>
  <c r="K71" i="13"/>
  <c r="J71" i="13"/>
  <c r="I71" i="13"/>
  <c r="K53" i="13"/>
  <c r="J53" i="13"/>
  <c r="I53" i="13"/>
  <c r="W18" i="13"/>
  <c r="V18" i="13"/>
  <c r="U18" i="13"/>
  <c r="K12" i="13"/>
  <c r="J12" i="13"/>
  <c r="H20" i="13"/>
  <c r="I12" i="13"/>
  <c r="T55" i="12"/>
  <c r="S55" i="12"/>
  <c r="V55" i="12"/>
  <c r="T50" i="12"/>
  <c r="S50" i="12"/>
  <c r="V50" i="12"/>
  <c r="T39" i="12"/>
  <c r="S39" i="12"/>
  <c r="V39" i="12"/>
  <c r="L37" i="12"/>
  <c r="K37" i="12"/>
  <c r="J37" i="12"/>
  <c r="I37" i="12"/>
  <c r="T34" i="12"/>
  <c r="S34" i="12"/>
  <c r="V34" i="12"/>
  <c r="T23" i="12"/>
  <c r="S23" i="12"/>
  <c r="V23" i="12"/>
  <c r="K22" i="12"/>
  <c r="J22" i="12"/>
  <c r="I22" i="12"/>
  <c r="L22" i="12"/>
  <c r="K20" i="12"/>
  <c r="J20" i="12"/>
  <c r="I20" i="12"/>
  <c r="L20" i="12"/>
  <c r="K18" i="12"/>
  <c r="J18" i="12"/>
  <c r="I18" i="12"/>
  <c r="L18" i="12"/>
  <c r="K16" i="12"/>
  <c r="J16" i="12"/>
  <c r="I16" i="12"/>
  <c r="L16" i="12"/>
  <c r="K11" i="12"/>
  <c r="J11" i="12"/>
  <c r="I11" i="12"/>
  <c r="L11" i="12"/>
  <c r="K148" i="13"/>
  <c r="J148" i="13"/>
  <c r="I148" i="13"/>
  <c r="K129" i="13"/>
  <c r="J129" i="13"/>
  <c r="I129" i="13"/>
  <c r="K115" i="13"/>
  <c r="J115" i="13"/>
  <c r="I115" i="13"/>
  <c r="K111" i="13"/>
  <c r="J111" i="13"/>
  <c r="I111" i="13"/>
  <c r="K97" i="13"/>
  <c r="J97" i="13"/>
  <c r="I97" i="13"/>
  <c r="K79" i="13"/>
  <c r="J79" i="13"/>
  <c r="I79" i="13"/>
  <c r="K60" i="13"/>
  <c r="J60" i="13"/>
  <c r="I60" i="13"/>
  <c r="K46" i="13"/>
  <c r="J46" i="13"/>
  <c r="I46" i="13"/>
  <c r="K42" i="13"/>
  <c r="J42" i="13"/>
  <c r="I42" i="13"/>
  <c r="K28" i="13"/>
  <c r="J28" i="13"/>
  <c r="I28" i="13"/>
  <c r="W15" i="13"/>
  <c r="V15" i="13"/>
  <c r="U15" i="13"/>
  <c r="T53" i="12"/>
  <c r="S53" i="12"/>
  <c r="V53" i="12"/>
  <c r="L51" i="12"/>
  <c r="K51" i="12"/>
  <c r="J51" i="12"/>
  <c r="I51" i="12"/>
  <c r="V48" i="12"/>
  <c r="T48" i="12"/>
  <c r="S48" i="12"/>
  <c r="T37" i="12"/>
  <c r="S37" i="12"/>
  <c r="V37" i="12"/>
  <c r="L35" i="12"/>
  <c r="K35" i="12"/>
  <c r="J35" i="12"/>
  <c r="I35" i="12"/>
  <c r="V32" i="12"/>
  <c r="T32" i="12"/>
  <c r="S32" i="12"/>
  <c r="L14" i="12"/>
  <c r="K14" i="12"/>
  <c r="J14" i="12"/>
  <c r="I14" i="12"/>
  <c r="V12" i="12"/>
  <c r="T12" i="12"/>
  <c r="S12" i="12"/>
  <c r="H56" i="12"/>
  <c r="L9" i="12"/>
  <c r="K9" i="12"/>
  <c r="J9" i="12"/>
  <c r="I9" i="12"/>
  <c r="H54" i="12"/>
  <c r="L7" i="12"/>
  <c r="K7" i="12"/>
  <c r="J7" i="12"/>
  <c r="I7" i="12"/>
  <c r="I24" i="12"/>
  <c r="L24" i="12"/>
  <c r="K24" i="12"/>
  <c r="J24" i="12"/>
  <c r="I26" i="12"/>
  <c r="L26" i="12"/>
  <c r="K26" i="12"/>
  <c r="J26" i="12"/>
  <c r="I28" i="12"/>
  <c r="L28" i="12"/>
  <c r="K28" i="12"/>
  <c r="J28" i="12"/>
  <c r="I30" i="12"/>
  <c r="L30" i="12"/>
  <c r="K30" i="12"/>
  <c r="J30" i="12"/>
  <c r="I32" i="12"/>
  <c r="K32" i="12"/>
  <c r="J32" i="12"/>
  <c r="L32" i="12"/>
  <c r="I34" i="12"/>
  <c r="J34" i="12"/>
  <c r="K34" i="12"/>
  <c r="L34" i="12"/>
  <c r="I36" i="12"/>
  <c r="L36" i="12"/>
  <c r="J36" i="12"/>
  <c r="K36" i="12"/>
  <c r="I38" i="12"/>
  <c r="L38" i="12"/>
  <c r="K38" i="12"/>
  <c r="J38" i="12"/>
  <c r="I40" i="12"/>
  <c r="L40" i="12"/>
  <c r="K40" i="12"/>
  <c r="J40" i="12"/>
  <c r="I42" i="12"/>
  <c r="L42" i="12"/>
  <c r="K42" i="12"/>
  <c r="J42" i="12"/>
  <c r="I44" i="12"/>
  <c r="L44" i="12"/>
  <c r="K44" i="12"/>
  <c r="J44" i="12"/>
  <c r="I46" i="12"/>
  <c r="L46" i="12"/>
  <c r="K46" i="12"/>
  <c r="J46" i="12"/>
  <c r="I48" i="12"/>
  <c r="K48" i="12"/>
  <c r="J48" i="12"/>
  <c r="L48" i="12"/>
  <c r="I50" i="12"/>
  <c r="J50" i="12"/>
  <c r="K50" i="12"/>
  <c r="L50" i="12"/>
  <c r="I52" i="12"/>
  <c r="L52" i="12"/>
  <c r="J52" i="12"/>
  <c r="K52" i="12"/>
  <c r="T17" i="14"/>
  <c r="S17" i="14"/>
  <c r="K155" i="13"/>
  <c r="J155" i="13"/>
  <c r="I155" i="13"/>
  <c r="K141" i="13"/>
  <c r="J141" i="13"/>
  <c r="I141" i="13"/>
  <c r="K137" i="13"/>
  <c r="J137" i="13"/>
  <c r="I137" i="13"/>
  <c r="K123" i="13"/>
  <c r="J123" i="13"/>
  <c r="I123" i="13"/>
  <c r="K86" i="13"/>
  <c r="J86" i="13"/>
  <c r="I86" i="13"/>
  <c r="K72" i="13"/>
  <c r="J72" i="13"/>
  <c r="I72" i="13"/>
  <c r="H76" i="13"/>
  <c r="K68" i="13"/>
  <c r="J68" i="13"/>
  <c r="I68" i="13"/>
  <c r="K54" i="13"/>
  <c r="J54" i="13"/>
  <c r="H62" i="13"/>
  <c r="I54" i="13"/>
  <c r="K36" i="13"/>
  <c r="J36" i="13"/>
  <c r="I36" i="13"/>
  <c r="K19" i="13"/>
  <c r="J19" i="13"/>
  <c r="I19" i="13"/>
  <c r="W12" i="13"/>
  <c r="V12" i="13"/>
  <c r="U12" i="13"/>
  <c r="T20" i="13"/>
  <c r="W10" i="13"/>
  <c r="V10" i="13"/>
  <c r="U10" i="13"/>
  <c r="T51" i="12"/>
  <c r="S51" i="12"/>
  <c r="V51" i="12"/>
  <c r="V46" i="12"/>
  <c r="T46" i="12"/>
  <c r="S46" i="12"/>
  <c r="T35" i="12"/>
  <c r="S35" i="12"/>
  <c r="V35" i="12"/>
  <c r="L33" i="12"/>
  <c r="K33" i="12"/>
  <c r="J33" i="12"/>
  <c r="I33" i="12"/>
  <c r="V30" i="12"/>
  <c r="T30" i="12"/>
  <c r="S30" i="12"/>
  <c r="V21" i="12"/>
  <c r="T21" i="12"/>
  <c r="S21" i="12"/>
  <c r="V19" i="12"/>
  <c r="T19" i="12"/>
  <c r="S19" i="12"/>
  <c r="V17" i="12"/>
  <c r="T17" i="12"/>
  <c r="S17" i="12"/>
  <c r="V15" i="12"/>
  <c r="T15" i="12"/>
  <c r="S15" i="12"/>
  <c r="T15" i="14"/>
  <c r="S15" i="14"/>
  <c r="R23" i="14"/>
  <c r="K156" i="13"/>
  <c r="J156" i="13"/>
  <c r="I156" i="13"/>
  <c r="H146" i="13"/>
  <c r="K138" i="13"/>
  <c r="J138" i="13"/>
  <c r="I138" i="13"/>
  <c r="K124" i="13"/>
  <c r="J124" i="13"/>
  <c r="I124" i="13"/>
  <c r="H132" i="13"/>
  <c r="K120" i="13"/>
  <c r="J120" i="13"/>
  <c r="I120" i="13"/>
  <c r="K106" i="13"/>
  <c r="J106" i="13"/>
  <c r="I106" i="13"/>
  <c r="K87" i="13"/>
  <c r="J87" i="13"/>
  <c r="I87" i="13"/>
  <c r="K69" i="13"/>
  <c r="J69" i="13"/>
  <c r="I69" i="13"/>
  <c r="K55" i="13"/>
  <c r="J55" i="13"/>
  <c r="I55" i="13"/>
  <c r="K51" i="13"/>
  <c r="J51" i="13"/>
  <c r="I51" i="13"/>
  <c r="K37" i="13"/>
  <c r="J37" i="13"/>
  <c r="I37" i="13"/>
  <c r="W19" i="13"/>
  <c r="V19" i="13"/>
  <c r="U19" i="13"/>
  <c r="T47" i="12"/>
  <c r="S47" i="12"/>
  <c r="V47" i="12"/>
  <c r="L45" i="12"/>
  <c r="K45" i="12"/>
  <c r="J45" i="12"/>
  <c r="I45" i="12"/>
  <c r="V42" i="12"/>
  <c r="T42" i="12"/>
  <c r="S42" i="12"/>
  <c r="T31" i="12"/>
  <c r="S31" i="12"/>
  <c r="V31" i="12"/>
  <c r="L29" i="12"/>
  <c r="K29" i="12"/>
  <c r="J29" i="12"/>
  <c r="I29" i="12"/>
  <c r="V26" i="12"/>
  <c r="T26" i="12"/>
  <c r="S26" i="12"/>
  <c r="L21" i="12"/>
  <c r="K21" i="12"/>
  <c r="J21" i="12"/>
  <c r="I21" i="12"/>
  <c r="L19" i="12"/>
  <c r="K19" i="12"/>
  <c r="J19" i="12"/>
  <c r="I19" i="12"/>
  <c r="L17" i="12"/>
  <c r="K17" i="12"/>
  <c r="J17" i="12"/>
  <c r="I17" i="12"/>
  <c r="L15" i="12"/>
  <c r="K15" i="12"/>
  <c r="J15" i="12"/>
  <c r="I15" i="12"/>
  <c r="V13" i="12"/>
  <c r="T13" i="12"/>
  <c r="S13" i="12"/>
  <c r="S43" i="6"/>
  <c r="Q43" i="6"/>
  <c r="R43" i="6"/>
  <c r="I41" i="6"/>
  <c r="K41" i="6"/>
  <c r="J41" i="6"/>
  <c r="Q33" i="6"/>
  <c r="S33" i="6"/>
  <c r="R33" i="6"/>
  <c r="S31" i="6"/>
  <c r="Q31" i="6"/>
  <c r="R31" i="6"/>
  <c r="R24" i="6"/>
  <c r="S24" i="6"/>
  <c r="Q24" i="6"/>
  <c r="J24" i="6"/>
  <c r="K24" i="6"/>
  <c r="I24" i="6"/>
  <c r="S9" i="6"/>
  <c r="R9" i="6"/>
  <c r="Q9" i="6"/>
  <c r="K9" i="6"/>
  <c r="J9" i="6"/>
  <c r="I9" i="6"/>
  <c r="J41" i="5"/>
  <c r="M41" i="5"/>
  <c r="L41" i="5"/>
  <c r="K41" i="5"/>
  <c r="I41" i="5"/>
  <c r="T39" i="5"/>
  <c r="U39" i="5"/>
  <c r="W39" i="5"/>
  <c r="V39" i="5"/>
  <c r="S39" i="5"/>
  <c r="M33" i="5"/>
  <c r="K33" i="5"/>
  <c r="L33" i="5"/>
  <c r="J33" i="5"/>
  <c r="I33" i="5"/>
  <c r="W31" i="5"/>
  <c r="T31" i="5"/>
  <c r="V31" i="5"/>
  <c r="U31" i="5"/>
  <c r="S31" i="5"/>
  <c r="J25" i="5"/>
  <c r="M25" i="5"/>
  <c r="L25" i="5"/>
  <c r="I25" i="5"/>
  <c r="K25" i="5"/>
  <c r="T23" i="5"/>
  <c r="W23" i="5"/>
  <c r="U23" i="5"/>
  <c r="V23" i="5"/>
  <c r="S23" i="5"/>
  <c r="J17" i="5"/>
  <c r="M17" i="5"/>
  <c r="K17" i="5"/>
  <c r="L17" i="5"/>
  <c r="I17" i="5"/>
  <c r="J14" i="5"/>
  <c r="K14" i="5"/>
  <c r="M14" i="5"/>
  <c r="L14" i="5"/>
  <c r="I14" i="5"/>
  <c r="T12" i="5"/>
  <c r="W12" i="5"/>
  <c r="V12" i="5"/>
  <c r="S12" i="5"/>
  <c r="U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J48" i="3"/>
  <c r="K48" i="3"/>
  <c r="J40" i="3"/>
  <c r="K40" i="3"/>
  <c r="L39" i="3"/>
  <c r="J39" i="3"/>
  <c r="K39" i="3"/>
  <c r="L38" i="3"/>
  <c r="J38" i="3"/>
  <c r="K38" i="3"/>
  <c r="L37" i="3"/>
  <c r="J37" i="3"/>
  <c r="K37" i="3"/>
  <c r="L36" i="3"/>
  <c r="J36" i="3"/>
  <c r="K36" i="3"/>
  <c r="L35" i="3"/>
  <c r="J35" i="3"/>
  <c r="K35" i="3"/>
  <c r="L34" i="3"/>
  <c r="J34" i="3"/>
  <c r="K34" i="3"/>
  <c r="L33" i="3"/>
  <c r="J33" i="3"/>
  <c r="K33" i="3"/>
  <c r="L32" i="3"/>
  <c r="J32" i="3"/>
  <c r="K32" i="3"/>
  <c r="J31" i="3"/>
  <c r="L31" i="3"/>
  <c r="K31" i="3"/>
  <c r="L30" i="3"/>
  <c r="J30" i="3"/>
  <c r="K30" i="3"/>
  <c r="L29" i="3"/>
  <c r="J29" i="3"/>
  <c r="K29" i="3"/>
  <c r="L28" i="3"/>
  <c r="J28" i="3"/>
  <c r="K28" i="3"/>
  <c r="L27" i="3"/>
  <c r="J27" i="3"/>
  <c r="K27" i="3"/>
  <c r="L26" i="3"/>
  <c r="J26" i="3"/>
  <c r="K26" i="3"/>
  <c r="L25" i="3"/>
  <c r="J25" i="3"/>
  <c r="K25" i="3"/>
  <c r="L24" i="3"/>
  <c r="J24" i="3"/>
  <c r="K24" i="3"/>
  <c r="J23" i="3"/>
  <c r="L23" i="3"/>
  <c r="K23" i="3"/>
  <c r="L22" i="3"/>
  <c r="J22" i="3"/>
  <c r="K22" i="3"/>
  <c r="L21" i="3"/>
  <c r="J21" i="3"/>
  <c r="K21" i="3"/>
  <c r="L20" i="3"/>
  <c r="J20" i="3"/>
  <c r="K20" i="3"/>
  <c r="L19" i="3"/>
  <c r="J19" i="3"/>
  <c r="K19" i="3"/>
  <c r="L18" i="3"/>
  <c r="J18" i="3"/>
  <c r="K18" i="3"/>
  <c r="J17" i="3"/>
  <c r="L17" i="3"/>
  <c r="K17" i="3"/>
  <c r="L16" i="3"/>
  <c r="J16" i="3"/>
  <c r="K16" i="3"/>
  <c r="L15" i="3"/>
  <c r="J15" i="3"/>
  <c r="K15" i="3"/>
  <c r="L14" i="3"/>
  <c r="J14" i="3"/>
  <c r="K14" i="3"/>
  <c r="L13" i="3"/>
  <c r="J13" i="3"/>
  <c r="K13" i="3"/>
  <c r="J12" i="3"/>
  <c r="L12" i="3"/>
  <c r="K12" i="3"/>
  <c r="L11" i="3"/>
  <c r="J11" i="3"/>
  <c r="K11" i="3"/>
  <c r="L10" i="3"/>
  <c r="J10" i="3"/>
  <c r="K10" i="3"/>
  <c r="J9" i="3"/>
  <c r="L9" i="3"/>
  <c r="K9" i="3"/>
  <c r="L8" i="3"/>
  <c r="J8" i="3"/>
  <c r="K8" i="3"/>
  <c r="L7" i="3"/>
  <c r="J7" i="3"/>
  <c r="K7" i="3"/>
  <c r="L74" i="2"/>
  <c r="J74" i="2"/>
  <c r="K74" i="2"/>
  <c r="J73" i="2"/>
  <c r="L73" i="2"/>
  <c r="K73" i="2"/>
  <c r="E69" i="2"/>
  <c r="E68" i="2"/>
  <c r="H43" i="2"/>
  <c r="H42" i="2"/>
  <c r="K42" i="2" s="1"/>
  <c r="W30" i="5"/>
  <c r="V30" i="5"/>
  <c r="U30" i="5"/>
  <c r="T30" i="5"/>
  <c r="S30" i="5"/>
  <c r="H189" i="3"/>
  <c r="W49" i="5"/>
  <c r="V49" i="5"/>
  <c r="U49" i="5"/>
  <c r="T49" i="5"/>
  <c r="S49" i="5"/>
  <c r="W25" i="5"/>
  <c r="V25" i="5"/>
  <c r="U25" i="5"/>
  <c r="T25" i="5"/>
  <c r="S25" i="5"/>
  <c r="W17" i="5"/>
  <c r="V17" i="5"/>
  <c r="U17" i="5"/>
  <c r="T17" i="5"/>
  <c r="S17" i="5"/>
  <c r="G192" i="3"/>
  <c r="G186" i="3"/>
  <c r="K51" i="6"/>
  <c r="I51" i="6"/>
  <c r="J51" i="6"/>
  <c r="K37" i="6"/>
  <c r="J37" i="6"/>
  <c r="I37" i="6"/>
  <c r="S29" i="6"/>
  <c r="Q29" i="6"/>
  <c r="R29" i="6"/>
  <c r="Q23" i="6"/>
  <c r="S23" i="6"/>
  <c r="R23" i="6"/>
  <c r="I23" i="6"/>
  <c r="J23" i="6"/>
  <c r="K23" i="6"/>
  <c r="Q16" i="6"/>
  <c r="R16" i="6"/>
  <c r="S16" i="6"/>
  <c r="I16" i="6"/>
  <c r="J16" i="6"/>
  <c r="K16" i="6"/>
  <c r="Q8" i="6"/>
  <c r="S8" i="6"/>
  <c r="R8" i="6"/>
  <c r="I8" i="6"/>
  <c r="K8" i="6"/>
  <c r="J8" i="6"/>
  <c r="I52" i="5"/>
  <c r="L52" i="5"/>
  <c r="M52" i="5"/>
  <c r="K52" i="5"/>
  <c r="J52" i="5"/>
  <c r="S50" i="5"/>
  <c r="U50" i="5"/>
  <c r="V50" i="5"/>
  <c r="W50" i="5"/>
  <c r="T50" i="5"/>
  <c r="I44" i="5"/>
  <c r="L44" i="5"/>
  <c r="M44" i="5"/>
  <c r="J44" i="5"/>
  <c r="K44" i="5"/>
  <c r="S42" i="5"/>
  <c r="V42" i="5"/>
  <c r="U42" i="5"/>
  <c r="W42" i="5"/>
  <c r="T42" i="5"/>
  <c r="I36" i="5"/>
  <c r="M36" i="5"/>
  <c r="J36" i="5"/>
  <c r="L36" i="5"/>
  <c r="K36" i="5"/>
  <c r="S34" i="5"/>
  <c r="W34" i="5"/>
  <c r="U34" i="5"/>
  <c r="T34" i="5"/>
  <c r="V34" i="5"/>
  <c r="I28" i="5"/>
  <c r="L28" i="5"/>
  <c r="M28" i="5"/>
  <c r="J28" i="5"/>
  <c r="K28" i="5"/>
  <c r="S26" i="5"/>
  <c r="W26" i="5"/>
  <c r="V26" i="5"/>
  <c r="T26" i="5"/>
  <c r="U26" i="5"/>
  <c r="I20" i="5"/>
  <c r="K20" i="5"/>
  <c r="M20" i="5"/>
  <c r="J20" i="5"/>
  <c r="L20" i="5"/>
  <c r="S18" i="5"/>
  <c r="V18" i="5"/>
  <c r="U18" i="5"/>
  <c r="W18" i="5"/>
  <c r="T18" i="5"/>
  <c r="S15" i="5"/>
  <c r="U15" i="5"/>
  <c r="V15" i="5"/>
  <c r="W15" i="5"/>
  <c r="T15" i="5"/>
  <c r="I9" i="5"/>
  <c r="L9" i="5"/>
  <c r="K9" i="5"/>
  <c r="M9" i="5"/>
  <c r="J9" i="5"/>
  <c r="S7" i="5"/>
  <c r="U7" i="5"/>
  <c r="V7" i="5"/>
  <c r="W7" i="5"/>
  <c r="T7" i="5"/>
  <c r="F122" i="3"/>
  <c r="F121" i="3"/>
  <c r="F120" i="3"/>
  <c r="F119" i="3"/>
  <c r="F118" i="3"/>
  <c r="F117" i="3"/>
  <c r="F116" i="3"/>
  <c r="F115" i="3"/>
  <c r="F114" i="3"/>
  <c r="F113" i="3"/>
  <c r="J57" i="3"/>
  <c r="K57" i="3"/>
  <c r="J49" i="3"/>
  <c r="K49" i="3"/>
  <c r="J41" i="3"/>
  <c r="K41" i="3"/>
  <c r="G43" i="2"/>
  <c r="G42" i="2"/>
  <c r="J24" i="2"/>
  <c r="K24" i="2"/>
  <c r="L24" i="2"/>
  <c r="J23" i="2"/>
  <c r="K23" i="2"/>
  <c r="L23" i="2"/>
  <c r="J22" i="2"/>
  <c r="K22" i="2"/>
  <c r="L22" i="2"/>
  <c r="W38" i="5"/>
  <c r="V38" i="5"/>
  <c r="U38" i="5"/>
  <c r="T38" i="5"/>
  <c r="S38" i="5"/>
  <c r="H191" i="3"/>
  <c r="H69" i="2"/>
  <c r="G195" i="3"/>
  <c r="G191" i="3"/>
  <c r="Q49" i="6"/>
  <c r="S49" i="6"/>
  <c r="R49" i="6"/>
  <c r="R22" i="6"/>
  <c r="Q22" i="6"/>
  <c r="S22" i="6"/>
  <c r="J22" i="6"/>
  <c r="I22" i="6"/>
  <c r="K22" i="6"/>
  <c r="J47" i="5"/>
  <c r="M47" i="5"/>
  <c r="I47" i="5"/>
  <c r="L47" i="5"/>
  <c r="K47" i="5"/>
  <c r="T45" i="5"/>
  <c r="W45" i="5"/>
  <c r="S45" i="5"/>
  <c r="V45" i="5"/>
  <c r="U45" i="5"/>
  <c r="J39" i="5"/>
  <c r="I39" i="5"/>
  <c r="L39" i="5"/>
  <c r="M39" i="5"/>
  <c r="K39" i="5"/>
  <c r="T37" i="5"/>
  <c r="W37" i="5"/>
  <c r="S37" i="5"/>
  <c r="V37" i="5"/>
  <c r="U37" i="5"/>
  <c r="J31" i="5"/>
  <c r="L31" i="5"/>
  <c r="I31" i="5"/>
  <c r="K31" i="5"/>
  <c r="M31" i="5"/>
  <c r="T29" i="5"/>
  <c r="V29" i="5"/>
  <c r="S29" i="5"/>
  <c r="U29" i="5"/>
  <c r="W29" i="5"/>
  <c r="T21" i="5"/>
  <c r="S21" i="5"/>
  <c r="W21" i="5"/>
  <c r="V21" i="5"/>
  <c r="U21" i="5"/>
  <c r="T10" i="5"/>
  <c r="S10" i="5"/>
  <c r="W10" i="5"/>
  <c r="V10" i="5"/>
  <c r="U10" i="5"/>
  <c r="K218" i="3"/>
  <c r="J218" i="3"/>
  <c r="L218" i="3"/>
  <c r="K217" i="3"/>
  <c r="J217" i="3"/>
  <c r="L217" i="3"/>
  <c r="K216" i="3"/>
  <c r="J216" i="3"/>
  <c r="L216" i="3"/>
  <c r="K215" i="3"/>
  <c r="J215" i="3"/>
  <c r="L215" i="3"/>
  <c r="K214" i="3"/>
  <c r="J214" i="3"/>
  <c r="L214" i="3"/>
  <c r="K213" i="3"/>
  <c r="J213" i="3"/>
  <c r="L213" i="3"/>
  <c r="K212" i="3"/>
  <c r="J212" i="3"/>
  <c r="L212" i="3"/>
  <c r="K211" i="3"/>
  <c r="J211" i="3"/>
  <c r="L211" i="3"/>
  <c r="K210" i="3"/>
  <c r="J210" i="3"/>
  <c r="L210" i="3"/>
  <c r="K209" i="3"/>
  <c r="J209" i="3"/>
  <c r="L209" i="3"/>
  <c r="K208" i="3"/>
  <c r="J208" i="3"/>
  <c r="L208" i="3"/>
  <c r="E123" i="3"/>
  <c r="E122" i="3"/>
  <c r="E121" i="3"/>
  <c r="E120" i="3"/>
  <c r="E119" i="3"/>
  <c r="E118" i="3"/>
  <c r="E117" i="3"/>
  <c r="E116" i="3"/>
  <c r="E115" i="3"/>
  <c r="E114" i="3"/>
  <c r="E113" i="3"/>
  <c r="S19" i="6"/>
  <c r="R19" i="6"/>
  <c r="Q19" i="6"/>
  <c r="H193" i="3"/>
  <c r="S14" i="5"/>
  <c r="W14" i="5"/>
  <c r="V14" i="5"/>
  <c r="U14" i="5"/>
  <c r="T14" i="5"/>
  <c r="G189" i="3"/>
  <c r="S45" i="6"/>
  <c r="R45" i="6"/>
  <c r="Q45" i="6"/>
  <c r="K43" i="6"/>
  <c r="I43" i="6"/>
  <c r="J43" i="6"/>
  <c r="S35" i="6"/>
  <c r="Q35" i="6"/>
  <c r="R35" i="6"/>
  <c r="I33" i="6"/>
  <c r="K33" i="6"/>
  <c r="J33" i="6"/>
  <c r="S21" i="6"/>
  <c r="R21" i="6"/>
  <c r="Q21" i="6"/>
  <c r="K21" i="6"/>
  <c r="J21" i="6"/>
  <c r="I21" i="6"/>
  <c r="S14" i="6"/>
  <c r="R14" i="6"/>
  <c r="Q14" i="6"/>
  <c r="K14" i="6"/>
  <c r="J14" i="6"/>
  <c r="I14" i="6"/>
  <c r="R28" i="6"/>
  <c r="S28" i="6"/>
  <c r="Q28" i="6"/>
  <c r="S36" i="6"/>
  <c r="R36" i="6"/>
  <c r="Q36" i="6"/>
  <c r="S44" i="6"/>
  <c r="R44" i="6"/>
  <c r="Q44" i="6"/>
  <c r="S52" i="6"/>
  <c r="R52" i="6"/>
  <c r="Q52" i="6"/>
  <c r="R30" i="6"/>
  <c r="Q30" i="6"/>
  <c r="S30" i="6"/>
  <c r="R38" i="6"/>
  <c r="Q38" i="6"/>
  <c r="S38" i="6"/>
  <c r="R46" i="6"/>
  <c r="Q46" i="6"/>
  <c r="S46" i="6"/>
  <c r="S39" i="6"/>
  <c r="Q39" i="6"/>
  <c r="R39" i="6"/>
  <c r="S47" i="6"/>
  <c r="Q47" i="6"/>
  <c r="R47" i="6"/>
  <c r="R32" i="6"/>
  <c r="S32" i="6"/>
  <c r="Q32" i="6"/>
  <c r="R40" i="6"/>
  <c r="S40" i="6"/>
  <c r="Q40" i="6"/>
  <c r="R48" i="6"/>
  <c r="Q48" i="6"/>
  <c r="S48" i="6"/>
  <c r="R34" i="6"/>
  <c r="S34" i="6"/>
  <c r="Q34" i="6"/>
  <c r="R42" i="6"/>
  <c r="Q42" i="6"/>
  <c r="S42" i="6"/>
  <c r="R50" i="6"/>
  <c r="S50" i="6"/>
  <c r="Q50" i="6"/>
  <c r="J28" i="6"/>
  <c r="I28" i="6"/>
  <c r="K28" i="6"/>
  <c r="K36" i="6"/>
  <c r="J36" i="6"/>
  <c r="I36" i="6"/>
  <c r="K44" i="6"/>
  <c r="J44" i="6"/>
  <c r="I44" i="6"/>
  <c r="K52" i="6"/>
  <c r="J52" i="6"/>
  <c r="I52" i="6"/>
  <c r="J30" i="6"/>
  <c r="K30" i="6"/>
  <c r="I30" i="6"/>
  <c r="J38" i="6"/>
  <c r="I38" i="6"/>
  <c r="K38" i="6"/>
  <c r="J46" i="6"/>
  <c r="I46" i="6"/>
  <c r="K46" i="6"/>
  <c r="K39" i="6"/>
  <c r="I39" i="6"/>
  <c r="J39" i="6"/>
  <c r="K47" i="6"/>
  <c r="I47" i="6"/>
  <c r="J47" i="6"/>
  <c r="J32" i="6"/>
  <c r="K32" i="6"/>
  <c r="I32" i="6"/>
  <c r="J40" i="6"/>
  <c r="I40" i="6"/>
  <c r="K40" i="6"/>
  <c r="J48" i="6"/>
  <c r="K48" i="6"/>
  <c r="I48" i="6"/>
  <c r="J34" i="6"/>
  <c r="K34" i="6"/>
  <c r="I34" i="6"/>
  <c r="J42" i="6"/>
  <c r="K42" i="6"/>
  <c r="I42" i="6"/>
  <c r="J50" i="6"/>
  <c r="I50" i="6"/>
  <c r="K50" i="6"/>
  <c r="K50" i="5"/>
  <c r="J50" i="5"/>
  <c r="I50" i="5"/>
  <c r="L50" i="5"/>
  <c r="M50" i="5"/>
  <c r="U48" i="5"/>
  <c r="W48" i="5"/>
  <c r="T48" i="5"/>
  <c r="S48" i="5"/>
  <c r="V48" i="5"/>
  <c r="K42" i="5"/>
  <c r="M42" i="5"/>
  <c r="J42" i="5"/>
  <c r="I42" i="5"/>
  <c r="L42" i="5"/>
  <c r="U40" i="5"/>
  <c r="T40" i="5"/>
  <c r="W40" i="5"/>
  <c r="S40" i="5"/>
  <c r="V40" i="5"/>
  <c r="K34" i="5"/>
  <c r="M34" i="5"/>
  <c r="J34" i="5"/>
  <c r="I34" i="5"/>
  <c r="L34" i="5"/>
  <c r="U32" i="5"/>
  <c r="W32" i="5"/>
  <c r="T32" i="5"/>
  <c r="S32" i="5"/>
  <c r="V32" i="5"/>
  <c r="K26" i="5"/>
  <c r="M26" i="5"/>
  <c r="J26" i="5"/>
  <c r="I26" i="5"/>
  <c r="L26" i="5"/>
  <c r="U24" i="5"/>
  <c r="W24" i="5"/>
  <c r="T24" i="5"/>
  <c r="S24" i="5"/>
  <c r="V24" i="5"/>
  <c r="K18" i="5"/>
  <c r="J18" i="5"/>
  <c r="M18" i="5"/>
  <c r="I18" i="5"/>
  <c r="L18" i="5"/>
  <c r="K15" i="5"/>
  <c r="J15" i="5"/>
  <c r="I15" i="5"/>
  <c r="M15" i="5"/>
  <c r="L15" i="5"/>
  <c r="U13" i="5"/>
  <c r="W13" i="5"/>
  <c r="T13" i="5"/>
  <c r="S13" i="5"/>
  <c r="V13" i="5"/>
  <c r="K7" i="5"/>
  <c r="J7" i="5"/>
  <c r="I7" i="5"/>
  <c r="L7" i="5"/>
  <c r="M7" i="5"/>
  <c r="K59" i="3"/>
  <c r="J59" i="3"/>
  <c r="K51" i="3"/>
  <c r="J51" i="3"/>
  <c r="K43" i="3"/>
  <c r="J43" i="3"/>
  <c r="E43" i="2"/>
  <c r="E42" i="2"/>
  <c r="K16" i="2"/>
  <c r="J16" i="2"/>
  <c r="L15" i="2"/>
  <c r="K15" i="2"/>
  <c r="J15" i="2"/>
  <c r="I18" i="2"/>
  <c r="L14" i="2"/>
  <c r="K14" i="2"/>
  <c r="J14" i="2"/>
  <c r="I17" i="2"/>
  <c r="L13" i="2"/>
  <c r="K13" i="2"/>
  <c r="J13" i="2"/>
  <c r="L12" i="2"/>
  <c r="K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K19" i="6"/>
  <c r="J19" i="6"/>
  <c r="I19" i="6"/>
  <c r="H194" i="3"/>
  <c r="H190" i="3"/>
  <c r="H186" i="3"/>
  <c r="W33" i="5"/>
  <c r="V33" i="5"/>
  <c r="S33" i="5"/>
  <c r="U33" i="5"/>
  <c r="T33" i="5"/>
  <c r="G194" i="3"/>
  <c r="G188" i="3"/>
  <c r="K20" i="6"/>
  <c r="J20" i="6"/>
  <c r="I20" i="6"/>
  <c r="S13" i="6"/>
  <c r="R13" i="6"/>
  <c r="Q13" i="6"/>
  <c r="K13" i="6"/>
  <c r="J13" i="6"/>
  <c r="I13" i="6"/>
  <c r="V51" i="5"/>
  <c r="U51" i="5"/>
  <c r="T51" i="5"/>
  <c r="S51" i="5"/>
  <c r="W51" i="5"/>
  <c r="L45" i="5"/>
  <c r="K45" i="5"/>
  <c r="J45" i="5"/>
  <c r="I45" i="5"/>
  <c r="M45" i="5"/>
  <c r="V43" i="5"/>
  <c r="U43" i="5"/>
  <c r="T43" i="5"/>
  <c r="S43" i="5"/>
  <c r="W43" i="5"/>
  <c r="L37" i="5"/>
  <c r="K37" i="5"/>
  <c r="J37" i="5"/>
  <c r="I37" i="5"/>
  <c r="M37" i="5"/>
  <c r="V35" i="5"/>
  <c r="U35" i="5"/>
  <c r="T35" i="5"/>
  <c r="S35" i="5"/>
  <c r="W35" i="5"/>
  <c r="L29" i="5"/>
  <c r="K29" i="5"/>
  <c r="J29" i="5"/>
  <c r="I29" i="5"/>
  <c r="M29" i="5"/>
  <c r="V27" i="5"/>
  <c r="U27" i="5"/>
  <c r="T27" i="5"/>
  <c r="S27" i="5"/>
  <c r="W27" i="5"/>
  <c r="L21" i="5"/>
  <c r="K21" i="5"/>
  <c r="J21" i="5"/>
  <c r="I21" i="5"/>
  <c r="M21" i="5"/>
  <c r="V19" i="5"/>
  <c r="U19" i="5"/>
  <c r="T19" i="5"/>
  <c r="S19" i="5"/>
  <c r="W19" i="5"/>
  <c r="V16" i="5"/>
  <c r="U16" i="5"/>
  <c r="T16" i="5"/>
  <c r="S16" i="5"/>
  <c r="W16" i="5"/>
  <c r="V8" i="5"/>
  <c r="U8" i="5"/>
  <c r="T8" i="5"/>
  <c r="S8" i="5"/>
  <c r="W8" i="5"/>
  <c r="L185" i="3"/>
  <c r="K185" i="3"/>
  <c r="J185" i="3"/>
  <c r="I196" i="3"/>
  <c r="I195" i="3"/>
  <c r="L184" i="3"/>
  <c r="K184" i="3"/>
  <c r="J184" i="3"/>
  <c r="L183" i="3"/>
  <c r="K183" i="3"/>
  <c r="J183" i="3"/>
  <c r="I194" i="3"/>
  <c r="L182" i="3"/>
  <c r="K182" i="3"/>
  <c r="I193" i="3"/>
  <c r="J182" i="3"/>
  <c r="L181" i="3"/>
  <c r="I192" i="3"/>
  <c r="K181" i="3"/>
  <c r="J181" i="3"/>
  <c r="I191" i="3"/>
  <c r="L180" i="3"/>
  <c r="K180" i="3"/>
  <c r="J180" i="3"/>
  <c r="I190" i="3"/>
  <c r="L179" i="3"/>
  <c r="K179" i="3"/>
  <c r="J179" i="3"/>
  <c r="L178" i="3"/>
  <c r="K178" i="3"/>
  <c r="J178" i="3"/>
  <c r="I189" i="3"/>
  <c r="L177" i="3"/>
  <c r="I188" i="3"/>
  <c r="K177" i="3"/>
  <c r="J177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K60" i="3"/>
  <c r="J60" i="3"/>
  <c r="K52" i="3"/>
  <c r="J52" i="3"/>
  <c r="K44" i="3"/>
  <c r="J44" i="3"/>
  <c r="K67" i="2"/>
  <c r="J67" i="2"/>
  <c r="K66" i="2"/>
  <c r="L66" i="2"/>
  <c r="J66" i="2"/>
  <c r="I69" i="2"/>
  <c r="L65" i="2"/>
  <c r="K65" i="2"/>
  <c r="I68" i="2"/>
  <c r="J65" i="2"/>
  <c r="K64" i="2"/>
  <c r="L64" i="2"/>
  <c r="J64" i="2"/>
  <c r="L63" i="2"/>
  <c r="K63" i="2"/>
  <c r="J63" i="2"/>
  <c r="K62" i="2"/>
  <c r="L62" i="2"/>
  <c r="J62" i="2"/>
  <c r="L61" i="2"/>
  <c r="K61" i="2"/>
  <c r="J61" i="2"/>
  <c r="K60" i="2"/>
  <c r="L60" i="2"/>
  <c r="J60" i="2"/>
  <c r="L59" i="2"/>
  <c r="K59" i="2"/>
  <c r="J59" i="2"/>
  <c r="W11" i="5"/>
  <c r="V11" i="5"/>
  <c r="U11" i="5"/>
  <c r="T11" i="5"/>
  <c r="S11" i="5"/>
  <c r="H196" i="3"/>
  <c r="H188" i="3"/>
  <c r="W41" i="5"/>
  <c r="V41" i="5"/>
  <c r="U41" i="5"/>
  <c r="T41" i="5"/>
  <c r="S41" i="5"/>
  <c r="G190" i="3"/>
  <c r="S51" i="6"/>
  <c r="Q51" i="6"/>
  <c r="R51" i="6"/>
  <c r="Q25" i="6"/>
  <c r="S25" i="6"/>
  <c r="R25" i="6"/>
  <c r="I25" i="6"/>
  <c r="J25" i="6"/>
  <c r="K25" i="6"/>
  <c r="R17" i="6"/>
  <c r="S17" i="6"/>
  <c r="Q17" i="6"/>
  <c r="J17" i="6"/>
  <c r="I17" i="6"/>
  <c r="K17" i="6"/>
  <c r="T52" i="5"/>
  <c r="W52" i="5"/>
  <c r="V52" i="5"/>
  <c r="U52" i="5"/>
  <c r="S52" i="5"/>
  <c r="I46" i="5"/>
  <c r="M46" i="5"/>
  <c r="J46" i="5"/>
  <c r="L46" i="5"/>
  <c r="K46" i="5"/>
  <c r="W44" i="5"/>
  <c r="S44" i="5"/>
  <c r="V44" i="5"/>
  <c r="T44" i="5"/>
  <c r="U44" i="5"/>
  <c r="M38" i="5"/>
  <c r="I38" i="5"/>
  <c r="L38" i="5"/>
  <c r="J38" i="5"/>
  <c r="K38" i="5"/>
  <c r="T36" i="5"/>
  <c r="W36" i="5"/>
  <c r="V36" i="5"/>
  <c r="S36" i="5"/>
  <c r="U36" i="5"/>
  <c r="I30" i="5"/>
  <c r="M30" i="5"/>
  <c r="L30" i="5"/>
  <c r="K30" i="5"/>
  <c r="J30" i="5"/>
  <c r="W28" i="5"/>
  <c r="V28" i="5"/>
  <c r="U28" i="5"/>
  <c r="T28" i="5"/>
  <c r="S28" i="5"/>
  <c r="W20" i="5"/>
  <c r="V20" i="5"/>
  <c r="T20" i="5"/>
  <c r="S20" i="5"/>
  <c r="U20" i="5"/>
  <c r="W9" i="5"/>
  <c r="V9" i="5"/>
  <c r="S9" i="5"/>
  <c r="U9" i="5"/>
  <c r="T9" i="5"/>
  <c r="F195" i="3"/>
  <c r="F194" i="3"/>
  <c r="F193" i="3"/>
  <c r="F192" i="3"/>
  <c r="F191" i="3"/>
  <c r="F190" i="3"/>
  <c r="F189" i="3"/>
  <c r="F188" i="3"/>
  <c r="F187" i="3"/>
  <c r="F186" i="3"/>
  <c r="H122" i="3"/>
  <c r="H121" i="3"/>
  <c r="H120" i="3"/>
  <c r="H119" i="3"/>
  <c r="H118" i="3"/>
  <c r="H117" i="3"/>
  <c r="H116" i="3"/>
  <c r="H115" i="3"/>
  <c r="H114" i="3"/>
  <c r="H113" i="3"/>
  <c r="F69" i="2"/>
  <c r="F68" i="2"/>
  <c r="W46" i="5"/>
  <c r="V46" i="5"/>
  <c r="U46" i="5"/>
  <c r="T46" i="5"/>
  <c r="S46" i="5"/>
  <c r="W22" i="5"/>
  <c r="V22" i="5"/>
  <c r="U22" i="5"/>
  <c r="T22" i="5"/>
  <c r="S22" i="5"/>
  <c r="H192" i="3"/>
  <c r="H187" i="3"/>
  <c r="H68" i="2"/>
  <c r="M19" i="5"/>
  <c r="L19" i="5"/>
  <c r="K19" i="5"/>
  <c r="J19" i="5"/>
  <c r="I19" i="5"/>
  <c r="G193" i="3"/>
  <c r="G187" i="3"/>
  <c r="J83" i="3"/>
  <c r="L83" i="3"/>
  <c r="K83" i="3"/>
  <c r="L88" i="3"/>
  <c r="K88" i="3"/>
  <c r="J88" i="3"/>
  <c r="J93" i="3"/>
  <c r="L93" i="3"/>
  <c r="K93" i="3"/>
  <c r="J100" i="3"/>
  <c r="L100" i="3"/>
  <c r="K100" i="3"/>
  <c r="L103" i="3"/>
  <c r="J103" i="3"/>
  <c r="K103" i="3"/>
  <c r="I114" i="3"/>
  <c r="L109" i="3"/>
  <c r="I120" i="3"/>
  <c r="K109" i="3"/>
  <c r="J109" i="3"/>
  <c r="L92" i="3"/>
  <c r="K92" i="3"/>
  <c r="J92" i="3"/>
  <c r="L98" i="3"/>
  <c r="K98" i="3"/>
  <c r="J98" i="3"/>
  <c r="I117" i="3"/>
  <c r="L106" i="3"/>
  <c r="J106" i="3"/>
  <c r="K106" i="3"/>
  <c r="L135" i="3"/>
  <c r="K135" i="3"/>
  <c r="J135" i="3"/>
  <c r="L136" i="3"/>
  <c r="K136" i="3"/>
  <c r="J136" i="3"/>
  <c r="L137" i="3"/>
  <c r="K137" i="3"/>
  <c r="J137" i="3"/>
  <c r="L138" i="3"/>
  <c r="K138" i="3"/>
  <c r="J138" i="3"/>
  <c r="L139" i="3"/>
  <c r="K139" i="3"/>
  <c r="J139" i="3"/>
  <c r="L140" i="3"/>
  <c r="K140" i="3"/>
  <c r="J140" i="3"/>
  <c r="L141" i="3"/>
  <c r="K141" i="3"/>
  <c r="J141" i="3"/>
  <c r="L142" i="3"/>
  <c r="K142" i="3"/>
  <c r="J142" i="3"/>
  <c r="L143" i="3"/>
  <c r="K143" i="3"/>
  <c r="J143" i="3"/>
  <c r="L144" i="3"/>
  <c r="K144" i="3"/>
  <c r="J144" i="3"/>
  <c r="L145" i="3"/>
  <c r="K145" i="3"/>
  <c r="J145" i="3"/>
  <c r="L85" i="3"/>
  <c r="K85" i="3"/>
  <c r="J85" i="3"/>
  <c r="J89" i="3"/>
  <c r="L89" i="3"/>
  <c r="K89" i="3"/>
  <c r="L94" i="3"/>
  <c r="J94" i="3"/>
  <c r="K94" i="3"/>
  <c r="J97" i="3"/>
  <c r="L97" i="3"/>
  <c r="K97" i="3"/>
  <c r="L102" i="3"/>
  <c r="K102" i="3"/>
  <c r="J102" i="3"/>
  <c r="I113" i="3"/>
  <c r="L108" i="3"/>
  <c r="I119" i="3"/>
  <c r="K108" i="3"/>
  <c r="J108" i="3"/>
  <c r="I123" i="3"/>
  <c r="J112" i="3"/>
  <c r="L112" i="3"/>
  <c r="K112" i="3"/>
  <c r="L87" i="3"/>
  <c r="J87" i="3"/>
  <c r="K87" i="3"/>
  <c r="J95" i="3"/>
  <c r="L95" i="3"/>
  <c r="K95" i="3"/>
  <c r="J101" i="3"/>
  <c r="L101" i="3"/>
  <c r="K101" i="3"/>
  <c r="J107" i="3"/>
  <c r="I118" i="3"/>
  <c r="L107" i="3"/>
  <c r="K107" i="3"/>
  <c r="L90" i="3"/>
  <c r="K90" i="3"/>
  <c r="J90" i="3"/>
  <c r="L99" i="3"/>
  <c r="J99" i="3"/>
  <c r="K99" i="3"/>
  <c r="J105" i="3"/>
  <c r="I116" i="3"/>
  <c r="L105" i="3"/>
  <c r="K105" i="3"/>
  <c r="J110" i="3"/>
  <c r="L110" i="3"/>
  <c r="K110" i="3"/>
  <c r="I121" i="3"/>
  <c r="L91" i="3"/>
  <c r="J91" i="3"/>
  <c r="K91" i="3"/>
  <c r="L96" i="3"/>
  <c r="K96" i="3"/>
  <c r="J96" i="3"/>
  <c r="I115" i="3"/>
  <c r="L104" i="3"/>
  <c r="K104" i="3"/>
  <c r="J104" i="3"/>
  <c r="L111" i="3"/>
  <c r="J111" i="3"/>
  <c r="K111" i="3"/>
  <c r="I122" i="3"/>
  <c r="L82" i="3"/>
  <c r="K82" i="3"/>
  <c r="J82" i="3"/>
  <c r="G69" i="2"/>
  <c r="O146" i="45"/>
  <c r="N146" i="45"/>
  <c r="M146" i="45"/>
  <c r="L146" i="45"/>
  <c r="N16" i="45"/>
  <c r="M16" i="45"/>
  <c r="L16" i="45"/>
  <c r="R16" i="45"/>
  <c r="Q16" i="45"/>
  <c r="P16" i="45"/>
  <c r="S16" i="45"/>
  <c r="T16" i="45"/>
  <c r="J16" i="45"/>
  <c r="I16" i="45"/>
  <c r="H16" i="45"/>
  <c r="N16" i="44"/>
  <c r="L16" i="44"/>
  <c r="M16" i="44"/>
  <c r="I146" i="45"/>
  <c r="H146" i="45"/>
  <c r="K146" i="45" s="1"/>
  <c r="G146" i="45"/>
  <c r="T16" i="44"/>
  <c r="R16" i="44"/>
  <c r="Q16" i="44"/>
  <c r="P16" i="44"/>
  <c r="S16" i="44"/>
  <c r="H16" i="44"/>
  <c r="J16" i="44"/>
  <c r="I16" i="44"/>
  <c r="M146" i="44"/>
  <c r="L146" i="44"/>
  <c r="N146" i="44"/>
  <c r="O146" i="44"/>
  <c r="I146" i="43"/>
  <c r="H146" i="43"/>
  <c r="K146" i="43" s="1"/>
  <c r="G146" i="43"/>
  <c r="M11" i="39"/>
  <c r="L11" i="39"/>
  <c r="K11" i="39"/>
  <c r="I11" i="39"/>
  <c r="H11" i="39"/>
  <c r="G11" i="39"/>
  <c r="N129" i="39"/>
  <c r="M129" i="39"/>
  <c r="L129" i="39"/>
  <c r="O129" i="39"/>
  <c r="K129" i="39"/>
  <c r="I129" i="39"/>
  <c r="H129" i="39"/>
  <c r="G129" i="39"/>
  <c r="T11" i="39"/>
  <c r="S11" i="39"/>
  <c r="Q11" i="39"/>
  <c r="P11" i="39"/>
  <c r="R11" i="39"/>
  <c r="O11" i="39"/>
  <c r="K20" i="28"/>
  <c r="J20" i="28"/>
  <c r="I20" i="28"/>
  <c r="L20" i="28"/>
  <c r="M20" i="28"/>
  <c r="L118" i="28"/>
  <c r="K118" i="28"/>
  <c r="J118" i="28"/>
  <c r="I118" i="28"/>
  <c r="M118" i="28"/>
  <c r="I76" i="28"/>
  <c r="J76" i="28"/>
  <c r="M76" i="28"/>
  <c r="L76" i="28"/>
  <c r="K76" i="28"/>
  <c r="K90" i="26"/>
  <c r="J90" i="26"/>
  <c r="I90" i="26"/>
  <c r="K118" i="27"/>
  <c r="J118" i="27"/>
  <c r="I118" i="27"/>
  <c r="K160" i="26"/>
  <c r="J160" i="26"/>
  <c r="I160" i="26"/>
  <c r="K90" i="27"/>
  <c r="J90" i="27"/>
  <c r="I90" i="27"/>
  <c r="K48" i="26"/>
  <c r="J48" i="26"/>
  <c r="I48" i="26"/>
  <c r="K20" i="27"/>
  <c r="J20" i="27"/>
  <c r="I20" i="27"/>
  <c r="L21" i="22"/>
  <c r="K21" i="22"/>
  <c r="J21" i="22"/>
  <c r="I134" i="21"/>
  <c r="H134" i="21"/>
  <c r="R22" i="21"/>
  <c r="Q22" i="21"/>
  <c r="J9" i="19"/>
  <c r="H9" i="19"/>
  <c r="X35" i="19"/>
  <c r="H37" i="19"/>
  <c r="J37" i="19"/>
  <c r="X9" i="19"/>
  <c r="Y22" i="18"/>
  <c r="X22" i="18"/>
  <c r="P21" i="19"/>
  <c r="R21" i="19"/>
  <c r="K21" i="17"/>
  <c r="J21" i="17"/>
  <c r="I21" i="17"/>
  <c r="K35" i="16"/>
  <c r="J35" i="16"/>
  <c r="I35" i="16"/>
  <c r="K63" i="16"/>
  <c r="J63" i="16"/>
  <c r="I63" i="16"/>
  <c r="K107" i="16"/>
  <c r="J107" i="16"/>
  <c r="I107" i="16"/>
  <c r="K21" i="16"/>
  <c r="J21" i="16"/>
  <c r="I21" i="16"/>
  <c r="J23" i="14"/>
  <c r="I23" i="14"/>
  <c r="Y48" i="18"/>
  <c r="X48" i="18"/>
  <c r="K79" i="16"/>
  <c r="J79" i="16"/>
  <c r="I79" i="16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K133" i="16"/>
  <c r="J133" i="16"/>
  <c r="I133" i="16"/>
  <c r="J35" i="17"/>
  <c r="I35" i="17"/>
  <c r="K149" i="16"/>
  <c r="J149" i="16"/>
  <c r="I149" i="16"/>
  <c r="K105" i="16"/>
  <c r="J105" i="16"/>
  <c r="I105" i="16"/>
  <c r="K34" i="13"/>
  <c r="J34" i="13"/>
  <c r="I34" i="13"/>
  <c r="L55" i="12"/>
  <c r="K55" i="12"/>
  <c r="J55" i="12"/>
  <c r="I55" i="12"/>
  <c r="L53" i="12"/>
  <c r="K53" i="12"/>
  <c r="H57" i="12"/>
  <c r="J53" i="12"/>
  <c r="I53" i="12"/>
  <c r="K37" i="16"/>
  <c r="J37" i="16"/>
  <c r="I37" i="16"/>
  <c r="M63" i="15"/>
  <c r="L63" i="15"/>
  <c r="K63" i="15"/>
  <c r="J63" i="15"/>
  <c r="I63" i="15"/>
  <c r="K46" i="2"/>
  <c r="J46" i="2"/>
  <c r="J43" i="2"/>
  <c r="K43" i="2"/>
  <c r="J45" i="2"/>
  <c r="K45" i="2"/>
  <c r="K44" i="2"/>
  <c r="J44" i="2"/>
  <c r="J42" i="2" l="1"/>
  <c r="K24" i="17"/>
  <c r="W19" i="16"/>
  <c r="W18" i="16"/>
  <c r="W10" i="17"/>
  <c r="W15" i="17"/>
  <c r="W16" i="16"/>
  <c r="R86" i="18"/>
  <c r="R71" i="18"/>
  <c r="R37" i="18"/>
  <c r="R145" i="18"/>
  <c r="R46" i="18"/>
  <c r="R65" i="18"/>
  <c r="R30" i="18"/>
  <c r="R14" i="18"/>
  <c r="R25" i="18"/>
  <c r="R102" i="18"/>
  <c r="K117" i="17"/>
  <c r="K66" i="17"/>
  <c r="K125" i="17"/>
  <c r="K141" i="17"/>
  <c r="K157" i="17"/>
  <c r="K97" i="17"/>
  <c r="K156" i="17"/>
  <c r="K137" i="17"/>
  <c r="K34" i="17"/>
  <c r="K55" i="17"/>
  <c r="K18" i="16"/>
  <c r="K66" i="16"/>
  <c r="K117" i="16"/>
  <c r="K138" i="17"/>
  <c r="J19" i="18"/>
  <c r="J72" i="18"/>
  <c r="J29" i="18"/>
  <c r="J47" i="18"/>
  <c r="J154" i="18"/>
  <c r="J14" i="18"/>
  <c r="K58" i="16"/>
  <c r="K136" i="16"/>
  <c r="K40" i="17"/>
  <c r="K11" i="16"/>
  <c r="K25" i="16"/>
  <c r="K128" i="16"/>
  <c r="K32" i="17"/>
  <c r="K112" i="16"/>
  <c r="Y69" i="18"/>
  <c r="Y59" i="18"/>
  <c r="R69" i="18"/>
  <c r="R26" i="18"/>
  <c r="R53" i="18"/>
  <c r="R10" i="18"/>
  <c r="R154" i="18"/>
  <c r="R40" i="18"/>
  <c r="K118" i="17"/>
  <c r="K58" i="17"/>
  <c r="K83" i="17"/>
  <c r="K82" i="17"/>
  <c r="K158" i="17"/>
  <c r="K115" i="17"/>
  <c r="K123" i="17"/>
  <c r="K104" i="17"/>
  <c r="K85" i="17"/>
  <c r="K38" i="17"/>
  <c r="K48" i="16"/>
  <c r="K152" i="16"/>
  <c r="J67" i="18"/>
  <c r="J58" i="18"/>
  <c r="J41" i="18"/>
  <c r="J94" i="18"/>
  <c r="J44" i="18"/>
  <c r="J45" i="18"/>
  <c r="J73" i="18"/>
  <c r="J40" i="18"/>
  <c r="K32" i="16"/>
  <c r="K84" i="16"/>
  <c r="K69" i="17"/>
  <c r="K59" i="16"/>
  <c r="K102" i="16"/>
  <c r="K154" i="16"/>
  <c r="K61" i="17"/>
  <c r="J15" i="18"/>
  <c r="K43" i="16"/>
  <c r="K146" i="16"/>
  <c r="Y33" i="18"/>
  <c r="R17" i="19"/>
  <c r="R34" i="19"/>
  <c r="R159" i="19"/>
  <c r="R26" i="19"/>
  <c r="R39" i="19"/>
  <c r="R13" i="19"/>
  <c r="R30" i="19"/>
  <c r="R11" i="19"/>
  <c r="R15" i="19"/>
  <c r="R19" i="19"/>
  <c r="R123" i="19"/>
  <c r="R12" i="19"/>
  <c r="R25" i="19"/>
  <c r="R29" i="19"/>
  <c r="R33" i="19"/>
  <c r="W13" i="17"/>
  <c r="W12" i="17"/>
  <c r="W14" i="16"/>
  <c r="W11" i="17"/>
  <c r="W17" i="16"/>
  <c r="R60" i="18"/>
  <c r="R44" i="18"/>
  <c r="R54" i="18"/>
  <c r="R94" i="18"/>
  <c r="R31" i="18"/>
  <c r="K153" i="17"/>
  <c r="K109" i="17"/>
  <c r="K99" i="17"/>
  <c r="K132" i="17"/>
  <c r="K140" i="17"/>
  <c r="K88" i="17"/>
  <c r="K122" i="17"/>
  <c r="K128" i="17"/>
  <c r="K43" i="17"/>
  <c r="K60" i="17"/>
  <c r="K31" i="16"/>
  <c r="K74" i="16"/>
  <c r="K126" i="16"/>
  <c r="J12" i="18"/>
  <c r="J31" i="18"/>
  <c r="K67" i="16"/>
  <c r="K10" i="17"/>
  <c r="K48" i="17"/>
  <c r="K33" i="16"/>
  <c r="K137" i="16"/>
  <c r="K41" i="17"/>
  <c r="K26" i="16"/>
  <c r="K69" i="16"/>
  <c r="K11" i="17"/>
  <c r="Y23" i="18"/>
  <c r="Y153" i="18"/>
  <c r="Y66" i="18"/>
  <c r="Y31" i="18"/>
  <c r="Y40" i="18"/>
  <c r="Y57" i="18"/>
  <c r="Y14" i="18"/>
  <c r="Y84" i="18"/>
  <c r="Y42" i="18"/>
  <c r="R18" i="19"/>
  <c r="K54" i="17"/>
  <c r="K112" i="17"/>
  <c r="K13" i="17"/>
  <c r="K17" i="17"/>
  <c r="K27" i="17"/>
  <c r="K28" i="17"/>
  <c r="K44" i="17"/>
  <c r="K45" i="17"/>
  <c r="K20" i="17"/>
  <c r="K56" i="17"/>
  <c r="K12" i="17"/>
  <c r="K16" i="17"/>
  <c r="K29" i="17"/>
  <c r="K53" i="17"/>
  <c r="W14" i="17"/>
  <c r="W19" i="17"/>
  <c r="R45" i="18"/>
  <c r="R73" i="18"/>
  <c r="K126" i="17"/>
  <c r="K74" i="17"/>
  <c r="K142" i="17"/>
  <c r="K150" i="17"/>
  <c r="K72" i="17"/>
  <c r="K62" i="17"/>
  <c r="K145" i="17"/>
  <c r="K94" i="17"/>
  <c r="K26" i="17"/>
  <c r="K103" i="17"/>
  <c r="K47" i="17"/>
  <c r="K24" i="16"/>
  <c r="K127" i="16"/>
  <c r="K31" i="17"/>
  <c r="K19" i="16"/>
  <c r="K94" i="16"/>
  <c r="K34" i="16"/>
  <c r="K25" i="17"/>
  <c r="K86" i="17"/>
  <c r="W17" i="17"/>
  <c r="W20" i="17"/>
  <c r="R9" i="18"/>
  <c r="R85" i="18"/>
  <c r="R11" i="18"/>
  <c r="R55" i="18"/>
  <c r="R39" i="18"/>
  <c r="R57" i="18"/>
  <c r="R23" i="18"/>
  <c r="R33" i="18"/>
  <c r="R24" i="18"/>
  <c r="K127" i="17"/>
  <c r="K100" i="17"/>
  <c r="K90" i="17"/>
  <c r="K124" i="17"/>
  <c r="K131" i="17"/>
  <c r="K113" i="17"/>
  <c r="K52" i="17"/>
  <c r="K129" i="17"/>
  <c r="K40" i="16"/>
  <c r="K143" i="16"/>
  <c r="J28" i="18"/>
  <c r="J81" i="18"/>
  <c r="J38" i="18"/>
  <c r="J56" i="18"/>
  <c r="J13" i="18"/>
  <c r="J57" i="18"/>
  <c r="J23" i="18"/>
  <c r="J33" i="18"/>
  <c r="K75" i="16"/>
  <c r="J24" i="18"/>
  <c r="K42" i="16"/>
  <c r="K145" i="16"/>
  <c r="Y60" i="18"/>
  <c r="R114" i="19"/>
  <c r="R38" i="19"/>
  <c r="K145" i="44"/>
  <c r="K146" i="17"/>
  <c r="K35" i="17"/>
  <c r="W10" i="16"/>
  <c r="R61" i="18"/>
  <c r="R18" i="18"/>
  <c r="R12" i="18"/>
  <c r="R59" i="18"/>
  <c r="W20" i="16"/>
  <c r="K144" i="17"/>
  <c r="K101" i="17"/>
  <c r="K67" i="17"/>
  <c r="K152" i="17"/>
  <c r="K159" i="17"/>
  <c r="K108" i="17"/>
  <c r="K89" i="17"/>
  <c r="K80" i="17"/>
  <c r="K130" i="17"/>
  <c r="K87" i="17"/>
  <c r="K111" i="17"/>
  <c r="K68" i="17"/>
  <c r="K71" i="16"/>
  <c r="K73" i="16"/>
  <c r="K141" i="16"/>
  <c r="K30" i="16"/>
  <c r="K54" i="16"/>
  <c r="K80" i="16"/>
  <c r="K72" i="16"/>
  <c r="K88" i="16"/>
  <c r="K27" i="16"/>
  <c r="K38" i="16"/>
  <c r="K45" i="16"/>
  <c r="K123" i="16"/>
  <c r="K13" i="16"/>
  <c r="K98" i="16"/>
  <c r="K16" i="16"/>
  <c r="K125" i="16"/>
  <c r="K157" i="16"/>
  <c r="K114" i="16"/>
  <c r="K132" i="16"/>
  <c r="K158" i="16"/>
  <c r="K151" i="16"/>
  <c r="K82" i="16"/>
  <c r="K131" i="16"/>
  <c r="K55" i="16"/>
  <c r="K97" i="16"/>
  <c r="K56" i="16"/>
  <c r="K108" i="16"/>
  <c r="K29" i="16"/>
  <c r="K90" i="16"/>
  <c r="K47" i="16"/>
  <c r="K116" i="16"/>
  <c r="K28" i="16"/>
  <c r="K150" i="16"/>
  <c r="K12" i="16"/>
  <c r="K46" i="16"/>
  <c r="K39" i="16"/>
  <c r="K159" i="16"/>
  <c r="K155" i="16"/>
  <c r="K81" i="16"/>
  <c r="K99" i="16"/>
  <c r="K115" i="16"/>
  <c r="K140" i="16"/>
  <c r="K17" i="16"/>
  <c r="K89" i="16"/>
  <c r="K62" i="16"/>
  <c r="K124" i="16"/>
  <c r="K20" i="16"/>
  <c r="K142" i="16"/>
  <c r="K83" i="16"/>
  <c r="K30" i="17"/>
  <c r="J53" i="18"/>
  <c r="J10" i="18"/>
  <c r="J54" i="18"/>
  <c r="J85" i="18"/>
  <c r="J59" i="18"/>
  <c r="K110" i="16"/>
  <c r="K153" i="16"/>
  <c r="K14" i="17"/>
  <c r="K76" i="16"/>
  <c r="K155" i="17"/>
  <c r="K60" i="16"/>
  <c r="K86" i="16"/>
  <c r="K15" i="17"/>
  <c r="K33" i="17"/>
  <c r="K95" i="17"/>
  <c r="Y26" i="18"/>
  <c r="Y25" i="18"/>
  <c r="Y93" i="18"/>
  <c r="R27" i="19"/>
  <c r="R31" i="19"/>
  <c r="K143" i="44"/>
  <c r="L57" i="12"/>
  <c r="K57" i="12"/>
  <c r="I57" i="12"/>
  <c r="J57" i="12"/>
  <c r="K122" i="3"/>
  <c r="J122" i="3"/>
  <c r="K133" i="3"/>
  <c r="J133" i="3"/>
  <c r="K126" i="3"/>
  <c r="J126" i="3"/>
  <c r="K115" i="3"/>
  <c r="J115" i="3"/>
  <c r="K121" i="3"/>
  <c r="J121" i="3"/>
  <c r="J132" i="3"/>
  <c r="K132" i="3"/>
  <c r="K127" i="3"/>
  <c r="J127" i="3"/>
  <c r="J116" i="3"/>
  <c r="K116" i="3"/>
  <c r="K129" i="3"/>
  <c r="J129" i="3"/>
  <c r="K118" i="3"/>
  <c r="J118" i="3"/>
  <c r="K134" i="3"/>
  <c r="J134" i="3"/>
  <c r="K123" i="3"/>
  <c r="J123" i="3"/>
  <c r="K130" i="3"/>
  <c r="J130" i="3"/>
  <c r="K119" i="3"/>
  <c r="J119" i="3"/>
  <c r="J113" i="3"/>
  <c r="K113" i="3"/>
  <c r="J124" i="3"/>
  <c r="K124" i="3"/>
  <c r="K128" i="3"/>
  <c r="J128" i="3"/>
  <c r="K117" i="3"/>
  <c r="J117" i="3"/>
  <c r="K120" i="3"/>
  <c r="J120" i="3"/>
  <c r="K131" i="3"/>
  <c r="J131" i="3"/>
  <c r="J114" i="3"/>
  <c r="K114" i="3"/>
  <c r="K125" i="3"/>
  <c r="J125" i="3"/>
  <c r="K70" i="2"/>
  <c r="J70" i="2"/>
  <c r="K71" i="2"/>
  <c r="J71" i="2"/>
  <c r="K68" i="2"/>
  <c r="J68" i="2"/>
  <c r="L69" i="2"/>
  <c r="K69" i="2"/>
  <c r="J69" i="2"/>
  <c r="L72" i="2"/>
  <c r="J72" i="2"/>
  <c r="K72" i="2"/>
  <c r="K197" i="3"/>
  <c r="J197" i="3"/>
  <c r="K186" i="3"/>
  <c r="J186" i="3"/>
  <c r="K187" i="3"/>
  <c r="J187" i="3"/>
  <c r="K198" i="3"/>
  <c r="J198" i="3"/>
  <c r="J188" i="3"/>
  <c r="K188" i="3"/>
  <c r="J199" i="3"/>
  <c r="K199" i="3"/>
  <c r="K189" i="3"/>
  <c r="J189" i="3"/>
  <c r="K200" i="3"/>
  <c r="J200" i="3"/>
  <c r="K201" i="3"/>
  <c r="J201" i="3"/>
  <c r="K190" i="3"/>
  <c r="J190" i="3"/>
  <c r="K202" i="3"/>
  <c r="J202" i="3"/>
  <c r="J191" i="3"/>
  <c r="K191" i="3"/>
  <c r="K203" i="3"/>
  <c r="J203" i="3"/>
  <c r="K192" i="3"/>
  <c r="J192" i="3"/>
  <c r="K193" i="3"/>
  <c r="J193" i="3"/>
  <c r="J204" i="3"/>
  <c r="K204" i="3"/>
  <c r="J205" i="3"/>
  <c r="K205" i="3"/>
  <c r="K194" i="3"/>
  <c r="J194" i="3"/>
  <c r="K195" i="3"/>
  <c r="J195" i="3"/>
  <c r="K206" i="3"/>
  <c r="J206" i="3"/>
  <c r="K196" i="3"/>
  <c r="J196" i="3"/>
  <c r="J207" i="3"/>
  <c r="K207" i="3"/>
  <c r="K17" i="2"/>
  <c r="J17" i="2"/>
  <c r="K18" i="2"/>
  <c r="J18" i="2"/>
  <c r="K132" i="13"/>
  <c r="J132" i="13"/>
  <c r="I132" i="13"/>
  <c r="J146" i="13"/>
  <c r="I146" i="13"/>
  <c r="K146" i="13"/>
  <c r="T23" i="14"/>
  <c r="S23" i="14"/>
  <c r="W20" i="13"/>
  <c r="V20" i="13"/>
  <c r="U20" i="13"/>
  <c r="K62" i="13"/>
  <c r="J62" i="13"/>
  <c r="I62" i="13"/>
  <c r="K76" i="13"/>
  <c r="I76" i="13"/>
  <c r="J76" i="13"/>
  <c r="I54" i="12"/>
  <c r="L54" i="12"/>
  <c r="K54" i="12"/>
  <c r="J54" i="12"/>
  <c r="I56" i="12"/>
  <c r="L56" i="12"/>
  <c r="K56" i="12"/>
  <c r="J56" i="12"/>
  <c r="K20" i="13"/>
  <c r="J20" i="13"/>
  <c r="I20" i="13"/>
  <c r="K104" i="13"/>
  <c r="J104" i="13"/>
  <c r="I104" i="13"/>
  <c r="W21" i="15"/>
  <c r="X21" i="15"/>
  <c r="Y21" i="15"/>
  <c r="K118" i="13"/>
  <c r="J118" i="13"/>
  <c r="I118" i="13"/>
  <c r="I160" i="13"/>
  <c r="J160" i="13"/>
  <c r="K160" i="13"/>
  <c r="I48" i="13"/>
  <c r="K48" i="13"/>
  <c r="J48" i="13"/>
  <c r="J90" i="13"/>
  <c r="I90" i="13"/>
  <c r="K90" i="13"/>
  <c r="M77" i="15"/>
  <c r="L77" i="15"/>
  <c r="K77" i="15"/>
  <c r="J77" i="15"/>
  <c r="I77" i="15"/>
  <c r="M49" i="15"/>
  <c r="L49" i="15"/>
  <c r="K49" i="15"/>
  <c r="J49" i="15"/>
  <c r="I49" i="15"/>
  <c r="W9" i="16"/>
  <c r="V9" i="16"/>
  <c r="U9" i="16"/>
  <c r="W21" i="16"/>
  <c r="V21" i="16"/>
  <c r="U21" i="16"/>
  <c r="L21" i="15"/>
  <c r="K21" i="15"/>
  <c r="J21" i="15"/>
  <c r="I21" i="15"/>
  <c r="M21" i="15"/>
  <c r="L35" i="15"/>
  <c r="K35" i="15"/>
  <c r="J35" i="15"/>
  <c r="I35" i="15"/>
  <c r="M35" i="15"/>
  <c r="W9" i="17"/>
  <c r="V9" i="17"/>
  <c r="U9" i="17"/>
  <c r="W21" i="17"/>
  <c r="V21" i="17"/>
  <c r="U21" i="17"/>
  <c r="M161" i="15"/>
  <c r="L161" i="15"/>
  <c r="K161" i="15"/>
  <c r="J161" i="15"/>
  <c r="I161" i="15"/>
  <c r="J119" i="15"/>
  <c r="I119" i="15"/>
  <c r="M119" i="15"/>
  <c r="L119" i="15"/>
  <c r="K119" i="15"/>
  <c r="L147" i="15"/>
  <c r="K147" i="15"/>
  <c r="J147" i="15"/>
  <c r="I147" i="15"/>
  <c r="M147" i="15"/>
  <c r="K133" i="15"/>
  <c r="J133" i="15"/>
  <c r="I133" i="15"/>
  <c r="M133" i="15"/>
  <c r="L133" i="15"/>
  <c r="I105" i="15"/>
  <c r="M105" i="15"/>
  <c r="L105" i="15"/>
  <c r="J105" i="15"/>
  <c r="K105" i="15"/>
  <c r="Q104" i="18"/>
  <c r="R104" i="18"/>
  <c r="R78" i="18"/>
  <c r="Q78" i="18"/>
  <c r="Q148" i="18"/>
  <c r="R148" i="18"/>
  <c r="R132" i="18"/>
  <c r="Q132" i="18"/>
  <c r="Q106" i="18"/>
  <c r="R106" i="18"/>
  <c r="R90" i="18"/>
  <c r="Q90" i="18"/>
  <c r="R160" i="18"/>
  <c r="Q160" i="18"/>
  <c r="R134" i="18"/>
  <c r="Q134" i="18"/>
  <c r="R118" i="18"/>
  <c r="Q118" i="18"/>
  <c r="Q92" i="18"/>
  <c r="R92" i="18"/>
  <c r="R146" i="18"/>
  <c r="Q146" i="18"/>
  <c r="R120" i="18"/>
  <c r="Q120" i="18"/>
  <c r="Q34" i="18"/>
  <c r="R34" i="18"/>
  <c r="R8" i="18"/>
  <c r="Q8" i="18"/>
  <c r="R62" i="18"/>
  <c r="Q62" i="18"/>
  <c r="Q36" i="18"/>
  <c r="R36" i="18"/>
  <c r="R20" i="18"/>
  <c r="Q20" i="18"/>
  <c r="R64" i="18"/>
  <c r="Q64" i="18"/>
  <c r="R48" i="18"/>
  <c r="Q48" i="18"/>
  <c r="R22" i="18"/>
  <c r="Q22" i="18"/>
  <c r="R76" i="18"/>
  <c r="Q76" i="18"/>
  <c r="R50" i="18"/>
  <c r="Q50" i="18"/>
  <c r="M91" i="15"/>
  <c r="L91" i="15"/>
  <c r="K91" i="15"/>
  <c r="I91" i="15"/>
  <c r="J91" i="15"/>
  <c r="I121" i="16"/>
  <c r="K121" i="16"/>
  <c r="J121" i="16"/>
  <c r="K147" i="16"/>
  <c r="J147" i="16"/>
  <c r="I147" i="16"/>
  <c r="K161" i="17"/>
  <c r="I161" i="17"/>
  <c r="J161" i="17"/>
  <c r="I135" i="17"/>
  <c r="J135" i="17"/>
  <c r="K135" i="17"/>
  <c r="I91" i="17"/>
  <c r="J91" i="17"/>
  <c r="K91" i="17"/>
  <c r="J65" i="17"/>
  <c r="I65" i="17"/>
  <c r="K65" i="17"/>
  <c r="J133" i="17"/>
  <c r="I133" i="17"/>
  <c r="K133" i="17"/>
  <c r="K107" i="17"/>
  <c r="J107" i="17"/>
  <c r="I107" i="17"/>
  <c r="K149" i="17"/>
  <c r="J149" i="17"/>
  <c r="I149" i="17"/>
  <c r="K105" i="17"/>
  <c r="J105" i="17"/>
  <c r="I105" i="17"/>
  <c r="K79" i="17"/>
  <c r="J79" i="17"/>
  <c r="I79" i="17"/>
  <c r="K147" i="17"/>
  <c r="J147" i="17"/>
  <c r="I147" i="17"/>
  <c r="K121" i="17"/>
  <c r="J121" i="17"/>
  <c r="I121" i="17"/>
  <c r="K119" i="17"/>
  <c r="J119" i="17"/>
  <c r="I119" i="17"/>
  <c r="K93" i="17"/>
  <c r="I93" i="17"/>
  <c r="J93" i="17"/>
  <c r="I51" i="17"/>
  <c r="K51" i="17"/>
  <c r="J51" i="17"/>
  <c r="K37" i="17"/>
  <c r="J37" i="17"/>
  <c r="I37" i="17"/>
  <c r="K63" i="17"/>
  <c r="J63" i="17"/>
  <c r="I63" i="17"/>
  <c r="K9" i="16"/>
  <c r="J9" i="16"/>
  <c r="I9" i="16"/>
  <c r="K65" i="16"/>
  <c r="J65" i="16"/>
  <c r="I65" i="16"/>
  <c r="K91" i="16"/>
  <c r="J91" i="16"/>
  <c r="I91" i="16"/>
  <c r="I104" i="18"/>
  <c r="J104" i="18"/>
  <c r="J78" i="18"/>
  <c r="I78" i="18"/>
  <c r="I148" i="18"/>
  <c r="J148" i="18"/>
  <c r="J132" i="18"/>
  <c r="I132" i="18"/>
  <c r="I106" i="18"/>
  <c r="J106" i="18"/>
  <c r="J90" i="18"/>
  <c r="I90" i="18"/>
  <c r="J160" i="18"/>
  <c r="I160" i="18"/>
  <c r="J134" i="18"/>
  <c r="I134" i="18"/>
  <c r="J118" i="18"/>
  <c r="I118" i="18"/>
  <c r="I92" i="18"/>
  <c r="J92" i="18"/>
  <c r="J146" i="18"/>
  <c r="I146" i="18"/>
  <c r="J120" i="18"/>
  <c r="I120" i="18"/>
  <c r="I34" i="18"/>
  <c r="J34" i="18"/>
  <c r="J8" i="18"/>
  <c r="I8" i="18"/>
  <c r="J62" i="18"/>
  <c r="I62" i="18"/>
  <c r="I36" i="18"/>
  <c r="J36" i="18"/>
  <c r="J20" i="18"/>
  <c r="I20" i="18"/>
  <c r="J64" i="18"/>
  <c r="I64" i="18"/>
  <c r="J48" i="18"/>
  <c r="I48" i="18"/>
  <c r="J22" i="18"/>
  <c r="I22" i="18"/>
  <c r="J76" i="18"/>
  <c r="I76" i="18"/>
  <c r="J50" i="18"/>
  <c r="I50" i="18"/>
  <c r="K23" i="16"/>
  <c r="J23" i="16"/>
  <c r="I23" i="16"/>
  <c r="J49" i="16"/>
  <c r="I49" i="16"/>
  <c r="K49" i="16"/>
  <c r="K135" i="16"/>
  <c r="J135" i="16"/>
  <c r="I135" i="16"/>
  <c r="J161" i="16"/>
  <c r="I161" i="16"/>
  <c r="K161" i="16"/>
  <c r="K9" i="17"/>
  <c r="J9" i="17"/>
  <c r="I9" i="17"/>
  <c r="K77" i="17"/>
  <c r="J77" i="17"/>
  <c r="I77" i="17"/>
  <c r="J93" i="16"/>
  <c r="I93" i="16"/>
  <c r="K93" i="16"/>
  <c r="I119" i="16"/>
  <c r="J119" i="16"/>
  <c r="K119" i="16"/>
  <c r="J23" i="17"/>
  <c r="I23" i="17"/>
  <c r="K23" i="17"/>
  <c r="I49" i="17"/>
  <c r="J49" i="17"/>
  <c r="K49" i="17"/>
  <c r="I51" i="16"/>
  <c r="J51" i="16"/>
  <c r="K51" i="16"/>
  <c r="I77" i="16"/>
  <c r="K77" i="16"/>
  <c r="J77" i="16"/>
  <c r="X146" i="18"/>
  <c r="Y146" i="18"/>
  <c r="Y120" i="18"/>
  <c r="X120" i="18"/>
  <c r="X104" i="18"/>
  <c r="Y104" i="18"/>
  <c r="X78" i="18"/>
  <c r="Y78" i="18"/>
  <c r="X148" i="18"/>
  <c r="Y148" i="18"/>
  <c r="Y132" i="18"/>
  <c r="X132" i="18"/>
  <c r="Y106" i="18"/>
  <c r="X106" i="18"/>
  <c r="X90" i="18"/>
  <c r="Y90" i="18"/>
  <c r="Y160" i="18"/>
  <c r="X160" i="18"/>
  <c r="Y134" i="18"/>
  <c r="X134" i="18"/>
  <c r="Y64" i="18"/>
  <c r="X64" i="18"/>
  <c r="L161" i="19"/>
  <c r="L149" i="19"/>
  <c r="L147" i="19"/>
  <c r="L135" i="19"/>
  <c r="L133" i="19"/>
  <c r="L121" i="19"/>
  <c r="L119" i="19"/>
  <c r="L105" i="19"/>
  <c r="L93" i="19"/>
  <c r="L91" i="19"/>
  <c r="L79" i="19"/>
  <c r="L77" i="19"/>
  <c r="L65" i="19"/>
  <c r="L63" i="19"/>
  <c r="L51" i="19"/>
  <c r="L49" i="19"/>
  <c r="L107" i="19"/>
  <c r="L21" i="19"/>
  <c r="K7" i="19"/>
  <c r="Q7" i="19" s="1"/>
  <c r="L37" i="19"/>
  <c r="L23" i="19"/>
  <c r="L35" i="19"/>
  <c r="L9" i="19"/>
  <c r="Y20" i="18"/>
  <c r="X20" i="18"/>
  <c r="Y36" i="18"/>
  <c r="X36" i="18"/>
  <c r="Y62" i="18"/>
  <c r="X62" i="18"/>
  <c r="U23" i="19"/>
  <c r="Z38" i="19"/>
  <c r="U37" i="19"/>
  <c r="Z37" i="19" s="1"/>
  <c r="U21" i="19"/>
  <c r="Z21" i="19" s="1"/>
  <c r="T161" i="19"/>
  <c r="T149" i="19"/>
  <c r="T147" i="19"/>
  <c r="T135" i="19"/>
  <c r="T133" i="19"/>
  <c r="T121" i="19"/>
  <c r="T107" i="19"/>
  <c r="T119" i="19"/>
  <c r="T105" i="19"/>
  <c r="T93" i="19"/>
  <c r="T91" i="19"/>
  <c r="T79" i="19"/>
  <c r="T77" i="19"/>
  <c r="T65" i="19"/>
  <c r="T63" i="19"/>
  <c r="T51" i="19"/>
  <c r="T49" i="19"/>
  <c r="T35" i="19"/>
  <c r="T9" i="19"/>
  <c r="S7" i="19"/>
  <c r="Y7" i="19" s="1"/>
  <c r="T21" i="19"/>
  <c r="T37" i="19"/>
  <c r="T23" i="19"/>
  <c r="U9" i="19"/>
  <c r="Z24" i="19" s="1"/>
  <c r="Z10" i="19"/>
  <c r="U35" i="19"/>
  <c r="Z35" i="19" s="1"/>
  <c r="Z27" i="19"/>
  <c r="Z108" i="19"/>
  <c r="U107" i="19"/>
  <c r="Z107" i="19" s="1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X8" i="18"/>
  <c r="Y8" i="18"/>
  <c r="X34" i="18"/>
  <c r="Y34" i="18"/>
  <c r="Y118" i="18"/>
  <c r="X118" i="18"/>
  <c r="Y50" i="18"/>
  <c r="X50" i="18"/>
  <c r="Y76" i="18"/>
  <c r="X76" i="18"/>
  <c r="Y92" i="18"/>
  <c r="X92" i="18"/>
  <c r="D161" i="19"/>
  <c r="D149" i="19"/>
  <c r="D147" i="19"/>
  <c r="D135" i="19"/>
  <c r="D133" i="19"/>
  <c r="D121" i="19"/>
  <c r="D105" i="19"/>
  <c r="D93" i="19"/>
  <c r="D91" i="19"/>
  <c r="D79" i="19"/>
  <c r="D77" i="19"/>
  <c r="D65" i="19"/>
  <c r="D63" i="19"/>
  <c r="D51" i="19"/>
  <c r="D49" i="19"/>
  <c r="D119" i="19"/>
  <c r="D37" i="19"/>
  <c r="C7" i="19"/>
  <c r="I7" i="19" s="1"/>
  <c r="D107" i="19"/>
  <c r="D23" i="19"/>
  <c r="D35" i="19"/>
  <c r="D9" i="19"/>
  <c r="D21" i="19"/>
  <c r="J161" i="19"/>
  <c r="H161" i="19"/>
  <c r="H147" i="19"/>
  <c r="J14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H63" i="19"/>
  <c r="J63" i="19"/>
  <c r="H51" i="19"/>
  <c r="J51" i="19"/>
  <c r="H49" i="19"/>
  <c r="J49" i="19"/>
  <c r="J149" i="19"/>
  <c r="H149" i="19"/>
  <c r="H121" i="19"/>
  <c r="J121" i="19"/>
  <c r="H135" i="19"/>
  <c r="J135" i="19"/>
  <c r="H107" i="19"/>
  <c r="J107" i="19"/>
  <c r="H119" i="19"/>
  <c r="J119" i="19"/>
  <c r="H133" i="19"/>
  <c r="J133" i="19"/>
  <c r="R161" i="19"/>
  <c r="P161" i="19"/>
  <c r="R149" i="19"/>
  <c r="P149" i="19"/>
  <c r="P135" i="19"/>
  <c r="R135" i="19"/>
  <c r="P105" i="19"/>
  <c r="R105" i="19"/>
  <c r="P93" i="19"/>
  <c r="R93" i="19"/>
  <c r="P91" i="19"/>
  <c r="R91" i="19"/>
  <c r="P79" i="19"/>
  <c r="R79" i="19"/>
  <c r="P77" i="19"/>
  <c r="R77" i="19"/>
  <c r="P65" i="19"/>
  <c r="R65" i="19"/>
  <c r="P63" i="19"/>
  <c r="R63" i="19"/>
  <c r="P51" i="19"/>
  <c r="R51" i="19"/>
  <c r="P49" i="19"/>
  <c r="R49" i="19"/>
  <c r="P133" i="19"/>
  <c r="R133" i="19"/>
  <c r="P107" i="19"/>
  <c r="R107" i="19"/>
  <c r="P119" i="19"/>
  <c r="R119" i="19"/>
  <c r="R147" i="19"/>
  <c r="P147" i="19"/>
  <c r="P121" i="19"/>
  <c r="R121" i="19"/>
  <c r="X149" i="19"/>
  <c r="X133" i="19"/>
  <c r="X105" i="19"/>
  <c r="X93" i="19"/>
  <c r="X91" i="19"/>
  <c r="X79" i="19"/>
  <c r="X77" i="19"/>
  <c r="X65" i="19"/>
  <c r="X63" i="19"/>
  <c r="X51" i="19"/>
  <c r="X49" i="19"/>
  <c r="X121" i="19"/>
  <c r="X147" i="19"/>
  <c r="X107" i="19"/>
  <c r="X161" i="19"/>
  <c r="X135" i="19"/>
  <c r="P9" i="19"/>
  <c r="R9" i="19"/>
  <c r="H21" i="19"/>
  <c r="J21" i="19"/>
  <c r="X23" i="19"/>
  <c r="P35" i="19"/>
  <c r="R35" i="19"/>
  <c r="P23" i="19"/>
  <c r="R23" i="19"/>
  <c r="H35" i="19"/>
  <c r="J35" i="19"/>
  <c r="X37" i="19"/>
  <c r="X21" i="19"/>
  <c r="H23" i="19"/>
  <c r="J23" i="19"/>
  <c r="P37" i="19"/>
  <c r="R37" i="19"/>
  <c r="X119" i="19"/>
  <c r="I92" i="21"/>
  <c r="H92" i="21"/>
  <c r="I22" i="21"/>
  <c r="H22" i="21"/>
  <c r="I64" i="21"/>
  <c r="H64" i="21"/>
  <c r="H162" i="21"/>
  <c r="I162" i="21"/>
  <c r="H148" i="21"/>
  <c r="I148" i="21"/>
  <c r="I106" i="21"/>
  <c r="H106" i="21"/>
  <c r="I36" i="21"/>
  <c r="H36" i="21"/>
  <c r="J161" i="22"/>
  <c r="K161" i="22"/>
  <c r="L161" i="22"/>
  <c r="J105" i="22"/>
  <c r="K105" i="22"/>
  <c r="L105" i="22"/>
  <c r="J49" i="22"/>
  <c r="K49" i="22"/>
  <c r="L49" i="22"/>
  <c r="L147" i="22"/>
  <c r="K147" i="22"/>
  <c r="J147" i="22"/>
  <c r="L91" i="22"/>
  <c r="K91" i="22"/>
  <c r="J91" i="22"/>
  <c r="L35" i="22"/>
  <c r="K35" i="22"/>
  <c r="J35" i="22"/>
  <c r="L133" i="22"/>
  <c r="K133" i="22"/>
  <c r="J133" i="22"/>
  <c r="L77" i="22"/>
  <c r="K77" i="22"/>
  <c r="J77" i="22"/>
  <c r="L119" i="22"/>
  <c r="K119" i="22"/>
  <c r="J119" i="22"/>
  <c r="L63" i="22"/>
  <c r="K63" i="22"/>
  <c r="J63" i="22"/>
  <c r="I78" i="21"/>
  <c r="H78" i="21"/>
  <c r="H120" i="21"/>
  <c r="I120" i="21"/>
  <c r="H50" i="21"/>
  <c r="I50" i="21"/>
  <c r="X21" i="22"/>
  <c r="W21" i="22"/>
  <c r="V21" i="22"/>
  <c r="K118" i="26"/>
  <c r="J118" i="26"/>
  <c r="I118" i="26"/>
  <c r="K48" i="27"/>
  <c r="J48" i="27"/>
  <c r="I48" i="27"/>
  <c r="K76" i="26"/>
  <c r="J76" i="26"/>
  <c r="I76" i="26"/>
  <c r="K104" i="27"/>
  <c r="J104" i="27"/>
  <c r="I104" i="27"/>
  <c r="I146" i="27"/>
  <c r="K146" i="27"/>
  <c r="J146" i="27"/>
  <c r="K160" i="27"/>
  <c r="J160" i="27"/>
  <c r="I160" i="27"/>
  <c r="K34" i="26"/>
  <c r="J34" i="26"/>
  <c r="I34" i="26"/>
  <c r="K146" i="26"/>
  <c r="J146" i="26"/>
  <c r="I146" i="26"/>
  <c r="K76" i="27"/>
  <c r="J76" i="27"/>
  <c r="I76" i="27"/>
  <c r="K132" i="27"/>
  <c r="J132" i="27"/>
  <c r="I132" i="27"/>
  <c r="J104" i="26"/>
  <c r="I104" i="26"/>
  <c r="K104" i="26"/>
  <c r="J34" i="27"/>
  <c r="I34" i="27"/>
  <c r="K34" i="27"/>
  <c r="I62" i="26"/>
  <c r="J62" i="26"/>
  <c r="K62" i="26"/>
  <c r="K20" i="26"/>
  <c r="I20" i="26"/>
  <c r="J20" i="26"/>
  <c r="K132" i="26"/>
  <c r="J132" i="26"/>
  <c r="I132" i="26"/>
  <c r="K62" i="27"/>
  <c r="J62" i="27"/>
  <c r="I62" i="27"/>
  <c r="M48" i="28"/>
  <c r="L48" i="28"/>
  <c r="K48" i="28"/>
  <c r="J48" i="28"/>
  <c r="I48" i="28"/>
  <c r="L34" i="28"/>
  <c r="K34" i="28"/>
  <c r="J34" i="28"/>
  <c r="I34" i="28"/>
  <c r="M34" i="28"/>
  <c r="M62" i="28"/>
  <c r="L62" i="28"/>
  <c r="K62" i="28"/>
  <c r="J62" i="28"/>
  <c r="I62" i="28"/>
  <c r="J90" i="28"/>
  <c r="I90" i="28"/>
  <c r="M90" i="28"/>
  <c r="K90" i="28"/>
  <c r="L90" i="28"/>
  <c r="K104" i="28"/>
  <c r="J104" i="28"/>
  <c r="I104" i="28"/>
  <c r="L104" i="28"/>
  <c r="M104" i="28"/>
  <c r="M132" i="28"/>
  <c r="L132" i="28"/>
  <c r="K132" i="28"/>
  <c r="J132" i="28"/>
  <c r="I132" i="28"/>
  <c r="M160" i="28"/>
  <c r="I160" i="28"/>
  <c r="J160" i="28"/>
  <c r="K160" i="28"/>
  <c r="L160" i="28"/>
  <c r="M146" i="28"/>
  <c r="L146" i="28"/>
  <c r="K146" i="28"/>
  <c r="J146" i="28"/>
  <c r="I146" i="28"/>
  <c r="N16" i="43"/>
  <c r="M16" i="43"/>
  <c r="L16" i="43"/>
  <c r="O146" i="43"/>
  <c r="N146" i="43"/>
  <c r="M146" i="43"/>
  <c r="L146" i="43"/>
  <c r="J16" i="43"/>
  <c r="I16" i="43"/>
  <c r="H16" i="43"/>
  <c r="S16" i="43"/>
  <c r="R16" i="43"/>
  <c r="Q16" i="43"/>
  <c r="P16" i="43"/>
  <c r="T16" i="43"/>
  <c r="H146" i="44"/>
  <c r="K146" i="44" s="1"/>
  <c r="G146" i="44"/>
  <c r="I146" i="44"/>
  <c r="Z23" i="19" l="1"/>
  <c r="Z9" i="19"/>
  <c r="Z158" i="19"/>
  <c r="Z145" i="19"/>
  <c r="Z132" i="19"/>
  <c r="Z123" i="19"/>
  <c r="Z102" i="19"/>
  <c r="Z88" i="19"/>
  <c r="Z75" i="19"/>
  <c r="Z62" i="19"/>
  <c r="Z53" i="19"/>
  <c r="Z40" i="19"/>
  <c r="Z14" i="19"/>
  <c r="Z33" i="19"/>
  <c r="Z11" i="19"/>
  <c r="Z116" i="19"/>
  <c r="Z59" i="19"/>
  <c r="Z34" i="19"/>
  <c r="Z157" i="19"/>
  <c r="Z144" i="19"/>
  <c r="Z131" i="19"/>
  <c r="Z118" i="19"/>
  <c r="Z109" i="19"/>
  <c r="Z87" i="19"/>
  <c r="Z74" i="19"/>
  <c r="Z61" i="19"/>
  <c r="Z48" i="19"/>
  <c r="Z98" i="19"/>
  <c r="Z29" i="19"/>
  <c r="Z32" i="19"/>
  <c r="Z155" i="19"/>
  <c r="Z103" i="19"/>
  <c r="Z72" i="19"/>
  <c r="Z46" i="19"/>
  <c r="Z156" i="19"/>
  <c r="Z143" i="19"/>
  <c r="Z130" i="19"/>
  <c r="Z117" i="19"/>
  <c r="Z100" i="19"/>
  <c r="Z86" i="19"/>
  <c r="Z73" i="19"/>
  <c r="Z60" i="19"/>
  <c r="Z47" i="19"/>
  <c r="Z110" i="19"/>
  <c r="Z39" i="19"/>
  <c r="Z25" i="19"/>
  <c r="Z28" i="19"/>
  <c r="Z154" i="19"/>
  <c r="Z141" i="19"/>
  <c r="Z128" i="19"/>
  <c r="Z115" i="19"/>
  <c r="Z96" i="19"/>
  <c r="Z84" i="19"/>
  <c r="Z71" i="19"/>
  <c r="Z58" i="19"/>
  <c r="Z45" i="19"/>
  <c r="Z99" i="19"/>
  <c r="Z30" i="19"/>
  <c r="Z16" i="19"/>
  <c r="Z152" i="19"/>
  <c r="Z140" i="19"/>
  <c r="Z127" i="19"/>
  <c r="Z114" i="19"/>
  <c r="Z95" i="19"/>
  <c r="Z82" i="19"/>
  <c r="Z70" i="19"/>
  <c r="Z57" i="19"/>
  <c r="Z44" i="19"/>
  <c r="Z104" i="19"/>
  <c r="Z26" i="19"/>
  <c r="Z12" i="19"/>
  <c r="Z160" i="19"/>
  <c r="Z151" i="19"/>
  <c r="Z138" i="19"/>
  <c r="Z126" i="19"/>
  <c r="Z113" i="19"/>
  <c r="Z90" i="19"/>
  <c r="Z81" i="19"/>
  <c r="Z68" i="19"/>
  <c r="Z56" i="19"/>
  <c r="Z43" i="19"/>
  <c r="Z31" i="19"/>
  <c r="Z17" i="19"/>
  <c r="Z19" i="19"/>
  <c r="Z129" i="19"/>
  <c r="Z20" i="19"/>
  <c r="Z159" i="19"/>
  <c r="Z146" i="19"/>
  <c r="Z137" i="19"/>
  <c r="Z124" i="19"/>
  <c r="Z112" i="19"/>
  <c r="Z89" i="19"/>
  <c r="Z76" i="19"/>
  <c r="Z67" i="19"/>
  <c r="Z54" i="19"/>
  <c r="Z42" i="19"/>
  <c r="Z18" i="19"/>
  <c r="Z15" i="19"/>
  <c r="Z142" i="19"/>
  <c r="Z85" i="19"/>
  <c r="Z101" i="19"/>
  <c r="Z13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107" i="19"/>
  <c r="I107" i="19" s="1"/>
  <c r="C49" i="19"/>
  <c r="I49" i="19" s="1"/>
  <c r="C21" i="19"/>
  <c r="I21" i="19" s="1"/>
  <c r="C37" i="19"/>
  <c r="I37" i="19" s="1"/>
  <c r="C23" i="19"/>
  <c r="I23" i="19" s="1"/>
  <c r="C35" i="19"/>
  <c r="I35" i="19" s="1"/>
  <c r="C9" i="19"/>
  <c r="I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07" i="19"/>
  <c r="Y107" i="19" s="1"/>
  <c r="S119" i="19"/>
  <c r="Y119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23" i="19"/>
  <c r="Y23" i="19" s="1"/>
  <c r="S49" i="19"/>
  <c r="Y49" i="19" s="1"/>
  <c r="S35" i="19"/>
  <c r="Y35" i="19" s="1"/>
  <c r="S9" i="19"/>
  <c r="Y9" i="19" s="1"/>
  <c r="S21" i="19"/>
  <c r="Y21" i="19" s="1"/>
  <c r="S37" i="19"/>
  <c r="Y37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07" i="19"/>
  <c r="Q107" i="19" s="1"/>
  <c r="K119" i="19"/>
  <c r="Q119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35" i="19"/>
  <c r="Q35" i="19" s="1"/>
  <c r="K9" i="19"/>
  <c r="Q9" i="19" s="1"/>
  <c r="K21" i="19"/>
  <c r="Q21" i="19" s="1"/>
  <c r="K37" i="19"/>
  <c r="Q37" i="19" s="1"/>
  <c r="K49" i="19"/>
  <c r="Q49" i="19" s="1"/>
  <c r="K23" i="19"/>
  <c r="Q23" i="19" s="1"/>
</calcChain>
</file>

<file path=xl/sharedStrings.xml><?xml version="1.0" encoding="utf-8"?>
<sst xmlns="http://schemas.openxmlformats.org/spreadsheetml/2006/main" count="5503" uniqueCount="307">
  <si>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</si>
  <si>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</si>
  <si>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</si>
  <si>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</si>
  <si>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</si>
  <si>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</si>
  <si>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</si>
  <si>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</si>
  <si>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</si>
  <si>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</si>
  <si>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</si>
  <si>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</si>
  <si>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</si>
  <si>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</si>
  <si>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</si>
  <si>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</si>
  <si>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</si>
  <si>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</si>
  <si>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</si>
  <si>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</si>
  <si>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</si>
  <si>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</si>
  <si>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</si>
  <si>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</si>
  <si>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</si>
  <si>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</si>
  <si>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</si>
  <si>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</si>
  <si>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</si>
  <si>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</si>
  <si>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</si>
  <si>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</si>
  <si>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</si>
  <si>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</si>
  <si>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</si>
  <si>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</si>
  <si>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</si>
  <si>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</si>
  <si>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</si>
  <si>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</si>
  <si>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</si>
  <si>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</si>
  <si>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</si>
  <si>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</si>
  <si>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</si>
  <si>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</si>
  <si>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</si>
  <si>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</si>
  <si>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</si>
  <si>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</si>
  <si>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</si>
  <si>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</si>
  <si>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</si>
  <si>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</si>
  <si>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</si>
  <si>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</si>
  <si>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</si>
  <si>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</si>
  <si>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</si>
  <si>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</si>
  <si>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</si>
  <si>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</si>
  <si>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</si>
  <si>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</si>
  <si>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</si>
  <si>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</si>
  <si>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</si>
  <si>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</si>
  <si>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</si>
  <si>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</si>
  <si>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</si>
  <si>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</si>
  <si>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</si>
  <si>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</si>
  <si>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</si>
  <si>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</si>
  <si>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</si>
  <si>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</si>
  <si>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</si>
  <si>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</si>
  <si>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</si>
  <si>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</si>
  <si>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</si>
  <si>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</si>
  <si>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</si>
  <si>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</si>
  <si>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</si>
  <si>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</si>
  <si>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</si>
  <si>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</si>
  <si>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</si>
  <si>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</si>
  <si>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</si>
  <si>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</si>
  <si>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</si>
  <si>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</si>
  <si>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</si>
  <si>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</si>
  <si>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</si>
  <si>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</si>
  <si>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</si>
  <si>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</si>
  <si>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</si>
  <si>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</si>
  <si>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</si>
  <si>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</si>
  <si>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</si>
  <si>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</si>
  <si>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</si>
  <si>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</si>
  <si>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</si>
  <si>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</si>
  <si>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</si>
  <si>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</si>
  <si>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</si>
  <si>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</si>
  <si>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</si>
  <si>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</si>
  <si>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</si>
  <si>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</si>
  <si>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</si>
  <si>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</si>
  <si>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</si>
  <si>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</si>
  <si>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</si>
  <si>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</si>
  <si>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</si>
  <si>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</si>
  <si>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</si>
  <si>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</si>
  <si>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</si>
  <si>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</si>
  <si>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</si>
  <si>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</si>
  <si>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</si>
  <si>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</si>
  <si>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</si>
  <si>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</si>
  <si>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</si>
  <si>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</si>
  <si>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</si>
  <si>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</si>
  <si>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</si>
  <si>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</si>
  <si>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</si>
  <si>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</si>
  <si>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</si>
  <si>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</si>
  <si>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</si>
  <si>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</si>
  <si>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</si>
  <si>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</si>
  <si>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</si>
  <si>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</si>
  <si>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</si>
  <si>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</si>
  <si>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</si>
  <si>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</si>
  <si>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</si>
  <si>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</si>
  <si>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</si>
  <si>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</si>
  <si>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</si>
  <si>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</si>
  <si>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</si>
  <si>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</si>
  <si>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</si>
  <si>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</si>
  <si>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</si>
  <si>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</si>
  <si>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</si>
  <si>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</si>
  <si>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</si>
  <si>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</si>
  <si>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</si>
  <si>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</si>
  <si>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</si>
  <si>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</si>
  <si>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</si>
  <si>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</si>
  <si>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</si>
  <si>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</si>
  <si>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</si>
  <si>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</si>
  <si>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</si>
  <si>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</si>
  <si>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</si>
  <si>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</si>
  <si>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</si>
  <si>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</si>
  <si>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</si>
  <si>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</si>
  <si>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</si>
  <si>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</si>
  <si>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</si>
  <si>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</si>
  <si>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</si>
  <si>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</si>
  <si>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</si>
  <si>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</si>
  <si>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</si>
  <si>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</si>
  <si>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</si>
  <si>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</si>
  <si>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</si>
  <si>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</si>
  <si>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</si>
  <si>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</si>
  <si>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</si>
  <si>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</si>
  <si>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</si>
  <si>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</si>
  <si>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</si>
  <si>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</si>
  <si>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</si>
  <si>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</si>
  <si>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</si>
  <si>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</si>
  <si>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</si>
  <si>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</si>
  <si>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</si>
  <si>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mayo 2021</t>
  </si>
  <si>
    <t>mayo 2022</t>
  </si>
  <si>
    <t>mayo 2023</t>
  </si>
  <si>
    <t>mayo 2024</t>
  </si>
  <si>
    <t>mayo 2025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</si>
  <si>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</si>
  <si>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</si>
  <si>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</si>
  <si>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</si>
  <si>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</si>
  <si>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</si>
  <si>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</si>
  <si>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</si>
  <si>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</si>
  <si>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</si>
  <si>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</si>
  <si>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</si>
  <si>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</si>
  <si>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</si>
  <si>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</si>
  <si>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</si>
  <si>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</si>
  <si>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</si>
  <si>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</si>
  <si>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</si>
  <si>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</si>
  <si>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</si>
  <si>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</si>
  <si>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</si>
  <si>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</si>
  <si>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</si>
  <si>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</si>
  <si>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mayo 2020</t>
  </si>
  <si>
    <t>mayo 2020</t>
  </si>
  <si>
    <t>Viajeros entrados en los establecimientos alojativos de San Miguel de Abona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</si>
  <si>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</si>
  <si>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</si>
  <si>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</si>
  <si>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</si>
  <si>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</si>
  <si>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</si>
  <si>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</si>
  <si>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</si>
  <si>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</si>
  <si>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mayo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</si>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</sst>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EDD15484-8EB4-43B5-AAA4-663B035308C2}"/>
    <cellStyle name="Normal 2 6" xfId="3" xr:uid="{A1E80F94-CF64-4512-9DC8-26FC38C20595}"/>
    <cellStyle name="Porcentaje" xfId="1" builtinId="5"/>
  </cellStyles>
  <dxfs count="0"/>
  <tableStyles count="1" defaultTableStyle="TableStyleMedium2" defaultPivotStyle="PivotStyleLight16">
    <tableStyle name="Invisible" pivot="0" table="0" count="0" xr9:uid="{D496ED16-5859-40FB-BE6F-EE5AB10379C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2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7-4EF0-9499-9BCF4E6455B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7-4EF0-9499-9BCF4E6455B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7-4EF0-9499-9BCF4E6455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7-4EF0-9499-9BCF4E6455B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7-4EF0-9499-9BCF4E6455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47-4EF0-9499-9BCF4E6455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12">
                  <c:v>108223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47-4EF0-9499-9BCF4E64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47-4EF0-9499-9BCF4E6455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47-4EF0-9499-9BCF4E6455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47-4EF0-9499-9BCF4E645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47-4EF0-9499-9BCF4E645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47-4EF0-9499-9BCF4E645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47-4EF0-9499-9BCF4E645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47-4EF0-9499-9BCF4E645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47-4EF0-9499-9BCF4E645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47-4EF0-9499-9BCF4E645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47-4EF0-9499-9BCF4E645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47-4EF0-9499-9BCF4E645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47-4EF0-9499-9BCF4E645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47-4EF0-9499-9BCF4E645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47-4EF0-9499-9BCF4E645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47-4EF0-9499-9BCF4E6455B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12">
                  <c:v>9.8097509005124151E-2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47-4EF0-9499-9BCF4E64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D-4098-99DE-E38878F34636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D-4098-99DE-E38878F34636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9D-4098-99DE-E38878F346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9D-4098-99DE-E38878F34636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9D-4098-99DE-E38878F346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9D-4098-99DE-E38878F346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4">
                  <c:v>326</c:v>
                </c:pt>
                <c:pt idx="12">
                  <c:v>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9D-4098-99DE-E38878F34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9D-4098-99DE-E38878F346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9D-4098-99DE-E38878F346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9D-4098-99DE-E38878F346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9D-4098-99DE-E38878F346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9D-4098-99DE-E38878F346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9D-4098-99DE-E38878F346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9D-4098-99DE-E38878F346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9D-4098-99DE-E38878F346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9D-4098-99DE-E38878F346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9D-4098-99DE-E38878F346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9D-4098-99DE-E38878F346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9D-4098-99DE-E38878F346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9D-4098-99DE-E38878F346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9D-4098-99DE-E38878F346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9D-4098-99DE-E38878F34636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4">
                  <c:v>-0.36943907156673117</c:v>
                </c:pt>
                <c:pt idx="12">
                  <c:v>-2.6071321546299098E-2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9D-4098-99DE-E38878F34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6-4CD0-B238-7BF53ADDC18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6-4CD0-B238-7BF53ADDC18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6-4CD0-B238-7BF53ADDC1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6-4CD0-B238-7BF53ADDC18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6-4CD0-B238-7BF53ADDC1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C6-4CD0-B238-7BF53ADDC1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12">
                  <c:v>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C6-4CD0-B238-7BF53ADDC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C6-4CD0-B238-7BF53ADDC1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C6-4CD0-B238-7BF53ADDC1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C6-4CD0-B238-7BF53ADDC1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C6-4CD0-B238-7BF53ADDC1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C6-4CD0-B238-7BF53ADDC1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C6-4CD0-B238-7BF53ADDC1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C6-4CD0-B238-7BF53ADDC1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C6-4CD0-B238-7BF53ADDC1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C6-4CD0-B238-7BF53ADDC1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C6-4CD0-B238-7BF53ADDC1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C6-4CD0-B238-7BF53ADDC1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C6-4CD0-B238-7BF53ADDC1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C6-4CD0-B238-7BF53ADDC1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C6-4CD0-B238-7BF53ADDC1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C6-4CD0-B238-7BF53ADDC18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12">
                  <c:v>-3.5668242372152936E-2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C6-4CD0-B238-7BF53ADDC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6-4E22-9029-2E43F3E5AED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6-4E22-9029-2E43F3E5AED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6-4E22-9029-2E43F3E5AE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6-4E22-9029-2E43F3E5AED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6-4E22-9029-2E43F3E5AE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B6-4E22-9029-2E43F3E5AE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4">
                  <c:v>8</c:v>
                </c:pt>
                <c:pt idx="12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B6-4E22-9029-2E43F3E5A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B6-4E22-9029-2E43F3E5AE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B6-4E22-9029-2E43F3E5AE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B6-4E22-9029-2E43F3E5AE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B6-4E22-9029-2E43F3E5AE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B6-4E22-9029-2E43F3E5AE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6-4E22-9029-2E43F3E5AE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6-4E22-9029-2E43F3E5AE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6-4E22-9029-2E43F3E5AE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6-4E22-9029-2E43F3E5AE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6-4E22-9029-2E43F3E5AE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6-4E22-9029-2E43F3E5AE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6-4E22-9029-2E43F3E5AE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6-4E22-9029-2E43F3E5AE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6-4E22-9029-2E43F3E5AE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6-4E22-9029-2E43F3E5AED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4">
                  <c:v>-0.11111111111111116</c:v>
                </c:pt>
                <c:pt idx="12">
                  <c:v>-5.6257175660160752E-2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B6-4E22-9029-2E43F3E5A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5-488B-8664-F93E3E56DDD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5-488B-8664-F93E3E56DDD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5-488B-8664-F93E3E56DD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5-488B-8664-F93E3E56DDD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5-488B-8664-F93E3E56DD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05-488B-8664-F93E3E56DD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4">
                  <c:v>28</c:v>
                </c:pt>
                <c:pt idx="12">
                  <c:v>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05-488B-8664-F93E3E56D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05-488B-8664-F93E3E56DD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05-488B-8664-F93E3E56DD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05-488B-8664-F93E3E56DD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05-488B-8664-F93E3E56DD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05-488B-8664-F93E3E56DD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5-488B-8664-F93E3E56DD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5-488B-8664-F93E3E56DD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5-488B-8664-F93E3E56DD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5-488B-8664-F93E3E56DD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5-488B-8664-F93E3E56DD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5-488B-8664-F93E3E56DD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5-488B-8664-F93E3E56DD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5-488B-8664-F93E3E56DD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5-488B-8664-F93E3E56DD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5-488B-8664-F93E3E56DDD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4">
                  <c:v>1.5454545454545454</c:v>
                </c:pt>
                <c:pt idx="12">
                  <c:v>-0.35332708528584822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05-488B-8664-F93E3E56D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2-455B-9355-8857112FF4D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2-455B-9355-8857112FF4D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2-455B-9355-8857112FF4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2-455B-9355-8857112FF4D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2-455B-9355-8857112FF4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2-455B-9355-8857112FF4D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12">
                  <c:v>108223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32-455B-9355-8857112FF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32-455B-9355-8857112FF4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32-455B-9355-8857112FF4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32-455B-9355-8857112FF4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32-455B-9355-8857112FF4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32-455B-9355-8857112FF4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32-455B-9355-8857112FF4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32-455B-9355-8857112FF4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32-455B-9355-8857112FF4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32-455B-9355-8857112FF4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32-455B-9355-8857112FF4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32-455B-9355-8857112FF4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32-455B-9355-8857112FF4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2-455B-9355-8857112FF4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2-455B-9355-8857112FF4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2-455B-9355-8857112FF4D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12">
                  <c:v>9.8097509005124151E-2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32-455B-9355-8857112FF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1-4AAB-96F6-5D3F5B3B8C5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1-4AAB-96F6-5D3F5B3B8C5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11-4AAB-96F6-5D3F5B3B8C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1-4AAB-96F6-5D3F5B3B8C5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1-4AAB-96F6-5D3F5B3B8C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11-4AAB-96F6-5D3F5B3B8C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4">
                  <c:v>20267</c:v>
                </c:pt>
                <c:pt idx="12">
                  <c:v>95259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11-4AAB-96F6-5D3F5B3B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11-4AAB-96F6-5D3F5B3B8C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11-4AAB-96F6-5D3F5B3B8C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11-4AAB-96F6-5D3F5B3B8C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11-4AAB-96F6-5D3F5B3B8C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11-4AAB-96F6-5D3F5B3B8C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11-4AAB-96F6-5D3F5B3B8C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11-4AAB-96F6-5D3F5B3B8C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1-4AAB-96F6-5D3F5B3B8C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11-4AAB-96F6-5D3F5B3B8C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11-4AAB-96F6-5D3F5B3B8C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11-4AAB-96F6-5D3F5B3B8C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11-4AAB-96F6-5D3F5B3B8C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11-4AAB-96F6-5D3F5B3B8C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11-4AAB-96F6-5D3F5B3B8C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11-4AAB-96F6-5D3F5B3B8C5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4">
                  <c:v>5.672871369727317E-2</c:v>
                </c:pt>
                <c:pt idx="12">
                  <c:v>9.9531372639549476E-2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11-4AAB-96F6-5D3F5B3B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22-4B37-9415-4A20E99FAFF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2-4B37-9415-4A20E99FAFF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22-4B37-9415-4A20E99FAF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22-4B37-9415-4A20E99FAFF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22-4B37-9415-4A20E99FAF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22-4B37-9415-4A20E99FAF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2">
                  <c:v>2478</c:v>
                </c:pt>
                <c:pt idx="3">
                  <c:v>3252</c:v>
                </c:pt>
                <c:pt idx="4">
                  <c:v>2847</c:v>
                </c:pt>
                <c:pt idx="12">
                  <c:v>12964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22-4B37-9415-4A20E99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22-4B37-9415-4A20E99FAF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22-4B37-9415-4A20E99FAF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22-4B37-9415-4A20E99FAF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22-4B37-9415-4A20E99FAF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22-4B37-9415-4A20E99FAF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22-4B37-9415-4A20E99FAF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22-4B37-9415-4A20E99FAF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22-4B37-9415-4A20E99FAF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22-4B37-9415-4A20E99FAF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22-4B37-9415-4A20E99FAF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22-4B37-9415-4A20E99FAF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22-4B37-9415-4A20E99FAF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22-4B37-9415-4A20E99FAF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22-4B37-9415-4A20E99FAF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22-4B37-9415-4A20E99FAFF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2">
                  <c:v>3.2388663967610754E-3</c:v>
                </c:pt>
                <c:pt idx="3">
                  <c:v>0.19383259911894268</c:v>
                </c:pt>
                <c:pt idx="4">
                  <c:v>0.12263406940063093</c:v>
                </c:pt>
                <c:pt idx="12">
                  <c:v>8.7675140531923823E-2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22-4B37-9415-4A20E99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7-4705-92D0-054B448E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7-4705-92D0-054B448E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F-43E8-BE7F-C29EE687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F-43E8-BE7F-C29EE687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A-4787-AE52-5118F00DF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A-4787-AE52-5118F00DF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8-44E6-ADD5-828289C35A3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8-44E6-ADD5-828289C35A3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8-44E6-ADD5-828289C35A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8-44E6-ADD5-828289C35A3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8-44E6-ADD5-828289C35A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68-44E6-ADD5-828289C35A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4">
                  <c:v>6261</c:v>
                </c:pt>
                <c:pt idx="12">
                  <c:v>19777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68-44E6-ADD5-828289C35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68-44E6-ADD5-828289C35A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68-44E6-ADD5-828289C35A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68-44E6-ADD5-828289C35A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68-44E6-ADD5-828289C35A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68-44E6-ADD5-828289C35A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8-44E6-ADD5-828289C35A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8-44E6-ADD5-828289C35A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8-44E6-ADD5-828289C35A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8-44E6-ADD5-828289C35A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8-44E6-ADD5-828289C35A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8-44E6-ADD5-828289C35A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8-44E6-ADD5-828289C35A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8-44E6-ADD5-828289C35A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8-44E6-ADD5-828289C35A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8-44E6-ADD5-828289C35A3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4">
                  <c:v>5.5106167846309395E-2</c:v>
                </c:pt>
                <c:pt idx="12">
                  <c:v>0.12901752583204895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68-44E6-ADD5-828289C35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27-432E-A62A-603382ECE9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27-432E-A62A-603382ECE9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27-432E-A62A-603382ECE9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27-432E-A62A-603382ECE9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27-432E-A62A-603382ECE9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27-432E-A62A-603382ECE9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27-432E-A62A-603382ECE9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B27-432E-A62A-603382ECE9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27-432E-A62A-603382ECE93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27-432E-A62A-603382ECE9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27-432E-A62A-603382ECE9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27-432E-A62A-603382ECE9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27-432E-A62A-603382ECE9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27-432E-A62A-603382ECE9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B27-432E-A62A-603382ECE9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B27-432E-A62A-603382ECE9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B27-432E-A62A-603382ECE93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B27-432E-A62A-603382ECE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D-44CD-93A4-98E9EEF822C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D-44CD-93A4-98E9EEF822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6D-44CD-93A4-98E9EEF822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6D-44CD-93A4-98E9EEF822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6D-44CD-93A4-98E9EEF822C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6D-44CD-93A4-98E9EEF822C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6D-44CD-93A4-98E9EEF822C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D6D-44CD-93A4-98E9EEF822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21715</c:v>
                </c:pt>
                <c:pt idx="1">
                  <c:v>5934</c:v>
                </c:pt>
                <c:pt idx="2">
                  <c:v>1531</c:v>
                </c:pt>
                <c:pt idx="3">
                  <c:v>4403</c:v>
                </c:pt>
                <c:pt idx="4">
                  <c:v>15781</c:v>
                </c:pt>
                <c:pt idx="5">
                  <c:v>10229</c:v>
                </c:pt>
                <c:pt idx="6">
                  <c:v>557</c:v>
                </c:pt>
                <c:pt idx="7">
                  <c:v>1201</c:v>
                </c:pt>
                <c:pt idx="8">
                  <c:v>517</c:v>
                </c:pt>
                <c:pt idx="9">
                  <c:v>265</c:v>
                </c:pt>
                <c:pt idx="10">
                  <c:v>9</c:v>
                </c:pt>
                <c:pt idx="11">
                  <c:v>11</c:v>
                </c:pt>
                <c:pt idx="12">
                  <c:v>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6D-44CD-93A4-98E9EEF822C1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4.9337972359137838E-2</c:v>
                </c:pt>
                <c:pt idx="1">
                  <c:v>0.51609606540623409</c:v>
                </c:pt>
                <c:pt idx="2">
                  <c:v>0.40846366145354196</c:v>
                </c:pt>
                <c:pt idx="3">
                  <c:v>0.55748142907675979</c:v>
                </c:pt>
                <c:pt idx="4">
                  <c:v>-5.9535160905840323E-2</c:v>
                </c:pt>
                <c:pt idx="5">
                  <c:v>-0.14020341262503155</c:v>
                </c:pt>
                <c:pt idx="6">
                  <c:v>6.5009560229445595E-2</c:v>
                </c:pt>
                <c:pt idx="7">
                  <c:v>4.7079337401918053E-2</c:v>
                </c:pt>
                <c:pt idx="8">
                  <c:v>0.5432835820895523</c:v>
                </c:pt>
                <c:pt idx="9">
                  <c:v>-0.27595628415300544</c:v>
                </c:pt>
                <c:pt idx="10">
                  <c:v>-0.52631578947368429</c:v>
                </c:pt>
                <c:pt idx="11">
                  <c:v>2.6666666666666665</c:v>
                </c:pt>
                <c:pt idx="12">
                  <c:v>0.20160642570281118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6D-44CD-93A4-98E9EEF822C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6D-44CD-93A4-98E9EEF822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6D-44CD-93A4-98E9EEF822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6D-44CD-93A4-98E9EEF822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D6D-44CD-93A4-98E9EEF822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D6D-44CD-93A4-98E9EEF822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D6D-44CD-93A4-98E9EEF822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D6D-44CD-93A4-98E9EEF822C1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0.27326732673267329</c:v>
                </c:pt>
                <c:pt idx="2">
                  <c:v>7.0504259728298407E-2</c:v>
                </c:pt>
                <c:pt idx="3">
                  <c:v>0.20276306700437485</c:v>
                </c:pt>
                <c:pt idx="4">
                  <c:v>0.72673267326732671</c:v>
                </c:pt>
                <c:pt idx="5">
                  <c:v>0.47105687312917338</c:v>
                </c:pt>
                <c:pt idx="6">
                  <c:v>2.5650472023946581E-2</c:v>
                </c:pt>
                <c:pt idx="7">
                  <c:v>5.5307391204236701E-2</c:v>
                </c:pt>
                <c:pt idx="8">
                  <c:v>2.3808427354363344E-2</c:v>
                </c:pt>
                <c:pt idx="9">
                  <c:v>1.2203545935988947E-2</c:v>
                </c:pt>
                <c:pt idx="10">
                  <c:v>4.1446005065622841E-4</c:v>
                </c:pt>
                <c:pt idx="11">
                  <c:v>5.0656228413539024E-4</c:v>
                </c:pt>
                <c:pt idx="12">
                  <c:v>0.13778494128482616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D6D-44CD-93A4-98E9EEF82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2C-402A-BCBC-5639477FD80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2C-402A-BCBC-5639477FD80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2C-402A-BCBC-5639477FD8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2C-402A-BCBC-5639477FD80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2C-402A-BCBC-5639477FD80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2C-402A-BCBC-5639477FD80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2C-402A-BCBC-5639477FD80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2C-402A-BCBC-5639477FD8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108223</c:v>
                </c:pt>
                <c:pt idx="1">
                  <c:v>19777</c:v>
                </c:pt>
                <c:pt idx="2">
                  <c:v>88446</c:v>
                </c:pt>
                <c:pt idx="3">
                  <c:v>50602</c:v>
                </c:pt>
                <c:pt idx="4">
                  <c:v>4555</c:v>
                </c:pt>
                <c:pt idx="5">
                  <c:v>6969</c:v>
                </c:pt>
                <c:pt idx="6">
                  <c:v>3250</c:v>
                </c:pt>
                <c:pt idx="7">
                  <c:v>2244</c:v>
                </c:pt>
                <c:pt idx="8">
                  <c:v>822</c:v>
                </c:pt>
                <c:pt idx="9">
                  <c:v>690</c:v>
                </c:pt>
                <c:pt idx="10">
                  <c:v>19314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2C-402A-BCBC-5639477FD801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9.8097509005124151E-2</c:v>
                </c:pt>
                <c:pt idx="1">
                  <c:v>0.12901752583204895</c:v>
                </c:pt>
                <c:pt idx="2">
                  <c:v>9.1413904587971162E-2</c:v>
                </c:pt>
                <c:pt idx="3">
                  <c:v>4.9572720484526656E-2</c:v>
                </c:pt>
                <c:pt idx="4">
                  <c:v>0.15962321792260692</c:v>
                </c:pt>
                <c:pt idx="5">
                  <c:v>0.31119473189087499</c:v>
                </c:pt>
                <c:pt idx="6">
                  <c:v>-2.6071321546299098E-2</c:v>
                </c:pt>
                <c:pt idx="7">
                  <c:v>-3.5668242372152936E-2</c:v>
                </c:pt>
                <c:pt idx="8">
                  <c:v>-5.6257175660160752E-2</c:v>
                </c:pt>
                <c:pt idx="9">
                  <c:v>-0.35332708528584822</c:v>
                </c:pt>
                <c:pt idx="10">
                  <c:v>0.20856016519617038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2C-402A-BCBC-5639477FD80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2C-402A-BCBC-5639477FD80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2C-402A-BCBC-5639477FD80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2C-402A-BCBC-5639477FD80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2C-402A-BCBC-5639477FD80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E2C-402A-BCBC-5639477FD80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E2C-402A-BCBC-5639477FD80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E2C-402A-BCBC-5639477FD801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0.18274303983441598</c:v>
                </c:pt>
                <c:pt idx="2">
                  <c:v>0.81725696016558402</c:v>
                </c:pt>
                <c:pt idx="3">
                  <c:v>0.46757158829453999</c:v>
                </c:pt>
                <c:pt idx="4">
                  <c:v>4.2089019894107536E-2</c:v>
                </c:pt>
                <c:pt idx="5">
                  <c:v>6.4394814410984727E-2</c:v>
                </c:pt>
                <c:pt idx="6">
                  <c:v>3.0030584995795719E-2</c:v>
                </c:pt>
                <c:pt idx="7">
                  <c:v>2.0734963917097105E-2</c:v>
                </c:pt>
                <c:pt idx="8">
                  <c:v>7.5954279589366402E-3</c:v>
                </c:pt>
                <c:pt idx="9">
                  <c:v>6.3757241991073983E-3</c:v>
                </c:pt>
                <c:pt idx="10">
                  <c:v>0.17846483649501493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2C-402A-BCBC-5639477FD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10-4776-96B3-D9F79D06228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10-4776-96B3-D9F79D0622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10-4776-96B3-D9F79D0622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10-4776-96B3-D9F79D0622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10-4776-96B3-D9F79D0622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10-4776-96B3-D9F79D0622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10-4776-96B3-D9F79D06228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10-4776-96B3-D9F79D0622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95259</c:v>
                </c:pt>
                <c:pt idx="1">
                  <c:v>17740</c:v>
                </c:pt>
                <c:pt idx="2">
                  <c:v>77519</c:v>
                </c:pt>
                <c:pt idx="3">
                  <c:v>44687</c:v>
                </c:pt>
                <c:pt idx="4">
                  <c:v>3940</c:v>
                </c:pt>
                <c:pt idx="5">
                  <c:v>6372</c:v>
                </c:pt>
                <c:pt idx="6">
                  <c:v>2989</c:v>
                </c:pt>
                <c:pt idx="7">
                  <c:v>2043</c:v>
                </c:pt>
                <c:pt idx="8">
                  <c:v>767</c:v>
                </c:pt>
                <c:pt idx="9">
                  <c:v>637</c:v>
                </c:pt>
                <c:pt idx="10">
                  <c:v>16084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10-4776-96B3-D9F79D062284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9.9531372639549476E-2</c:v>
                </c:pt>
                <c:pt idx="1">
                  <c:v>9.9745831008617003E-2</c:v>
                </c:pt>
                <c:pt idx="2">
                  <c:v>9.9482306219417005E-2</c:v>
                </c:pt>
                <c:pt idx="3">
                  <c:v>5.5058434659426281E-2</c:v>
                </c:pt>
                <c:pt idx="4">
                  <c:v>0.17541766109785195</c:v>
                </c:pt>
                <c:pt idx="5">
                  <c:v>0.32308970099667778</c:v>
                </c:pt>
                <c:pt idx="6">
                  <c:v>-3.7978757644029582E-2</c:v>
                </c:pt>
                <c:pt idx="7">
                  <c:v>-5.635103926096996E-2</c:v>
                </c:pt>
                <c:pt idx="8">
                  <c:v>-4.8387096774193505E-2</c:v>
                </c:pt>
                <c:pt idx="9">
                  <c:v>-0.36427145708582831</c:v>
                </c:pt>
                <c:pt idx="10">
                  <c:v>0.24662842970082166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10-4776-96B3-D9F79D06228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10-4776-96B3-D9F79D06228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10-4776-96B3-D9F79D06228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10-4776-96B3-D9F79D06228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10-4776-96B3-D9F79D06228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10-4776-96B3-D9F79D06228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10-4776-96B3-D9F79D06228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10-4776-96B3-D9F79D062284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0.1862291227075657</c:v>
                </c:pt>
                <c:pt idx="2">
                  <c:v>0.81377087729243436</c:v>
                </c:pt>
                <c:pt idx="3">
                  <c:v>0.4691105302386126</c:v>
                </c:pt>
                <c:pt idx="4">
                  <c:v>4.136092127777953E-2</c:v>
                </c:pt>
                <c:pt idx="5">
                  <c:v>6.6891317355840391E-2</c:v>
                </c:pt>
                <c:pt idx="6">
                  <c:v>3.1377612614031221E-2</c:v>
                </c:pt>
                <c:pt idx="7">
                  <c:v>2.144679242906182E-2</c:v>
                </c:pt>
                <c:pt idx="8">
                  <c:v>8.0517326446844922E-3</c:v>
                </c:pt>
                <c:pt idx="9">
                  <c:v>6.6870321964328829E-3</c:v>
                </c:pt>
                <c:pt idx="10">
                  <c:v>0.16884493853599136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10-4776-96B3-D9F79D062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4-485A-A479-6C30B94B4C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04-485A-A479-6C30B94B4C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04-485A-A479-6C30B94B4C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04-485A-A479-6C30B94B4C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04-485A-A479-6C30B94B4C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04-485A-A479-6C30B94B4C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04-485A-A479-6C30B94B4C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04-485A-A479-6C30B94B4C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12964</c:v>
                </c:pt>
                <c:pt idx="1">
                  <c:v>2037</c:v>
                </c:pt>
                <c:pt idx="2">
                  <c:v>10927</c:v>
                </c:pt>
                <c:pt idx="3">
                  <c:v>5915</c:v>
                </c:pt>
                <c:pt idx="4">
                  <c:v>615</c:v>
                </c:pt>
                <c:pt idx="5">
                  <c:v>597</c:v>
                </c:pt>
                <c:pt idx="6">
                  <c:v>261</c:v>
                </c:pt>
                <c:pt idx="7">
                  <c:v>201</c:v>
                </c:pt>
                <c:pt idx="8">
                  <c:v>55</c:v>
                </c:pt>
                <c:pt idx="9">
                  <c:v>53</c:v>
                </c:pt>
                <c:pt idx="10">
                  <c:v>3230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04-485A-A479-6C30B94B4C7B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8.7675140531923823E-2</c:v>
                </c:pt>
                <c:pt idx="1">
                  <c:v>0.46969696969696972</c:v>
                </c:pt>
                <c:pt idx="2">
                  <c:v>3.7406247033133999E-2</c:v>
                </c:pt>
                <c:pt idx="3">
                  <c:v>9.9026805531843287E-3</c:v>
                </c:pt>
                <c:pt idx="4">
                  <c:v>6.7708333333333259E-2</c:v>
                </c:pt>
                <c:pt idx="5">
                  <c:v>0.19639278557114226</c:v>
                </c:pt>
                <c:pt idx="6">
                  <c:v>0.13478260869565228</c:v>
                </c:pt>
                <c:pt idx="7">
                  <c:v>0.2407407407407407</c:v>
                </c:pt>
                <c:pt idx="8">
                  <c:v>-0.15384615384615385</c:v>
                </c:pt>
                <c:pt idx="9">
                  <c:v>-0.18461538461538463</c:v>
                </c:pt>
                <c:pt idx="10">
                  <c:v>4.9041896719714151E-2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04-485A-A479-6C30B94B4C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04-485A-A479-6C30B94B4C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04-485A-A479-6C30B94B4C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04-485A-A479-6C30B94B4C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04-485A-A479-6C30B94B4C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04-485A-A479-6C30B94B4C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04-485A-A479-6C30B94B4C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04-485A-A479-6C30B94B4C7B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0.15712742980561556</c:v>
                </c:pt>
                <c:pt idx="2">
                  <c:v>0.84287257019438444</c:v>
                </c:pt>
                <c:pt idx="3">
                  <c:v>0.45626349892008639</c:v>
                </c:pt>
                <c:pt idx="4">
                  <c:v>4.743906201789571E-2</c:v>
                </c:pt>
                <c:pt idx="5">
                  <c:v>4.6050601666152421E-2</c:v>
                </c:pt>
                <c:pt idx="6">
                  <c:v>2.0132675100277692E-2</c:v>
                </c:pt>
                <c:pt idx="7">
                  <c:v>1.5504473927800062E-2</c:v>
                </c:pt>
                <c:pt idx="8">
                  <c:v>4.2425177414378281E-3</c:v>
                </c:pt>
                <c:pt idx="9">
                  <c:v>4.0882443690219072E-3</c:v>
                </c:pt>
                <c:pt idx="10">
                  <c:v>0.24915149645171245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204-485A-A479-6C30B94B4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43-46F3-BBA3-D567D6290E4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43-46F3-BBA3-D567D6290E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43-46F3-BBA3-D567D6290E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43-46F3-BBA3-D567D6290E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43-46F3-BBA3-D567D6290E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43-46F3-BBA3-D567D6290E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43-46F3-BBA3-D567D6290E4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E43-46F3-BBA3-D567D6290E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26096</c:v>
                </c:pt>
                <c:pt idx="1">
                  <c:v>6737</c:v>
                </c:pt>
                <c:pt idx="2">
                  <c:v>19359</c:v>
                </c:pt>
                <c:pt idx="3">
                  <c:v>12261</c:v>
                </c:pt>
                <c:pt idx="4">
                  <c:v>738</c:v>
                </c:pt>
                <c:pt idx="5">
                  <c:v>1811</c:v>
                </c:pt>
                <c:pt idx="6">
                  <c:v>614</c:v>
                </c:pt>
                <c:pt idx="7">
                  <c:v>405</c:v>
                </c:pt>
                <c:pt idx="8">
                  <c:v>20</c:v>
                </c:pt>
                <c:pt idx="9">
                  <c:v>33</c:v>
                </c:pt>
                <c:pt idx="10">
                  <c:v>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43-46F3-BBA3-D567D6290E4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4.8663853727144879E-2</c:v>
                </c:pt>
                <c:pt idx="1">
                  <c:v>5.6121649161310572E-2</c:v>
                </c:pt>
                <c:pt idx="2">
                  <c:v>4.6093158975467396E-2</c:v>
                </c:pt>
                <c:pt idx="3">
                  <c:v>4.6338965693804468E-2</c:v>
                </c:pt>
                <c:pt idx="4">
                  <c:v>0.10977443609022552</c:v>
                </c:pt>
                <c:pt idx="5">
                  <c:v>0.30475504322766578</c:v>
                </c:pt>
                <c:pt idx="6">
                  <c:v>-0.22961104140526978</c:v>
                </c:pt>
                <c:pt idx="7">
                  <c:v>0.26168224299065423</c:v>
                </c:pt>
                <c:pt idx="8">
                  <c:v>-0.13043478260869568</c:v>
                </c:pt>
                <c:pt idx="9">
                  <c:v>1.2000000000000002</c:v>
                </c:pt>
                <c:pt idx="10">
                  <c:v>-2.849958088851634E-2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43-46F3-BBA3-D567D6290E4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E43-46F3-BBA3-D567D6290E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43-46F3-BBA3-D567D6290E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E43-46F3-BBA3-D567D6290E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E43-46F3-BBA3-D567D6290E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E43-46F3-BBA3-D567D6290E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E43-46F3-BBA3-D567D6290E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E43-46F3-BBA3-D567D6290E4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0.25816217044757817</c:v>
                </c:pt>
                <c:pt idx="2">
                  <c:v>0.74183782955242183</c:v>
                </c:pt>
                <c:pt idx="3">
                  <c:v>0.46984212139791537</c:v>
                </c:pt>
                <c:pt idx="4">
                  <c:v>2.8280196198651134E-2</c:v>
                </c:pt>
                <c:pt idx="5">
                  <c:v>6.9397608828939306E-2</c:v>
                </c:pt>
                <c:pt idx="6">
                  <c:v>2.352851011649295E-2</c:v>
                </c:pt>
                <c:pt idx="7">
                  <c:v>1.5519619865113427E-2</c:v>
                </c:pt>
                <c:pt idx="8">
                  <c:v>7.6640098099325568E-4</c:v>
                </c:pt>
                <c:pt idx="9">
                  <c:v>1.2645616186388719E-3</c:v>
                </c:pt>
                <c:pt idx="10">
                  <c:v>0.13323881054567749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E43-46F3-BBA3-D567D629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2-424E-8CB8-EDA2D647F88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D2-424E-8CB8-EDA2D647F8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D2-424E-8CB8-EDA2D647F88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D2-424E-8CB8-EDA2D647F8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D2-424E-8CB8-EDA2D647F88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D2-424E-8CB8-EDA2D647F88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D2-424E-8CB8-EDA2D647F88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D2-424E-8CB8-EDA2D647F8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123607</c:v>
                </c:pt>
                <c:pt idx="1">
                  <c:v>21704</c:v>
                </c:pt>
                <c:pt idx="2">
                  <c:v>7107</c:v>
                </c:pt>
                <c:pt idx="3">
                  <c:v>14597</c:v>
                </c:pt>
                <c:pt idx="4">
                  <c:v>101903</c:v>
                </c:pt>
                <c:pt idx="5">
                  <c:v>57812</c:v>
                </c:pt>
                <c:pt idx="6">
                  <c:v>5354</c:v>
                </c:pt>
                <c:pt idx="7">
                  <c:v>8062</c:v>
                </c:pt>
                <c:pt idx="8">
                  <c:v>3878</c:v>
                </c:pt>
                <c:pt idx="9">
                  <c:v>2777</c:v>
                </c:pt>
                <c:pt idx="10">
                  <c:v>954</c:v>
                </c:pt>
                <c:pt idx="11">
                  <c:v>830</c:v>
                </c:pt>
                <c:pt idx="12">
                  <c:v>22236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D2-424E-8CB8-EDA2D647F88A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7.5591715976331297E-2</c:v>
                </c:pt>
                <c:pt idx="1">
                  <c:v>0.12078492124967721</c:v>
                </c:pt>
                <c:pt idx="2">
                  <c:v>0.40649119335048489</c:v>
                </c:pt>
                <c:pt idx="3">
                  <c:v>1.9913359418669563E-2</c:v>
                </c:pt>
                <c:pt idx="4">
                  <c:v>6.6432944377583514E-2</c:v>
                </c:pt>
                <c:pt idx="5">
                  <c:v>2.5162697497916442E-2</c:v>
                </c:pt>
                <c:pt idx="6">
                  <c:v>0.17181002407529</c:v>
                </c:pt>
                <c:pt idx="7">
                  <c:v>0.29969369659842005</c:v>
                </c:pt>
                <c:pt idx="8">
                  <c:v>-1.4986029972059889E-2</c:v>
                </c:pt>
                <c:pt idx="9">
                  <c:v>-2.2527279127067978E-2</c:v>
                </c:pt>
                <c:pt idx="10">
                  <c:v>-0.18946474086661003</c:v>
                </c:pt>
                <c:pt idx="11">
                  <c:v>-0.39283101682516464</c:v>
                </c:pt>
                <c:pt idx="12">
                  <c:v>0.16614222781623655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D2-424E-8CB8-EDA2D647F88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D2-424E-8CB8-EDA2D647F88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D2-424E-8CB8-EDA2D647F88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D2-424E-8CB8-EDA2D647F88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D2-424E-8CB8-EDA2D647F88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1D2-424E-8CB8-EDA2D647F88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1D2-424E-8CB8-EDA2D647F88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D2-424E-8CB8-EDA2D647F88A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0.17558876115430355</c:v>
                </c:pt>
                <c:pt idx="2">
                  <c:v>5.7496743711925702E-2</c:v>
                </c:pt>
                <c:pt idx="3">
                  <c:v>0.11809201744237786</c:v>
                </c:pt>
                <c:pt idx="4">
                  <c:v>0.82441123884569645</c:v>
                </c:pt>
                <c:pt idx="5">
                  <c:v>0.46770813950666223</c:v>
                </c:pt>
                <c:pt idx="6">
                  <c:v>4.3314699005719742E-2</c:v>
                </c:pt>
                <c:pt idx="7">
                  <c:v>6.5222843366476005E-2</c:v>
                </c:pt>
                <c:pt idx="8">
                  <c:v>3.1373627707168686E-2</c:v>
                </c:pt>
                <c:pt idx="9">
                  <c:v>2.2466365173493409E-2</c:v>
                </c:pt>
                <c:pt idx="10">
                  <c:v>7.7180094978439731E-3</c:v>
                </c:pt>
                <c:pt idx="11">
                  <c:v>6.7148300662583831E-3</c:v>
                </c:pt>
                <c:pt idx="12">
                  <c:v>0.179892724522074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D2-424E-8CB8-EDA2D647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0-4E73-A7C4-705EDB840033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0-4E73-A7C4-705EDB840033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0-4E73-A7C4-705EDB8400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A0-4E73-A7C4-705EDB840033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A0-4E73-A7C4-705EDB8400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A0-4E73-A7C4-705EDB8400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12">
                  <c:v>588360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A0-4E73-A7C4-705EDB840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A0-4E73-A7C4-705EDB8400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A0-4E73-A7C4-705EDB8400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A0-4E73-A7C4-705EDB8400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0-4E73-A7C4-705EDB8400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0-4E73-A7C4-705EDB8400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0-4E73-A7C4-705EDB8400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0-4E73-A7C4-705EDB8400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0-4E73-A7C4-705EDB8400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0-4E73-A7C4-705EDB8400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0-4E73-A7C4-705EDB8400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0-4E73-A7C4-705EDB8400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0-4E73-A7C4-705EDB8400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0-4E73-A7C4-705EDB8400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0-4E73-A7C4-705EDB8400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0-4E73-A7C4-705EDB84003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12">
                  <c:v>1.1324023844392572E-2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A0-4E73-A7C4-705EDB840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4-46D9-A3BA-2D894DA4F4E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4-46D9-A3BA-2D894DA4F4E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4-46D9-A3BA-2D894DA4F4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4-46D9-A3BA-2D894DA4F4E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4-46D9-A3BA-2D894DA4F4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64-46D9-A3BA-2D894DA4F4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4">
                  <c:v>18035</c:v>
                </c:pt>
                <c:pt idx="12">
                  <c:v>74766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64-46D9-A3BA-2D894DA4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64-46D9-A3BA-2D894DA4F4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64-46D9-A3BA-2D894DA4F4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64-46D9-A3BA-2D894DA4F4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64-46D9-A3BA-2D894DA4F4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64-46D9-A3BA-2D894DA4F4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4-46D9-A3BA-2D894DA4F4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4-46D9-A3BA-2D894DA4F4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4-46D9-A3BA-2D894DA4F4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4-46D9-A3BA-2D894DA4F4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4-46D9-A3BA-2D894DA4F4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4-46D9-A3BA-2D894DA4F4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4-46D9-A3BA-2D894DA4F4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4-46D9-A3BA-2D894DA4F4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4-46D9-A3BA-2D894DA4F4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4-46D9-A3BA-2D894DA4F4E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4">
                  <c:v>-0.14172179127206963</c:v>
                </c:pt>
                <c:pt idx="12">
                  <c:v>3.6559497566859278E-2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64-46D9-A3BA-2D894DA4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13-4733-B581-35BB44F6E84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3-4733-B581-35BB44F6E84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13-4733-B581-35BB44F6E8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13-4733-B581-35BB44F6E84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13-4733-B581-35BB44F6E8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13-4733-B581-35BB44F6E8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4">
                  <c:v>11154</c:v>
                </c:pt>
                <c:pt idx="12">
                  <c:v>50019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13-4733-B581-35BB44F6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13-4733-B581-35BB44F6E8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13-4733-B581-35BB44F6E8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13-4733-B581-35BB44F6E8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13-4733-B581-35BB44F6E8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13-4733-B581-35BB44F6E8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13-4733-B581-35BB44F6E8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13-4733-B581-35BB44F6E8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3-4733-B581-35BB44F6E8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3-4733-B581-35BB44F6E8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3-4733-B581-35BB44F6E8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3-4733-B581-35BB44F6E8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3-4733-B581-35BB44F6E8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3-4733-B581-35BB44F6E8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3-4733-B581-35BB44F6E8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3-4733-B581-35BB44F6E84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4">
                  <c:v>-0.34376654703771259</c:v>
                </c:pt>
                <c:pt idx="12">
                  <c:v>-0.12285839544059618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13-4733-B581-35BB44F6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4-4E4D-BC12-88C6F52C0CD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4-4E4D-BC12-88C6F52C0CD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64-4E4D-BC12-88C6F52C0C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4-4E4D-BC12-88C6F52C0CD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64-4E4D-BC12-88C6F52C0C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64-4E4D-BC12-88C6F52C0C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4">
                  <c:v>3823</c:v>
                </c:pt>
                <c:pt idx="12">
                  <c:v>13166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64-4E4D-BC12-88C6F52C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64-4E4D-BC12-88C6F52C0C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64-4E4D-BC12-88C6F52C0C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64-4E4D-BC12-88C6F52C0C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64-4E4D-BC12-88C6F52C0C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64-4E4D-BC12-88C6F52C0C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4-4E4D-BC12-88C6F52C0C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4-4E4D-BC12-88C6F52C0C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4-4E4D-BC12-88C6F52C0C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4-4E4D-BC12-88C6F52C0C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4-4E4D-BC12-88C6F52C0C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4-4E4D-BC12-88C6F52C0C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4-4E4D-BC12-88C6F52C0C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4-4E4D-BC12-88C6F52C0C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4-4E4D-BC12-88C6F52C0C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4-4E4D-BC12-88C6F52C0CD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4">
                  <c:v>-0.13172836702248469</c:v>
                </c:pt>
                <c:pt idx="12">
                  <c:v>2.8834883175744341E-2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64-4E4D-BC12-88C6F52C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80-4E14-857C-2E632996F3C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0-4E14-857C-2E632996F3C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80-4E14-857C-2E632996F3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0-4E14-857C-2E632996F3C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80-4E14-857C-2E632996F3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80-4E14-857C-2E632996F3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4">
                  <c:v>6881</c:v>
                </c:pt>
                <c:pt idx="12">
                  <c:v>24747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80-4E14-857C-2E632996F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80-4E14-857C-2E632996F3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80-4E14-857C-2E632996F3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80-4E14-857C-2E632996F3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80-4E14-857C-2E632996F3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80-4E14-857C-2E632996F3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80-4E14-857C-2E632996F3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80-4E14-857C-2E632996F3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80-4E14-857C-2E632996F3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80-4E14-857C-2E632996F3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80-4E14-857C-2E632996F3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80-4E14-857C-2E632996F3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80-4E14-857C-2E632996F3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80-4E14-857C-2E632996F3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80-4E14-857C-2E632996F3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80-4E14-857C-2E632996F3C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4">
                  <c:v>0.71339641434262946</c:v>
                </c:pt>
                <c:pt idx="12">
                  <c:v>0.63844014830508478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80-4E14-857C-2E632996F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F-4738-9FC0-108017E1B49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F-4738-9FC0-108017E1B49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F-4738-9FC0-108017E1B4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F-4738-9FC0-108017E1B49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F-4738-9FC0-108017E1B4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CF-4738-9FC0-108017E1B4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4">
                  <c:v>97849</c:v>
                </c:pt>
                <c:pt idx="12">
                  <c:v>513594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CF-4738-9FC0-108017E1B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CF-4738-9FC0-108017E1B4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CF-4738-9FC0-108017E1B4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CF-4738-9FC0-108017E1B4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CF-4738-9FC0-108017E1B4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CF-4738-9FC0-108017E1B4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F-4738-9FC0-108017E1B4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F-4738-9FC0-108017E1B4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F-4738-9FC0-108017E1B4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F-4738-9FC0-108017E1B4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F-4738-9FC0-108017E1B4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F-4738-9FC0-108017E1B4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F-4738-9FC0-108017E1B4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F-4738-9FC0-108017E1B4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F-4738-9FC0-108017E1B4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F-4738-9FC0-108017E1B49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4">
                  <c:v>8.9085941124915635E-3</c:v>
                </c:pt>
                <c:pt idx="12">
                  <c:v>7.7524855634238943E-3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CF-4738-9FC0-108017E1B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C-4D7B-8FC2-A097E8FD9D35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C-4D7B-8FC2-A097E8FD9D35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2C-4D7B-8FC2-A097E8FD9D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C-4D7B-8FC2-A097E8FD9D35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2C-4D7B-8FC2-A097E8FD9D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2C-4D7B-8FC2-A097E8FD9D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4">
                  <c:v>57301</c:v>
                </c:pt>
                <c:pt idx="12">
                  <c:v>283226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2C-4D7B-8FC2-A097E8FD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2C-4D7B-8FC2-A097E8FD9D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2C-4D7B-8FC2-A097E8FD9D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2C-4D7B-8FC2-A097E8FD9D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2C-4D7B-8FC2-A097E8FD9D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2C-4D7B-8FC2-A097E8FD9D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2C-4D7B-8FC2-A097E8FD9D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2C-4D7B-8FC2-A097E8FD9D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C-4D7B-8FC2-A097E8FD9D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C-4D7B-8FC2-A097E8FD9D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C-4D7B-8FC2-A097E8FD9D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C-4D7B-8FC2-A097E8FD9D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C-4D7B-8FC2-A097E8FD9D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C-4D7B-8FC2-A097E8FD9D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C-4D7B-8FC2-A097E8FD9D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C-4D7B-8FC2-A097E8FD9D3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4">
                  <c:v>-4.6725725204099788E-3</c:v>
                </c:pt>
                <c:pt idx="12">
                  <c:v>-2.6982272914662597E-2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2C-4D7B-8FC2-A097E8FD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A-4CB4-ABF8-64AD92050E56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A-4CB4-ABF8-64AD92050E56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A-4CB4-ABF8-64AD92050E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A-4CB4-ABF8-64AD92050E56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A-4CB4-ABF8-64AD92050E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BA-4CB4-ABF8-64AD92050E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4">
                  <c:v>4711</c:v>
                </c:pt>
                <c:pt idx="12">
                  <c:v>30569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BA-4CB4-ABF8-64AD92050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BA-4CB4-ABF8-64AD92050E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BA-4CB4-ABF8-64AD92050E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BA-4CB4-ABF8-64AD92050E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BA-4CB4-ABF8-64AD92050E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BA-4CB4-ABF8-64AD92050E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BA-4CB4-ABF8-64AD92050E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BA-4CB4-ABF8-64AD92050E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BA-4CB4-ABF8-64AD92050E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BA-4CB4-ABF8-64AD92050E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BA-4CB4-ABF8-64AD92050E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BA-4CB4-ABF8-64AD92050E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BA-4CB4-ABF8-64AD92050E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BA-4CB4-ABF8-64AD92050E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BA-4CB4-ABF8-64AD92050E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BA-4CB4-ABF8-64AD92050E5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4">
                  <c:v>6.5114175898711268E-2</c:v>
                </c:pt>
                <c:pt idx="12">
                  <c:v>0.1751431976319533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BA-4CB4-ABF8-64AD92050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8A-45CB-B072-8A61156F766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A-45CB-B072-8A61156F766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8A-45CB-B072-8A61156F76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A-45CB-B072-8A61156F766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8A-45CB-B072-8A61156F76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8A-45CB-B072-8A61156F76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4">
                  <c:v>12848</c:v>
                </c:pt>
                <c:pt idx="12">
                  <c:v>45953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8A-45CB-B072-8A61156F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8A-45CB-B072-8A61156F76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8A-45CB-B072-8A61156F76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8A-45CB-B072-8A61156F76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8A-45CB-B072-8A61156F76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8A-45CB-B072-8A61156F76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8A-45CB-B072-8A61156F76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8A-45CB-B072-8A61156F76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8A-45CB-B072-8A61156F76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8A-45CB-B072-8A61156F76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8A-45CB-B072-8A61156F76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8A-45CB-B072-8A61156F76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8A-45CB-B072-8A61156F76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8A-45CB-B072-8A61156F76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8A-45CB-B072-8A61156F76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8A-45CB-B072-8A61156F766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4">
                  <c:v>0.97176181706568454</c:v>
                </c:pt>
                <c:pt idx="12">
                  <c:v>0.55857414190747523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8A-45CB-B072-8A61156F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4-49B0-A69C-A5391B89B1D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4-49B0-A69C-A5391B89B1D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24-49B0-A69C-A5391B89B1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4-49B0-A69C-A5391B89B1D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24-49B0-A69C-A5391B89B1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24-49B0-A69C-A5391B89B1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4">
                  <c:v>2585</c:v>
                </c:pt>
                <c:pt idx="12">
                  <c:v>15536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24-49B0-A69C-A5391B89B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24-49B0-A69C-A5391B89B1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24-49B0-A69C-A5391B89B1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24-49B0-A69C-A5391B89B1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24-49B0-A69C-A5391B89B1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24-49B0-A69C-A5391B89B1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24-49B0-A69C-A5391B89B1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24-49B0-A69C-A5391B89B1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24-49B0-A69C-A5391B89B1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24-49B0-A69C-A5391B89B1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24-49B0-A69C-A5391B89B1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24-49B0-A69C-A5391B89B1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24-49B0-A69C-A5391B89B1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24-49B0-A69C-A5391B89B1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24-49B0-A69C-A5391B89B1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24-49B0-A69C-A5391B89B1D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4">
                  <c:v>0.43930957683741645</c:v>
                </c:pt>
                <c:pt idx="12">
                  <c:v>7.2483777440287112E-2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24-49B0-A69C-A5391B89B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B-46C0-AC5C-4C6F7E725A47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B-46C0-AC5C-4C6F7E725A47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B-46C0-AC5C-4C6F7E725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B-46C0-AC5C-4C6F7E725A47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1B-46C0-AC5C-4C6F7E725A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1B-46C0-AC5C-4C6F7E725A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4">
                  <c:v>3016</c:v>
                </c:pt>
                <c:pt idx="12">
                  <c:v>19057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1B-46C0-AC5C-4C6F7E72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1B-46C0-AC5C-4C6F7E725A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1B-46C0-AC5C-4C6F7E725A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1B-46C0-AC5C-4C6F7E725A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1B-46C0-AC5C-4C6F7E725A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1B-46C0-AC5C-4C6F7E725A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B-46C0-AC5C-4C6F7E725A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B-46C0-AC5C-4C6F7E725A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B-46C0-AC5C-4C6F7E725A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B-46C0-AC5C-4C6F7E725A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1B-46C0-AC5C-4C6F7E725A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1B-46C0-AC5C-4C6F7E725A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1B-46C0-AC5C-4C6F7E725A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1B-46C0-AC5C-4C6F7E725A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1B-46C0-AC5C-4C6F7E725A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1B-46C0-AC5C-4C6F7E725A47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4">
                  <c:v>-0.40371688414393037</c:v>
                </c:pt>
                <c:pt idx="12">
                  <c:v>-4.2554260450160752E-2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1B-46C0-AC5C-4C6F7E72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D0-4B56-A24E-5F71C1D38B7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0-4B56-A24E-5F71C1D38B7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D0-4B56-A24E-5F71C1D38B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D0-4B56-A24E-5F71C1D38B7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D0-4B56-A24E-5F71C1D38B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D0-4B56-A24E-5F71C1D38B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4">
                  <c:v>182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D0-4B56-A24E-5F71C1D38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D0-4B56-A24E-5F71C1D38B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D0-4B56-A24E-5F71C1D38B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D0-4B56-A24E-5F71C1D38B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D0-4B56-A24E-5F71C1D38B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0-4B56-A24E-5F71C1D38B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0-4B56-A24E-5F71C1D38B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0-4B56-A24E-5F71C1D38B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0-4B56-A24E-5F71C1D38B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0-4B56-A24E-5F71C1D38B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0-4B56-A24E-5F71C1D38B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0-4B56-A24E-5F71C1D38B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0-4B56-A24E-5F71C1D38B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0-4B56-A24E-5F71C1D38B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0-4B56-A24E-5F71C1D38B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0-4B56-A24E-5F71C1D38B7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4">
                  <c:v>-0.4110032362459547</c:v>
                </c:pt>
                <c:pt idx="12">
                  <c:v>-0.41154249737670512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D0-4B56-A24E-5F71C1D38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5-4E29-8E9F-94F38FC5854A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5-4E29-8E9F-94F38FC5854A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5-4E29-8E9F-94F38FC585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45-4E29-8E9F-94F38FC5854A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45-4E29-8E9F-94F38FC585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45-4E29-8E9F-94F38FC585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4">
                  <c:v>143</c:v>
                </c:pt>
                <c:pt idx="12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45-4E29-8E9F-94F38FC58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45-4E29-8E9F-94F38FC585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45-4E29-8E9F-94F38FC585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45-4E29-8E9F-94F38FC585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45-4E29-8E9F-94F38FC585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45-4E29-8E9F-94F38FC585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45-4E29-8E9F-94F38FC585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45-4E29-8E9F-94F38FC585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45-4E29-8E9F-94F38FC585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45-4E29-8E9F-94F38FC585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45-4E29-8E9F-94F38FC585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45-4E29-8E9F-94F38FC585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45-4E29-8E9F-94F38FC585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45-4E29-8E9F-94F38FC585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45-4E29-8E9F-94F38FC585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45-4E29-8E9F-94F38FC5854A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4">
                  <c:v>0.22222222222222232</c:v>
                </c:pt>
                <c:pt idx="12">
                  <c:v>-0.42712911272122578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45-4E29-8E9F-94F38FC58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0C-43DB-AF95-82A81FA6375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C-43DB-AF95-82A81FA6375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0C-43DB-AF95-82A81FA637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0C-43DB-AF95-82A81FA6375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0C-43DB-AF95-82A81FA637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0C-43DB-AF95-82A81FA637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12">
                  <c:v>588360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0C-43DB-AF95-82A81FA6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0C-43DB-AF95-82A81FA637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0C-43DB-AF95-82A81FA637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0C-43DB-AF95-82A81FA637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0C-43DB-AF95-82A81FA637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0C-43DB-AF95-82A81FA637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0C-43DB-AF95-82A81FA637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0C-43DB-AF95-82A81FA637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C-43DB-AF95-82A81FA637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C-43DB-AF95-82A81FA637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C-43DB-AF95-82A81FA637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C-43DB-AF95-82A81FA637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C-43DB-AF95-82A81FA637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C-43DB-AF95-82A81FA637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C-43DB-AF95-82A81FA637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C-43DB-AF95-82A81FA6375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12">
                  <c:v>1.1324023844392572E-2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0C-43DB-AF95-82A81FA6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2-4ED4-B676-2294B93ABA6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2-4ED4-B676-2294B93ABA6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62-4ED4-B676-2294B93ABA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62-4ED4-B676-2294B93ABA6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2-4ED4-B676-2294B93ABA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62-4ED4-B676-2294B93ABA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4">
                  <c:v>2438</c:v>
                </c:pt>
                <c:pt idx="12">
                  <c:v>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62-4ED4-B676-2294B93AB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62-4ED4-B676-2294B93ABA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62-4ED4-B676-2294B93ABA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62-4ED4-B676-2294B93ABA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62-4ED4-B676-2294B93ABA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62-4ED4-B676-2294B93ABA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62-4ED4-B676-2294B93ABA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2-4ED4-B676-2294B93ABA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2-4ED4-B676-2294B93ABA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2-4ED4-B676-2294B93ABA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2-4ED4-B676-2294B93ABA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2-4ED4-B676-2294B93ABA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2-4ED4-B676-2294B93ABA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2-4ED4-B676-2294B93ABA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2-4ED4-B676-2294B93ABA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2-4ED4-B676-2294B93ABA6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4">
                  <c:v>0.59242325277596342</c:v>
                </c:pt>
                <c:pt idx="12">
                  <c:v>0.40063559322033893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62-4ED4-B676-2294B93AB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1-45CE-9378-9CFAA5B4CDE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1-45CE-9378-9CFAA5B4CDE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41-45CE-9378-9CFAA5B4CD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41-45CE-9378-9CFAA5B4CDE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1-45CE-9378-9CFAA5B4CD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41-45CE-9378-9CFAA5B4CD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4">
                  <c:v>92523</c:v>
                </c:pt>
                <c:pt idx="12">
                  <c:v>477584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1-45CE-9378-9CFAA5B4C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41-45CE-9378-9CFAA5B4CD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41-45CE-9378-9CFAA5B4CD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41-45CE-9378-9CFAA5B4CD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41-45CE-9378-9CFAA5B4CD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41-45CE-9378-9CFAA5B4CD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41-45CE-9378-9CFAA5B4CD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1-45CE-9378-9CFAA5B4CD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1-45CE-9378-9CFAA5B4CD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1-45CE-9378-9CFAA5B4CD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1-45CE-9378-9CFAA5B4CD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1-45CE-9378-9CFAA5B4CD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1-45CE-9378-9CFAA5B4CD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41-45CE-9378-9CFAA5B4CD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41-45CE-9378-9CFAA5B4CD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41-45CE-9378-9CFAA5B4CDE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4">
                  <c:v>-5.2358273160239666E-2</c:v>
                </c:pt>
                <c:pt idx="12">
                  <c:v>2.4504311292727898E-4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41-45CE-9378-9CFAA5B4C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9-4150-B74E-B5817E97B0F9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9-4150-B74E-B5817E97B0F9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9-4150-B74E-B5817E97B0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9-4150-B74E-B5817E97B0F9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9-4150-B74E-B5817E97B0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C9-4150-B74E-B5817E97B0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3">
                  <c:v>25760</c:v>
                </c:pt>
                <c:pt idx="4">
                  <c:v>23361</c:v>
                </c:pt>
                <c:pt idx="12">
                  <c:v>110776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C9-4150-B74E-B5817E97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C9-4150-B74E-B5817E97B0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C9-4150-B74E-B5817E97B0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C9-4150-B74E-B5817E97B0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C9-4150-B74E-B5817E97B0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C9-4150-B74E-B5817E97B0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C9-4150-B74E-B5817E97B0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C9-4150-B74E-B5817E97B0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C9-4150-B74E-B5817E97B0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C9-4150-B74E-B5817E97B0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C9-4150-B74E-B5817E97B0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C9-4150-B74E-B5817E97B0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C9-4150-B74E-B5817E97B0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C9-4150-B74E-B5817E97B0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C9-4150-B74E-B5817E97B0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C9-4150-B74E-B5817E97B0F9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3">
                  <c:v>0.15210877051746508</c:v>
                </c:pt>
                <c:pt idx="4">
                  <c:v>0.14722781515493777</c:v>
                </c:pt>
                <c:pt idx="12">
                  <c:v>6.2039211926561588E-2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C9-4150-B74E-B5817E97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6-4B25-A292-8F374AA8AA23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6-4B25-A292-8F374AA8AA23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6-4B25-A292-8F374AA8AA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6-4B25-A292-8F374AA8AA23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6-4B25-A292-8F374AA8AA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26-4B25-A292-8F374AA8AA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12">
                  <c:v>5.4365523040388828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26-4B25-A292-8F374AA8A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26-4B25-A292-8F374AA8AA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26-4B25-A292-8F374AA8AA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6-4B25-A292-8F374AA8AA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6-4B25-A292-8F374AA8AA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6-4B25-A292-8F374AA8AA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6-4B25-A292-8F374AA8AA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6-4B25-A292-8F374AA8AA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6-4B25-A292-8F374AA8AA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6-4B25-A292-8F374AA8AA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6-4B25-A292-8F374AA8AA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6-4B25-A292-8F374AA8AA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6-4B25-A292-8F374AA8AA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6-4B25-A292-8F374AA8AA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26-4B25-A292-8F374AA8AA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26-4B25-A292-8F374AA8AA23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12">
                  <c:v>-0.46646631500632019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26-4B25-A292-8F374AA8A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91-4A89-9FF2-F7D76EE4F04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1-4A89-9FF2-F7D76EE4F04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91-4A89-9FF2-F7D76EE4F0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91-4A89-9FF2-F7D76EE4F04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91-4A89-9FF2-F7D76EE4F0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91-4A89-9FF2-F7D76EE4F0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4">
                  <c:v>2.8805302667305543</c:v>
                </c:pt>
                <c:pt idx="12">
                  <c:v>3.780452040248774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91-4A89-9FF2-F7D76EE4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91-4A89-9FF2-F7D76EE4F0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91-4A89-9FF2-F7D76EE4F0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91-4A89-9FF2-F7D76EE4F0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91-4A89-9FF2-F7D76EE4F0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91-4A89-9FF2-F7D76EE4F0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91-4A89-9FF2-F7D76EE4F0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91-4A89-9FF2-F7D76EE4F0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91-4A89-9FF2-F7D76EE4F0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91-4A89-9FF2-F7D76EE4F0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91-4A89-9FF2-F7D76EE4F0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91-4A89-9FF2-F7D76EE4F0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91-4A89-9FF2-F7D76EE4F0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91-4A89-9FF2-F7D76EE4F0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91-4A89-9FF2-F7D76EE4F0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91-4A89-9FF2-F7D76EE4F04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4">
                  <c:v>-0.6605887086654687</c:v>
                </c:pt>
                <c:pt idx="12">
                  <c:v>-0.33720509282195765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91-4A89-9FF2-F7D76EE4F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7-4DDE-810E-18FAEE413D5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7-4DDE-810E-18FAEE413D5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7-4DDE-810E-18FAEE413D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7-4DDE-810E-18FAEE413D5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7-4DDE-810E-18FAEE413D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B7-4DDE-810E-18FAEE413D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4">
                  <c:v>2.9176039759351293</c:v>
                </c:pt>
                <c:pt idx="12">
                  <c:v>3.7991037520887132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B7-4DDE-810E-18FAEE41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B7-4DDE-810E-18FAEE413D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B7-4DDE-810E-18FAEE413D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B7-4DDE-810E-18FAEE413D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B7-4DDE-810E-18FAEE413D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B7-4DDE-810E-18FAEE413D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7-4DDE-810E-18FAEE413D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7-4DDE-810E-18FAEE413D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7-4DDE-810E-18FAEE413D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7-4DDE-810E-18FAEE413D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7-4DDE-810E-18FAEE413D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7-4DDE-810E-18FAEE413D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7-4DDE-810E-18FAEE413D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7-4DDE-810E-18FAEE413D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7-4DDE-810E-18FAEE413D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7-4DDE-810E-18FAEE413D5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4">
                  <c:v>-0.94271853144620144</c:v>
                </c:pt>
                <c:pt idx="12">
                  <c:v>-0.65701877662895525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B7-4DDE-810E-18FAEE413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91-42F0-B688-D8F39589E34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91-42F0-B688-D8F39589E34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91-42F0-B688-D8F39589E3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91-42F0-B688-D8F39589E34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91-42F0-B688-D8F39589E3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91-42F0-B688-D8F39589E3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4">
                  <c:v>2.8223954060705498</c:v>
                </c:pt>
                <c:pt idx="12">
                  <c:v>3.7433066101951291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91-42F0-B688-D8F39589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91-42F0-B688-D8F39589E3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91-42F0-B688-D8F39589E3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91-42F0-B688-D8F39589E3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91-42F0-B688-D8F39589E3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91-42F0-B688-D8F39589E3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91-42F0-B688-D8F39589E3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91-42F0-B688-D8F39589E3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91-42F0-B688-D8F39589E3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91-42F0-B688-D8F39589E3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91-42F0-B688-D8F39589E3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91-42F0-B688-D8F39589E3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91-42F0-B688-D8F39589E3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91-42F0-B688-D8F39589E3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91-42F0-B688-D8F39589E3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91-42F0-B688-D8F39589E34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4">
                  <c:v>0.19927326367995546</c:v>
                </c:pt>
                <c:pt idx="12">
                  <c:v>0.54330661019512894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91-42F0-B688-D8F39589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B-428D-9B9B-EFBCE756B26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B-428D-9B9B-EFBCE756B26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B-428D-9B9B-EFBCE756B2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B-428D-9B9B-EFBCE756B26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B-428D-9B9B-EFBCE756B2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2B-428D-9B9B-EFBCE756B2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4">
                  <c:v>5.8060286002492134</c:v>
                </c:pt>
                <c:pt idx="12">
                  <c:v>5.8068652058883385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2B-428D-9B9B-EFBCE756B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2B-428D-9B9B-EFBCE756B2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2B-428D-9B9B-EFBCE756B2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2B-428D-9B9B-EFBCE756B2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2B-428D-9B9B-EFBCE756B2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2B-428D-9B9B-EFBCE756B2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B-428D-9B9B-EFBCE756B2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B-428D-9B9B-EFBCE756B2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B-428D-9B9B-EFBCE756B2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B-428D-9B9B-EFBCE756B2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B-428D-9B9B-EFBCE756B2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B-428D-9B9B-EFBCE756B2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B-428D-9B9B-EFBCE756B2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B-428D-9B9B-EFBCE756B2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B-428D-9B9B-EFBCE756B2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B-428D-9B9B-EFBCE756B26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4">
                  <c:v>-0.33965291549757026</c:v>
                </c:pt>
                <c:pt idx="12">
                  <c:v>-0.48207331678003928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2B-428D-9B9B-EFBCE756B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9-48FD-B85B-F885C96E331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9-48FD-B85B-F885C96E331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49-48FD-B85B-F885C96E33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49-48FD-B85B-F885C96E331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9-48FD-B85B-F885C96E33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49-48FD-B85B-F885C96E33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4">
                  <c:v>5.1931303244516949</c:v>
                </c:pt>
                <c:pt idx="12">
                  <c:v>5.5971305481996758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49-48FD-B85B-F885C96E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49-48FD-B85B-F885C96E33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49-48FD-B85B-F885C96E33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49-48FD-B85B-F885C96E33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49-48FD-B85B-F885C96E33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49-48FD-B85B-F885C96E33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9-48FD-B85B-F885C96E33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49-48FD-B85B-F885C96E33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49-48FD-B85B-F885C96E33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49-48FD-B85B-F885C96E33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9-48FD-B85B-F885C96E33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49-48FD-B85B-F885C96E33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49-48FD-B85B-F885C96E33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49-48FD-B85B-F885C96E33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49-48FD-B85B-F885C96E33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49-48FD-B85B-F885C96E331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4">
                  <c:v>-0.43498581593348451</c:v>
                </c:pt>
                <c:pt idx="12">
                  <c:v>-0.44037048888652652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49-48FD-B85B-F885C96E3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A-4445-85C3-AB77ED6BD8F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A-4445-85C3-AB77ED6BD8F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A-4445-85C3-AB77ED6BD8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A-4445-85C3-AB77ED6BD8F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8A-4445-85C3-AB77ED6BD8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8A-4445-85C3-AB77ED6BD8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4">
                  <c:v>7.2033639143730888</c:v>
                </c:pt>
                <c:pt idx="12">
                  <c:v>6.7110867178924263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8A-4445-85C3-AB77ED6BD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8A-4445-85C3-AB77ED6BD8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8A-4445-85C3-AB77ED6BD8F8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F8A-4445-85C3-AB77ED6BD8F8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F8A-4445-85C3-AB77ED6BD8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8A-4445-85C3-AB77ED6BD8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8A-4445-85C3-AB77ED6BD8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8A-4445-85C3-AB77ED6BD8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8A-4445-85C3-AB77ED6BD8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8A-4445-85C3-AB77ED6BD8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8A-4445-85C3-AB77ED6BD8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A-4445-85C3-AB77ED6BD8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8A-4445-85C3-AB77ED6BD8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8A-4445-85C3-AB77ED6BD8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8A-4445-85C3-AB77ED6BD8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8A-4445-85C3-AB77ED6BD8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8A-4445-85C3-AB77ED6BD8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8A-4445-85C3-AB77ED6BD8F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4">
                  <c:v>-0.73739012512421809</c:v>
                </c:pt>
                <c:pt idx="12">
                  <c:v>8.8632542739676801E-2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8A-4445-85C3-AB77ED6BD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5-4144-9B0B-B3BE6199532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5-4144-9B0B-B3BE6199532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5-4144-9B0B-B3BE619953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5-4144-9B0B-B3BE6199532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5-4144-9B0B-B3BE619953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E5-4144-9B0B-B3BE619953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4">
                  <c:v>9.0991501416430598</c:v>
                </c:pt>
                <c:pt idx="12">
                  <c:v>6.5939159133304637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E5-4144-9B0B-B3BE61995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E5-4144-9B0B-B3BE619953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E5-4144-9B0B-B3BE619953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E5-4144-9B0B-B3BE619953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E5-4144-9B0B-B3BE619953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E5-4144-9B0B-B3BE619953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E5-4144-9B0B-B3BE619953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E5-4144-9B0B-B3BE619953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5-4144-9B0B-B3BE619953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5-4144-9B0B-B3BE619953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5-4144-9B0B-B3BE619953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5-4144-9B0B-B3BE619953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5-4144-9B0B-B3BE619953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5-4144-9B0B-B3BE619953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5-4144-9B0B-B3BE619953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5-4144-9B0B-B3BE6199532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4">
                  <c:v>3.6736713739494711</c:v>
                </c:pt>
                <c:pt idx="12">
                  <c:v>1.0465970045816393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E5-4144-9B0B-B3BE61995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A-4A69-BF36-5A22C42F797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A-4A69-BF36-5A22C42F797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A-4A69-BF36-5A22C42F7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8A-4A69-BF36-5A22C42F797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8A-4A69-BF36-5A22C42F79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8A-4A69-BF36-5A22C42F79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4">
                  <c:v>16853</c:v>
                </c:pt>
                <c:pt idx="12">
                  <c:v>88446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8A-4A69-BF36-5A22C42F7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8A-4A69-BF36-5A22C42F79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8A-4A69-BF36-5A22C42F79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8A-4A69-BF36-5A22C42F79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8A-4A69-BF36-5A22C42F79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8A-4A69-BF36-5A22C42F79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A-4A69-BF36-5A22C42F79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A-4A69-BF36-5A22C42F79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A-4A69-BF36-5A22C42F79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A-4A69-BF36-5A22C42F79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A-4A69-BF36-5A22C42F79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A-4A69-BF36-5A22C42F79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A-4A69-BF36-5A22C42F79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A-4A69-BF36-5A22C42F79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A-4A69-BF36-5A22C42F79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A-4A69-BF36-5A22C42F797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4">
                  <c:v>6.7929788986756279E-2</c:v>
                </c:pt>
                <c:pt idx="12">
                  <c:v>9.1413904587971162E-2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8A-4A69-BF36-5A22C42F7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B-4A35-95F5-209EA5F43A9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B-4A35-95F5-209EA5F43A9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B-4A35-95F5-209EA5F43A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B-4A35-95F5-209EA5F43A9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AB-4A35-95F5-209EA5F43A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AB-4A35-95F5-209EA5F43A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12">
                  <c:v>6.9233511586452767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AB-4A35-95F5-209EA5F43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AB-4A35-95F5-209EA5F43A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AB-4A35-95F5-209EA5F43A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AB-4A35-95F5-209EA5F43A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AB-4A35-95F5-209EA5F43A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AB-4A35-95F5-209EA5F43A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B-4A35-95F5-209EA5F43A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B-4A35-95F5-209EA5F43A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B-4A35-95F5-209EA5F43A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B-4A35-95F5-209EA5F43A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B-4A35-95F5-209EA5F43A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AB-4A35-95F5-209EA5F43A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AB-4A35-95F5-209EA5F43A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AB-4A35-95F5-209EA5F43A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B-4A35-95F5-209EA5F43A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AB-4A35-95F5-209EA5F43A9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12">
                  <c:v>0.69816852005481689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AB-4A35-95F5-209EA5F43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E-4F45-8133-798F0CA1074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E-4F45-8133-798F0CA1074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E-4F45-8133-798F0CA107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E-4F45-8133-798F0CA1074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E-4F45-8133-798F0CA107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E-4F45-8133-798F0CA107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4">
                  <c:v>9.2515337423312882</c:v>
                </c:pt>
                <c:pt idx="12">
                  <c:v>5.8636923076923075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9E-4F45-8133-798F0CA1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9E-4F45-8133-798F0CA107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9E-4F45-8133-798F0CA107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9E-4F45-8133-798F0CA107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9E-4F45-8133-798F0CA107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9E-4F45-8133-798F0CA107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9E-4F45-8133-798F0CA107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9E-4F45-8133-798F0CA107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9E-4F45-8133-798F0CA107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9E-4F45-8133-798F0CA107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9E-4F45-8133-798F0CA107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E-4F45-8133-798F0CA107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E-4F45-8133-798F0CA107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E-4F45-8133-798F0CA107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9E-4F45-8133-798F0CA107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9E-4F45-8133-798F0CA1074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4">
                  <c:v>-0.53183182826832542</c:v>
                </c:pt>
                <c:pt idx="12">
                  <c:v>-0.10094658952075797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9E-4F45-8133-798F0CA1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9-419C-A3AA-A60C09F92A69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9-419C-A3AA-A60C09F92A69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9-419C-A3AA-A60C09F92A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9-419C-A3AA-A60C09F92A69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9-419C-A3AA-A60C09F92A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A9-419C-A3AA-A60C09F92A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12">
                  <c:v>6.9233511586452767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A9-419C-A3AA-A60C09F92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A9-419C-A3AA-A60C09F92A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A9-419C-A3AA-A60C09F92A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A9-419C-A3AA-A60C09F92A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A9-419C-A3AA-A60C09F92A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A9-419C-A3AA-A60C09F92A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9-419C-A3AA-A60C09F92A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9-419C-A3AA-A60C09F92A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9-419C-A3AA-A60C09F92A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9-419C-A3AA-A60C09F92A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9-419C-A3AA-A60C09F92A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9-419C-A3AA-A60C09F92A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9-419C-A3AA-A60C09F92A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9-419C-A3AA-A60C09F92A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9-419C-A3AA-A60C09F92A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9-419C-A3AA-A60C09F92A69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12">
                  <c:v>0.69816852005481689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A9-419C-A3AA-A60C09F92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3A-47AD-8FE4-3F9CF7B0A68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A-47AD-8FE4-3F9CF7B0A68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3A-47AD-8FE4-3F9CF7B0A6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3A-47AD-8FE4-3F9CF7B0A68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3A-47AD-8FE4-3F9CF7B0A6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3A-47AD-8FE4-3F9CF7B0A6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4">
                  <c:v>22.75</c:v>
                </c:pt>
                <c:pt idx="12">
                  <c:v>6.8223844282238444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3A-47AD-8FE4-3F9CF7B0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3A-47AD-8FE4-3F9CF7B0A6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3A-47AD-8FE4-3F9CF7B0A6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3A-47AD-8FE4-3F9CF7B0A6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A-47AD-8FE4-3F9CF7B0A6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A-47AD-8FE4-3F9CF7B0A6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A-47AD-8FE4-3F9CF7B0A6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3A-47AD-8FE4-3F9CF7B0A6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3A-47AD-8FE4-3F9CF7B0A6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3A-47AD-8FE4-3F9CF7B0A6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3A-47AD-8FE4-3F9CF7B0A6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3A-47AD-8FE4-3F9CF7B0A6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3A-47AD-8FE4-3F9CF7B0A6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3A-47AD-8FE4-3F9CF7B0A6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3A-47AD-8FE4-3F9CF7B0A6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3A-47AD-8FE4-3F9CF7B0A68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4">
                  <c:v>-11.583333333333336</c:v>
                </c:pt>
                <c:pt idx="12">
                  <c:v>-4.1190621848645597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3A-47AD-8FE4-3F9CF7B0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F-464D-8197-0D58515BB41B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F-464D-8197-0D58515BB41B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DF-464D-8197-0D58515BB4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F-464D-8197-0D58515BB41B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F-464D-8197-0D58515BB4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DF-464D-8197-0D58515BB4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4">
                  <c:v>5.1071428571428568</c:v>
                </c:pt>
                <c:pt idx="12">
                  <c:v>6.9898550724637678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DF-464D-8197-0D58515BB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DF-464D-8197-0D58515BB4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DF-464D-8197-0D58515BB4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DF-464D-8197-0D58515BB4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F-464D-8197-0D58515BB4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F-464D-8197-0D58515BB4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F-464D-8197-0D58515BB4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F-464D-8197-0D58515BB4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F-464D-8197-0D58515BB4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F-464D-8197-0D58515BB4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F-464D-8197-0D58515BB4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F-464D-8197-0D58515BB4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F-464D-8197-0D58515BB4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DF-464D-8197-0D58515BB4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DF-464D-8197-0D58515BB4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DF-464D-8197-0D58515BB41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4">
                  <c:v>-5.5292207792207799</c:v>
                </c:pt>
                <c:pt idx="12">
                  <c:v>-0.90049169417165853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DF-464D-8197-0D58515BB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B-469C-B169-F65E2A65F4C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B-469C-B169-F65E2A65F4C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B-469C-B169-F65E2A65F4C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B-469C-B169-F65E2A65F4C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B-469C-B169-F65E2A65F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B-469C-B169-F65E2A65F4C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12">
                  <c:v>5.4365523040388828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9B-469C-B169-F65E2A65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9B-469C-B169-F65E2A65F4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9B-469C-B169-F65E2A65F4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9B-469C-B169-F65E2A65F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9B-469C-B169-F65E2A65F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9B-469C-B169-F65E2A65F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9B-469C-B169-F65E2A65F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9B-469C-B169-F65E2A65F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9B-469C-B169-F65E2A65F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B-469C-B169-F65E2A65F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B-469C-B169-F65E2A65F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B-469C-B169-F65E2A65F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B-469C-B169-F65E2A65F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B-469C-B169-F65E2A65F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B-469C-B169-F65E2A65F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B-469C-B169-F65E2A65F4C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12">
                  <c:v>-0.46646631500632019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9B-469C-B169-F65E2A65F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8F-48D2-97A5-3F5F4B60A36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F-48D2-97A5-3F5F4B60A36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F-48D2-97A5-3F5F4B60A3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8F-48D2-97A5-3F5F4B60A36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8F-48D2-97A5-3F5F4B60A3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8F-48D2-97A5-3F5F4B60A3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4">
                  <c:v>4.5652045196625055</c:v>
                </c:pt>
                <c:pt idx="12">
                  <c:v>5.0135315298292022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8F-48D2-97A5-3F5F4B60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8F-48D2-97A5-3F5F4B60A3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8F-48D2-97A5-3F5F4B60A3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8F-48D2-97A5-3F5F4B60A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8F-48D2-97A5-3F5F4B60A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8F-48D2-97A5-3F5F4B60A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8F-48D2-97A5-3F5F4B60A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8F-48D2-97A5-3F5F4B60A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8F-48D2-97A5-3F5F4B60A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8F-48D2-97A5-3F5F4B60A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8F-48D2-97A5-3F5F4B60A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8F-48D2-97A5-3F5F4B60A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8F-48D2-97A5-3F5F4B60A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8F-48D2-97A5-3F5F4B60A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8F-48D2-97A5-3F5F4B60A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8F-48D2-97A5-3F5F4B60A36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4">
                  <c:v>-0.52551970996364794</c:v>
                </c:pt>
                <c:pt idx="12">
                  <c:v>-0.49765319707416378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8F-48D2-97A5-3F5F4B60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C8-4114-9A45-20160B3F352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8-4114-9A45-20160B3F352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C8-4114-9A45-20160B3F35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C8-4114-9A45-20160B3F352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C8-4114-9A45-20160B3F35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C8-4114-9A45-20160B3F35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4">
                  <c:v>8.205479452054794</c:v>
                </c:pt>
                <c:pt idx="12">
                  <c:v>8.5448935513730326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C8-4114-9A45-20160B3F3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C8-4114-9A45-20160B3F35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C8-4114-9A45-20160B3F35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C8-4114-9A45-20160B3F35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C8-4114-9A45-20160B3F35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C8-4114-9A45-20160B3F35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C8-4114-9A45-20160B3F35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C8-4114-9A45-20160B3F35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C8-4114-9A45-20160B3F35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C8-4114-9A45-20160B3F35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C8-4114-9A45-20160B3F35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C8-4114-9A45-20160B3F35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C8-4114-9A45-20160B3F35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C8-4114-9A45-20160B3F35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C8-4114-9A45-20160B3F35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C8-4114-9A45-20160B3F352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4">
                  <c:v>0.17590531956268052</c:v>
                </c:pt>
                <c:pt idx="12">
                  <c:v>-0.20626006889712478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C8-4114-9A45-20160B3F3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6-43B3-B110-81C21038C21C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6-43B3-B110-81C21038C21C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86-43B3-B110-81C21038C2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6-43B3-B110-81C21038C21C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86-43B3-B110-81C21038C2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86-43B3-B110-81C21038C21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  <c:pt idx="4">
                  <c:v>0.76870000000000005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86-43B3-B110-81C21038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86-43B3-B110-81C21038C2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86-43B3-B110-81C21038C2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86-43B3-B110-81C21038C2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6-43B3-B110-81C21038C2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6-43B3-B110-81C21038C2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6-43B3-B110-81C21038C2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86-43B3-B110-81C21038C2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86-43B3-B110-81C21038C2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86-43B3-B110-81C21038C2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86-43B3-B110-81C21038C2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86-43B3-B110-81C21038C2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86-43B3-B110-81C21038C2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86-43B3-B110-81C21038C2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86-43B3-B110-81C21038C2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86-43B3-B110-81C21038C21C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  <c:pt idx="4">
                  <c:v>-3.1253938248267055E-2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86-43B3-B110-81C21038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mens'!$I$52:$J$52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81-4995-B394-F36169BC0E4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mens'!$I$54:$I$66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1-4995-B394-F36169BC0E4B}"/>
            </c:ext>
          </c:extLst>
        </c:ser>
        <c:ser>
          <c:idx val="0"/>
          <c:order val="1"/>
          <c:tx>
            <c:strRef>
              <c:f>'tasa de ocupación evol mens'!$K$52:$L$52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81-4995-B394-F36169BC0E4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mens'!$K$54:$K$66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1-4995-B394-F36169BC0E4B}"/>
            </c:ext>
          </c:extLst>
        </c:ser>
        <c:ser>
          <c:idx val="1"/>
          <c:order val="2"/>
          <c:tx>
            <c:strRef>
              <c:f>'tasa de ocupación evol mens'!$M$52:$N$52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81-4995-B394-F36169BC0E4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mens'!$M$54:$M$66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  <c:pt idx="4">
                  <c:v>0.85439999999999994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1-4995-B394-F36169BC0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mens'!$N$53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1-4995-B394-F36169BC0E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1-4995-B394-F36169BC0E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1-4995-B394-F36169BC0E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1-4995-B394-F36169BC0E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1-4995-B394-F36169BC0E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1-4995-B394-F36169BC0E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1-4995-B394-F36169BC0E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1-4995-B394-F36169BC0E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1-4995-B394-F36169BC0E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1-4995-B394-F36169BC0E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1-4995-B394-F36169BC0E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1-4995-B394-F36169BC0E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1-4995-B394-F36169BC0E4B}"/>
              </c:ext>
            </c:extLst>
          </c:dPt>
          <c:cat>
            <c:strRef>
              <c:f>'tasa de ocupación evol mens'!$B$54:$B$65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mens'!$N$54:$N$66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  <c:pt idx="2">
                  <c:v>1.6836802333288992E-2</c:v>
                </c:pt>
                <c:pt idx="3">
                  <c:v>0.15207100591715972</c:v>
                </c:pt>
                <c:pt idx="4">
                  <c:v>0.14715359828141761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1-4995-B394-F36169BC0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7-4B9B-A8C7-408E81458EC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7-4B9B-A8C7-408E81458EC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7-4B9B-A8C7-408E81458E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7-4B9B-A8C7-408E81458EC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7-4B9B-A8C7-408E81458E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97-4B9B-A8C7-408E81458E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4">
                  <c:v>11034</c:v>
                </c:pt>
                <c:pt idx="12">
                  <c:v>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97-4B9B-A8C7-408E8145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97-4B9B-A8C7-408E81458E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97-4B9B-A8C7-408E81458E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97-4B9B-A8C7-408E81458E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97-4B9B-A8C7-408E81458E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97-4B9B-A8C7-408E81458E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7-4B9B-A8C7-408E81458E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7-4B9B-A8C7-408E81458E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7-4B9B-A8C7-408E81458E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7-4B9B-A8C7-408E81458E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7-4B9B-A8C7-408E81458E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7-4B9B-A8C7-408E81458E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7-4B9B-A8C7-408E81458E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7-4B9B-A8C7-408E81458E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7-4B9B-A8C7-408E81458E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7-4B9B-A8C7-408E81458EC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4">
                  <c:v>7.8697819923746248E-2</c:v>
                </c:pt>
                <c:pt idx="12">
                  <c:v>4.9572720484526656E-2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97-4B9B-A8C7-408E8145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1-406A-A30C-A7FBACC8251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1-406A-A30C-A7FBACC8251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1-406A-A30C-A7FBACC825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1-406A-A30C-A7FBACC8251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1-406A-A30C-A7FBACC825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F1-406A-A30C-A7FBACC825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  <c:pt idx="4">
                  <c:v>0.74970000000000003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F1-406A-A30C-A7FBACC82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F1-406A-A30C-A7FBACC825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F1-406A-A30C-A7FBACC825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F1-406A-A30C-A7FBACC825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F1-406A-A30C-A7FBACC825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F1-406A-A30C-A7FBACC825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F1-406A-A30C-A7FBACC825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F1-406A-A30C-A7FBACC825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F1-406A-A30C-A7FBACC825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F1-406A-A30C-A7FBACC825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F1-406A-A30C-A7FBACC825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F1-406A-A30C-A7FBACC825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F1-406A-A30C-A7FBACC825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F1-406A-A30C-A7FBACC825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F1-406A-A30C-A7FBACC825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F1-406A-A30C-A7FBACC8251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  <c:pt idx="3">
                  <c:v>0.1213730569948186</c:v>
                </c:pt>
                <c:pt idx="4">
                  <c:v>-6.8116842759477936E-2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F1-406A-A30C-A7FBACC82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12797</c:v>
                </c:pt>
                <c:pt idx="1">
                  <c:v>1650</c:v>
                </c:pt>
                <c:pt idx="2">
                  <c:v>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6-4695-B6B4-E0C54AFB3874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13166</c:v>
                </c:pt>
                <c:pt idx="1">
                  <c:v>5744</c:v>
                </c:pt>
                <c:pt idx="2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06-4695-B6B4-E0C54AFB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E06-4695-B6B4-E0C54AFB387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E06-4695-B6B4-E0C54AFB387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E06-4695-B6B4-E0C54AFB387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6-4695-B6B4-E0C54AFB387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6-4695-B6B4-E0C54AFB387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6-4695-B6B4-E0C54AFB387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6-4695-B6B4-E0C54AFB387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6-4695-B6B4-E0C54AFB387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6-4695-B6B4-E0C54AFB387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0.66572280932396222</c:v>
                </c:pt>
                <c:pt idx="1">
                  <c:v>0.29043838802649541</c:v>
                </c:pt>
                <c:pt idx="2">
                  <c:v>4.3838802649542395E-2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06-4695-B6B4-E0C54AFB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06-4695-B6B4-E0C54AFB387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06-4695-B6B4-E0C54AFB387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06-4695-B6B4-E0C54AFB387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06-4695-B6B4-E0C54AFB387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6-4695-B6B4-E0C54AFB387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6-4695-B6B4-E0C54AFB3874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6-4695-B6B4-E0C54AFB3874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6-4695-B6B4-E0C54AFB3874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6-4695-B6B4-E0C54AFB3874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06-4695-B6B4-E0C54AFB3874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6-4695-B6B4-E0C54AFB387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6-4695-B6B4-E0C54AFB387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2.8834883175744341E-2</c:v>
                </c:pt>
                <c:pt idx="1">
                  <c:v>2.4812121212121214</c:v>
                </c:pt>
                <c:pt idx="2">
                  <c:v>-0.71758957654723132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06-4695-B6B4-E0C54AFB38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9F-4C66-AD18-D23C1A2642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9F-4C66-AD18-D23C1A2642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9F-4C66-AD18-D23C1A2642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9F-4C66-AD18-D23C1A2642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9F-4C66-AD18-D23C1A26420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F-4C66-AD18-D23C1A26420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F-4C66-AD18-D23C1A26420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F-4C66-AD18-D23C1A26420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F-4C66-AD18-D23C1A26420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F-4C66-AD18-D23C1A26420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F-4C66-AD18-D23C1A264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13166</c:v>
                </c:pt>
                <c:pt idx="1">
                  <c:v>5744</c:v>
                </c:pt>
                <c:pt idx="2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9F-4C66-AD18-D23C1A264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4-46BE-9747-454DC862D05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4-46BE-9747-454DC862D05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4-46BE-9747-454DC862D05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4-46BE-9747-454DC862D05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4-46BE-9747-454DC862D05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4-46BE-9747-454DC862D05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4-46BE-9747-454DC862D05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4-46BE-9747-454DC862D05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4-46BE-9747-454DC862D05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4-46BE-9747-454DC862D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5C4-46BE-9747-454DC862D05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4-46BE-9747-454DC862D05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4-46BE-9747-454DC862D05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4-46BE-9747-454DC862D05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4-46BE-9747-454DC862D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5C4-46BE-9747-454DC862D05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5C4-46BE-9747-454DC862D05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4-46BE-9747-454DC862D05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4-46BE-9747-454DC862D05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4-46BE-9747-454DC862D05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4-46BE-9747-454DC862D05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4-46BE-9747-454DC862D05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4-46BE-9747-454DC862D05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4-46BE-9747-454DC862D05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4-46BE-9747-454DC862D05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4-46BE-9747-454DC862D05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4-46BE-9747-454DC862D05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4-46BE-9747-454DC862D05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4-46BE-9747-454DC862D05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4-46BE-9747-454DC862D05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4-46BE-9747-454DC862D05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4-46BE-9747-454DC862D05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C4-46BE-9747-454DC862D0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5C4-46BE-9747-454DC862D05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C4-46BE-9747-454DC862D0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5C4-46BE-9747-454DC862D0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C4-46BE-9747-454DC862D0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C4-46BE-9747-454DC862D0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C4-46BE-9747-454DC862D0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5C4-46BE-9747-454DC862D0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5C4-46BE-9747-454DC862D0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5C4-46BE-9747-454DC862D0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5C4-46BE-9747-454DC862D0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5C4-46BE-9747-454DC862D0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5C4-46BE-9747-454DC862D0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5C4-46BE-9747-454DC862D0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5C4-46BE-9747-454DC862D0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5C4-46BE-9747-454DC862D0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5C4-46BE-9747-454DC862D05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5C4-46BE-9747-454DC862D0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4-46BE-9747-454DC862D05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C4-46BE-9747-454DC862D05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4-46BE-9747-454DC862D05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4-46BE-9747-454DC862D05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4-46BE-9747-454DC862D05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4-46BE-9747-454DC862D05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4-46BE-9747-454DC862D05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4-46BE-9747-454DC862D05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4-46BE-9747-454DC862D05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4-46BE-9747-454DC862D05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4-46BE-9747-454DC862D05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4-46BE-9747-454DC862D05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4-46BE-9747-454DC862D05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4-46BE-9747-454DC862D05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4-46BE-9747-454DC862D05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4-46BE-9747-454DC862D0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5C4-46BE-9747-454DC862D05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4-46BE-9747-454DC862D05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5C4-46BE-9747-454DC862D05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4-46BE-9747-454DC862D05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4-46BE-9747-454DC862D05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4-46BE-9747-454DC862D05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4-46BE-9747-454DC862D05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4-46BE-9747-454DC862D05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4-46BE-9747-454DC862D05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4-46BE-9747-454DC862D05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4-46BE-9747-454DC862D05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4-46BE-9747-454DC862D05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4-46BE-9747-454DC862D05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4-46BE-9747-454DC862D05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4-46BE-9747-454DC862D05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4-46BE-9747-454DC862D05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4-46BE-9747-454DC862D0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5C4-46BE-9747-454DC862D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05-4C94-8F9E-265775D670C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05-4C94-8F9E-265775D670C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5-4C94-8F9E-265775D670C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5-4C94-8F9E-265775D670C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05-4C94-8F9E-265775D6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17275</c:v>
                </c:pt>
                <c:pt idx="1">
                  <c:v>0</c:v>
                </c:pt>
                <c:pt idx="2">
                  <c:v>0</c:v>
                </c:pt>
                <c:pt idx="3">
                  <c:v>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9-4D00-BD45-1CC2E7955BB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16131</c:v>
                </c:pt>
                <c:pt idx="1">
                  <c:v>0</c:v>
                </c:pt>
                <c:pt idx="2">
                  <c:v>0</c:v>
                </c:pt>
                <c:pt idx="3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9-4D00-BD45-1CC2E7955BB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17740</c:v>
                </c:pt>
                <c:pt idx="1">
                  <c:v>0</c:v>
                </c:pt>
                <c:pt idx="2">
                  <c:v>0</c:v>
                </c:pt>
                <c:pt idx="3">
                  <c:v>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9-4D00-BD45-1CC2E7955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9.9745831008617003E-2</c:v>
                </c:pt>
                <c:pt idx="1">
                  <c:v>0</c:v>
                </c:pt>
                <c:pt idx="2">
                  <c:v>0</c:v>
                </c:pt>
                <c:pt idx="3">
                  <c:v>0.46969696969696972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99-4D00-BD45-1CC2E7955BB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0.8970015674773727</c:v>
                </c:pt>
                <c:pt idx="1">
                  <c:v>0</c:v>
                </c:pt>
                <c:pt idx="2">
                  <c:v>0</c:v>
                </c:pt>
                <c:pt idx="3">
                  <c:v>0.10299843252262729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99-4D00-BD45-1CC2E7955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30-4D41-91CD-8B83D05C440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30-4D41-91CD-8B83D05C440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30-4D41-91CD-8B83D05C440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0-4D41-91CD-8B83D05C440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30-4D41-91CD-8B83D05C4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10660</c:v>
                </c:pt>
                <c:pt idx="1">
                  <c:v>0</c:v>
                </c:pt>
                <c:pt idx="2">
                  <c:v>0</c:v>
                </c:pt>
                <c:pt idx="3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7-47F0-974D-754F08EBAF8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12073</c:v>
                </c:pt>
                <c:pt idx="1">
                  <c:v>0</c:v>
                </c:pt>
                <c:pt idx="2">
                  <c:v>0</c:v>
                </c:pt>
                <c:pt idx="3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7-47F0-974D-754F08EBAF8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12199</c:v>
                </c:pt>
                <c:pt idx="1">
                  <c:v>0</c:v>
                </c:pt>
                <c:pt idx="2">
                  <c:v>0</c:v>
                </c:pt>
                <c:pt idx="3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7-47F0-974D-754F08EBA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1.0436511223391065E-2</c:v>
                </c:pt>
                <c:pt idx="1">
                  <c:v>0</c:v>
                </c:pt>
                <c:pt idx="2">
                  <c:v>0</c:v>
                </c:pt>
                <c:pt idx="3">
                  <c:v>0.33563535911602216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7-47F0-974D-754F08EBAF88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0.92655324320218746</c:v>
                </c:pt>
                <c:pt idx="1">
                  <c:v>0</c:v>
                </c:pt>
                <c:pt idx="2">
                  <c:v>0</c:v>
                </c:pt>
                <c:pt idx="3">
                  <c:v>7.3446756797812554E-2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E7-47F0-974D-754F08EBA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A3-4B18-9B5A-DF237CC34A9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A3-4B18-9B5A-DF237CC34A9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A3-4B18-9B5A-DF237CC34A9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A3-4B18-9B5A-DF237CC34A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A3-4B18-9B5A-DF237CC34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6615</c:v>
                </c:pt>
                <c:pt idx="1">
                  <c:v>0</c:v>
                </c:pt>
                <c:pt idx="2">
                  <c:v>0</c:v>
                </c:pt>
                <c:pt idx="3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2-497B-97AC-F5D214F15CBE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4058</c:v>
                </c:pt>
                <c:pt idx="1">
                  <c:v>0</c:v>
                </c:pt>
                <c:pt idx="2">
                  <c:v>0</c:v>
                </c:pt>
                <c:pt idx="3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2-497B-97AC-F5D214F15CBE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5541</c:v>
                </c:pt>
                <c:pt idx="1">
                  <c:v>0</c:v>
                </c:pt>
                <c:pt idx="2">
                  <c:v>0</c:v>
                </c:pt>
                <c:pt idx="3">
                  <c:v>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2-497B-97AC-F5D214F1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0.36545096106456376</c:v>
                </c:pt>
                <c:pt idx="1">
                  <c:v>0</c:v>
                </c:pt>
                <c:pt idx="2">
                  <c:v>0</c:v>
                </c:pt>
                <c:pt idx="3">
                  <c:v>0.61631419939577037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2-497B-97AC-F5D214F15CBE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0.83814854031160191</c:v>
                </c:pt>
                <c:pt idx="1">
                  <c:v>0</c:v>
                </c:pt>
                <c:pt idx="2">
                  <c:v>0</c:v>
                </c:pt>
                <c:pt idx="3">
                  <c:v>0.16185145968839812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2-497B-97AC-F5D214F1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0-491C-AD12-6682A4F04D9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0-491C-AD12-6682A4F04D9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0-491C-AD12-6682A4F04D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0-491C-AD12-6682A4F04D9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0-491C-AD12-6682A4F04D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40-491C-AD12-6682A4F04D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1207</c:v>
                </c:pt>
                <c:pt idx="4">
                  <c:v>1207</c:v>
                </c:pt>
                <c:pt idx="12">
                  <c:v>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40-491C-AD12-6682A4F0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40-491C-AD12-6682A4F04D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40-491C-AD12-6682A4F04D9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340-491C-AD12-6682A4F04D9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340-491C-AD12-6682A4F04D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40-491C-AD12-6682A4F04D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40-491C-AD12-6682A4F04D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40-491C-AD12-6682A4F04D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0-491C-AD12-6682A4F04D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0-491C-AD12-6682A4F04D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0-491C-AD12-6682A4F04D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0-491C-AD12-6682A4F04D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0-491C-AD12-6682A4F04D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0-491C-AD12-6682A4F04D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0-491C-AD12-6682A4F04D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0-491C-AD12-6682A4F04D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0-491C-AD12-6682A4F04D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0-491C-AD12-6682A4F04D9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1.0354131534569984</c:v>
                </c:pt>
                <c:pt idx="4">
                  <c:v>1.1669658886894076</c:v>
                </c:pt>
                <c:pt idx="12">
                  <c:v>0.15962321792260692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40-491C-AD12-6682A4F0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5-4F4C-AB2E-EC7AB62877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95-4F4C-AB2E-EC7AB62877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95-4F4C-AB2E-EC7AB62877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95-4F4C-AB2E-EC7AB628770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95-4F4C-AB2E-EC7AB62877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95-4F4C-AB2E-EC7AB628770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95-4F4C-AB2E-EC7AB628770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95-4F4C-AB2E-EC7AB628770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95-4F4C-AB2E-EC7AB628770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95-4F4C-AB2E-EC7AB628770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95-4F4C-AB2E-EC7AB628770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5-4F4C-AB2E-EC7AB628770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5-4F4C-AB2E-EC7AB628770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5-4F4C-AB2E-EC7AB628770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5-4F4C-AB2E-EC7AB628770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5-4F4C-AB2E-EC7AB628770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5-4F4C-AB2E-EC7AB628770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95-4F4C-AB2E-EC7AB628770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95-4F4C-AB2E-EC7AB628770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095-4F4C-AB2E-EC7AB628770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95-4F4C-AB2E-EC7AB628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C-4B84-8522-88543ED9CE5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C-4B84-8522-88543ED9CE5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C-4B84-8522-88543ED9CE5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C-4B84-8522-88543ED9CE5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C-4B84-8522-88543ED9CE5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C-4B84-8522-88543ED9CE5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6C-4B84-8522-88543ED9CE5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6C-4B84-8522-88543ED9CE5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C-4B84-8522-88543ED9CE5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6C-4B84-8522-88543ED9C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A6C-4B84-8522-88543ED9CE5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C-4B84-8522-88543ED9CE5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C-4B84-8522-88543ED9CE5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C-4B84-8522-88543ED9CE5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6C-4B84-8522-88543ED9C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A6C-4B84-8522-88543ED9CE5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A6C-4B84-8522-88543ED9CE5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6C-4B84-8522-88543ED9CE5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6C-4B84-8522-88543ED9CE5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6C-4B84-8522-88543ED9CE5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6C-4B84-8522-88543ED9CE5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6C-4B84-8522-88543ED9CE5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6C-4B84-8522-88543ED9CE5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6C-4B84-8522-88543ED9CE5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6C-4B84-8522-88543ED9CE5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6C-4B84-8522-88543ED9CE5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6C-4B84-8522-88543ED9CE5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6C-4B84-8522-88543ED9CE5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6C-4B84-8522-88543ED9CE5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6C-4B84-8522-88543ED9CE5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6C-4B84-8522-88543ED9CE5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6C-4B84-8522-88543ED9CE5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6C-4B84-8522-88543ED9CE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A6C-4B84-8522-88543ED9CE5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6C-4B84-8522-88543ED9CE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A6C-4B84-8522-88543ED9CE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A6C-4B84-8522-88543ED9CE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A6C-4B84-8522-88543ED9CE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A6C-4B84-8522-88543ED9CE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A6C-4B84-8522-88543ED9CE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A6C-4B84-8522-88543ED9CE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A6C-4B84-8522-88543ED9CE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A6C-4B84-8522-88543ED9CE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A6C-4B84-8522-88543ED9CE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A6C-4B84-8522-88543ED9CE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A6C-4B84-8522-88543ED9CE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A6C-4B84-8522-88543ED9CE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A6C-4B84-8522-88543ED9CE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A6C-4B84-8522-88543ED9CE5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A6C-4B84-8522-88543ED9CE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6C-4B84-8522-88543ED9CE5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6C-4B84-8522-88543ED9CE5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6C-4B84-8522-88543ED9CE5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6C-4B84-8522-88543ED9CE5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6C-4B84-8522-88543ED9CE5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6C-4B84-8522-88543ED9CE5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6C-4B84-8522-88543ED9CE5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6C-4B84-8522-88543ED9CE5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6C-4B84-8522-88543ED9CE5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6C-4B84-8522-88543ED9CE5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A6C-4B84-8522-88543ED9CE5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A6C-4B84-8522-88543ED9CE5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A6C-4B84-8522-88543ED9CE5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A6C-4B84-8522-88543ED9CE5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A6C-4B84-8522-88543ED9CE5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A6C-4B84-8522-88543ED9CE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A6C-4B84-8522-88543ED9CE5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A6C-4B84-8522-88543ED9CE5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A6C-4B84-8522-88543ED9CE5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A6C-4B84-8522-88543ED9CE5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A6C-4B84-8522-88543ED9CE5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A6C-4B84-8522-88543ED9CE5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A6C-4B84-8522-88543ED9CE5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A6C-4B84-8522-88543ED9CE5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A6C-4B84-8522-88543ED9CE5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A6C-4B84-8522-88543ED9CE5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A6C-4B84-8522-88543ED9CE5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A6C-4B84-8522-88543ED9CE5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A6C-4B84-8522-88543ED9CE5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A6C-4B84-8522-88543ED9CE5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A6C-4B84-8522-88543ED9CE5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A6C-4B84-8522-88543ED9CE5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A6C-4B84-8522-88543ED9CE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A6C-4B84-8522-88543ED9C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7-4653-AA11-F532A32269D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7-4653-AA11-F532A32269D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7-4653-AA11-F532A3226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A7-4653-AA11-F532A32269D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A7-4653-AA11-F532A3226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A0-441D-8BF4-807F5BC599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A0-441D-8BF4-807F5BC599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A0-441D-8BF4-807F5BC599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A0-441D-8BF4-807F5BC5990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A0-441D-8BF4-807F5BC599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4A0-441D-8BF4-807F5BC599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4A0-441D-8BF4-807F5BC5990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4A0-441D-8BF4-807F5BC5990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4A0-441D-8BF4-807F5BC5990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4A0-441D-8BF4-807F5BC5990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41D-8BF4-807F5BC5990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41D-8BF4-807F5BC5990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41D-8BF4-807F5BC5990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0-441D-8BF4-807F5BC5990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0-441D-8BF4-807F5BC5990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0-441D-8BF4-807F5BC5990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0-441D-8BF4-807F5BC5990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0-441D-8BF4-807F5BC5990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0-441D-8BF4-807F5BC5990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4A0-441D-8BF4-807F5BC5990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4A0-441D-8BF4-807F5BC5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C3-4F12-8061-9FC1D721AC7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3-4F12-8061-9FC1D721AC7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3-4F12-8061-9FC1D721AC7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3-4F12-8061-9FC1D721AC7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3-4F12-8061-9FC1D721AC7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3-4F12-8061-9FC1D721AC7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3-4F12-8061-9FC1D721AC7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3-4F12-8061-9FC1D721AC7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C3-4F12-8061-9FC1D721AC7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3-4F12-8061-9FC1D721A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6C3-4F12-8061-9FC1D721AC7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3-4F12-8061-9FC1D721AC7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3-4F12-8061-9FC1D721AC7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3-4F12-8061-9FC1D721AC7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C3-4F12-8061-9FC1D721A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6C3-4F12-8061-9FC1D721AC7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6C3-4F12-8061-9FC1D721AC7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C3-4F12-8061-9FC1D721AC7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C3-4F12-8061-9FC1D721AC7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C3-4F12-8061-9FC1D721AC7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C3-4F12-8061-9FC1D721AC7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C3-4F12-8061-9FC1D721AC7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C3-4F12-8061-9FC1D721AC7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C3-4F12-8061-9FC1D721AC7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C3-4F12-8061-9FC1D721AC7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C3-4F12-8061-9FC1D721AC7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C3-4F12-8061-9FC1D721AC7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C3-4F12-8061-9FC1D721AC7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C3-4F12-8061-9FC1D721AC7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C3-4F12-8061-9FC1D721AC7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C3-4F12-8061-9FC1D721AC7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C3-4F12-8061-9FC1D721AC7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C3-4F12-8061-9FC1D721AC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6C3-4F12-8061-9FC1D721AC7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C3-4F12-8061-9FC1D721AC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C3-4F12-8061-9FC1D721AC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C3-4F12-8061-9FC1D721AC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C3-4F12-8061-9FC1D721AC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C3-4F12-8061-9FC1D721AC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6C3-4F12-8061-9FC1D721AC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6C3-4F12-8061-9FC1D721AC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6C3-4F12-8061-9FC1D721AC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6C3-4F12-8061-9FC1D721AC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6C3-4F12-8061-9FC1D721AC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6C3-4F12-8061-9FC1D721AC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6C3-4F12-8061-9FC1D721AC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6C3-4F12-8061-9FC1D721AC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6C3-4F12-8061-9FC1D721AC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6C3-4F12-8061-9FC1D721AC7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6C3-4F12-8061-9FC1D721AC7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C3-4F12-8061-9FC1D721AC7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C3-4F12-8061-9FC1D721AC7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C3-4F12-8061-9FC1D721AC7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C3-4F12-8061-9FC1D721AC7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C3-4F12-8061-9FC1D721AC7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C3-4F12-8061-9FC1D721AC7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C3-4F12-8061-9FC1D721AC7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C3-4F12-8061-9FC1D721AC7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C3-4F12-8061-9FC1D721AC7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C3-4F12-8061-9FC1D721AC7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C3-4F12-8061-9FC1D721AC7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C3-4F12-8061-9FC1D721AC7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C3-4F12-8061-9FC1D721AC7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C3-4F12-8061-9FC1D721AC7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C3-4F12-8061-9FC1D721AC7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C3-4F12-8061-9FC1D721AC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6C3-4F12-8061-9FC1D721AC7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C3-4F12-8061-9FC1D721AC7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C3-4F12-8061-9FC1D721AC7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C3-4F12-8061-9FC1D721AC7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C3-4F12-8061-9FC1D721AC7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6C3-4F12-8061-9FC1D721AC7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C3-4F12-8061-9FC1D721AC7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C3-4F12-8061-9FC1D721AC7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C3-4F12-8061-9FC1D721AC7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C3-4F12-8061-9FC1D721AC7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C3-4F12-8061-9FC1D721AC7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C3-4F12-8061-9FC1D721AC7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C3-4F12-8061-9FC1D721AC7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C3-4F12-8061-9FC1D721AC7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6C3-4F12-8061-9FC1D721AC7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C3-4F12-8061-9FC1D721AC7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6C3-4F12-8061-9FC1D721AC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6C3-4F12-8061-9FC1D721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3-4DD2-B817-7D46AE40152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3-4DD2-B817-7D46AE40152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F3-4DD2-B817-7D46AE401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F3-4DD2-B817-7D46AE40152A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3-4DD2-B817-7D46AE401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44-490A-8F38-BAC4333247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44-490A-8F38-BAC4333247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44-490A-8F38-BAC4333247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44-490A-8F38-BAC43332471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44-490A-8F38-BAC4333247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44-490A-8F38-BAC43332471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44-490A-8F38-BAC43332471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44-490A-8F38-BAC43332471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44-490A-8F38-BAC43332471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444-490A-8F38-BAC43332471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4-490A-8F38-BAC43332471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4-490A-8F38-BAC43332471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4-490A-8F38-BAC43332471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4-490A-8F38-BAC43332471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4-490A-8F38-BAC43332471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4-490A-8F38-BAC43332471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4-490A-8F38-BAC43332471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44-490A-8F38-BAC43332471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44-490A-8F38-BAC43332471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444-490A-8F38-BAC43332471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44-490A-8F38-BAC43332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3-452B-B1B1-F6891B95730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3-452B-B1B1-F6891B95730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3-452B-B1B1-F6891B95730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3-452B-B1B1-F6891B95730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3-452B-B1B1-F6891B95730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3-452B-B1B1-F6891B95730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3-452B-B1B1-F6891B95730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3-452B-B1B1-F6891B95730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3-452B-B1B1-F6891B95730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3-452B-B1B1-F6891B95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803-452B-B1B1-F6891B95730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03-452B-B1B1-F6891B95730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3-452B-B1B1-F6891B95730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03-452B-B1B1-F6891B95730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3-452B-B1B1-F6891B95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803-452B-B1B1-F6891B95730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803-452B-B1B1-F6891B95730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03-452B-B1B1-F6891B95730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03-452B-B1B1-F6891B95730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03-452B-B1B1-F6891B95730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03-452B-B1B1-F6891B95730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03-452B-B1B1-F6891B95730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03-452B-B1B1-F6891B95730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03-452B-B1B1-F6891B95730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03-452B-B1B1-F6891B95730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03-452B-B1B1-F6891B95730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03-452B-B1B1-F6891B95730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03-452B-B1B1-F6891B95730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03-452B-B1B1-F6891B95730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03-452B-B1B1-F6891B95730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03-452B-B1B1-F6891B95730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03-452B-B1B1-F6891B95730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03-452B-B1B1-F6891B9573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803-452B-B1B1-F6891B95730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03-452B-B1B1-F6891B9573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803-452B-B1B1-F6891B9573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803-452B-B1B1-F6891B9573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803-452B-B1B1-F6891B9573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803-452B-B1B1-F6891B9573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803-452B-B1B1-F6891B9573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803-452B-B1B1-F6891B9573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803-452B-B1B1-F6891B9573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803-452B-B1B1-F6891B9573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803-452B-B1B1-F6891B9573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803-452B-B1B1-F6891B9573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803-452B-B1B1-F6891B95730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803-452B-B1B1-F6891B95730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803-452B-B1B1-F6891B95730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803-452B-B1B1-F6891B95730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803-452B-B1B1-F6891B95730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03-452B-B1B1-F6891B95730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03-452B-B1B1-F6891B95730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03-452B-B1B1-F6891B95730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03-452B-B1B1-F6891B95730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03-452B-B1B1-F6891B95730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03-452B-B1B1-F6891B95730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03-452B-B1B1-F6891B95730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03-452B-B1B1-F6891B95730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03-452B-B1B1-F6891B95730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03-452B-B1B1-F6891B95730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03-452B-B1B1-F6891B95730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03-452B-B1B1-F6891B95730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03-452B-B1B1-F6891B95730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03-452B-B1B1-F6891B95730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03-452B-B1B1-F6891B95730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03-452B-B1B1-F6891B9573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803-452B-B1B1-F6891B95730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03-452B-B1B1-F6891B95730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03-452B-B1B1-F6891B95730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03-452B-B1B1-F6891B95730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03-452B-B1B1-F6891B95730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03-452B-B1B1-F6891B95730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03-452B-B1B1-F6891B95730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03-452B-B1B1-F6891B95730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03-452B-B1B1-F6891B95730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03-452B-B1B1-F6891B95730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03-452B-B1B1-F6891B95730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03-452B-B1B1-F6891B95730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03-452B-B1B1-F6891B95730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03-452B-B1B1-F6891B95730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03-452B-B1B1-F6891B95730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803-452B-B1B1-F6891B95730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803-452B-B1B1-F6891B9573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803-452B-B1B1-F6891B95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A-4908-964F-7645B57F151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A-4908-964F-7645B57F151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A-4908-964F-7645B57F1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A-4908-964F-7645B57F1514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A-4908-964F-7645B57F1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1-4380-B5EB-A45A62F7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1-4380-B5EB-A45A62F7B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8-45D9-85C7-5B1EEA3DC357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8-45D9-85C7-5B1EEA3DC357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8-45D9-85C7-5B1EEA3DC3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8-45D9-85C7-5B1EEA3DC357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8-45D9-85C7-5B1EEA3DC3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98-45D9-85C7-5B1EEA3DC3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4">
                  <c:v>1412</c:v>
                </c:pt>
                <c:pt idx="12">
                  <c:v>6969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8-45D9-85C7-5B1EEA3DC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98-45D9-85C7-5B1EEA3DC3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98-45D9-85C7-5B1EEA3DC3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8-45D9-85C7-5B1EEA3DC3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8-45D9-85C7-5B1EEA3DC3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8-45D9-85C7-5B1EEA3DC3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8-45D9-85C7-5B1EEA3DC3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8-45D9-85C7-5B1EEA3DC3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8-45D9-85C7-5B1EEA3DC3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8-45D9-85C7-5B1EEA3DC3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8-45D9-85C7-5B1EEA3DC3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8-45D9-85C7-5B1EEA3DC3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8-45D9-85C7-5B1EEA3DC3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8-45D9-85C7-5B1EEA3DC3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98-45D9-85C7-5B1EEA3DC3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98-45D9-85C7-5B1EEA3DC35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4">
                  <c:v>0.1756869275603663</c:v>
                </c:pt>
                <c:pt idx="12">
                  <c:v>0.31119473189087499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98-45D9-85C7-5B1EEA3DC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1CB-A2A8-3EA41D63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1CB-A2A8-3EA41D63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B-4A27-A331-BFBC58E7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B-4A27-A331-BFBC58E7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0-43A0-A271-24F1C84965D1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0-43A0-A271-24F1C84965D1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0-43A0-A271-24F1C84965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0-43A0-A271-24F1C84965D1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0-43A0-A271-24F1C84965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10-43A0-A271-24F1C84965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12">
                  <c:v>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0-43A0-A271-24F1C8496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10-43A0-A271-24F1C84965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10-43A0-A271-24F1C84965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10-43A0-A271-24F1C84965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10-43A0-A271-24F1C84965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10-43A0-A271-24F1C84965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10-43A0-A271-24F1C84965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10-43A0-A271-24F1C84965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10-43A0-A271-24F1C84965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10-43A0-A271-24F1C84965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10-43A0-A271-24F1C84965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10-43A0-A271-24F1C84965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10-43A0-A271-24F1C84965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10-43A0-A271-24F1C84965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10-43A0-A271-24F1C84965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10-43A0-A271-24F1C84965D1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12">
                  <c:v>-3.5668242372152936E-2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10-43A0-A271-24F1C8496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6.png"/><Relationship Id="rId5" Type="http://schemas.openxmlformats.org/officeDocument/2006/relationships/chart" Target="../charts/chart63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BC35BB-04B0-40A8-B9F4-FD06149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40,1%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6.611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33,4%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6.611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33,4%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D53E2C5-8B87-441A-AC69-8DDB5D64F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F7F5E7-5B77-4A6D-B65A-90AFFDEA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161FDD0-ABF9-4692-AA06-C13B73658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ACE0C-9429-45BD-8BB8-502390BD5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17.740 viajeros 
cuota: 89,7%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2.037 viajeros
cuota: 10,3%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DCD4405-15F3-4DFA-B6CC-7DC16CD3B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5E4098-1FB5-4F7F-9875-81616ECEA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16A80C9-4DC5-4175-877E-D1DA1F66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295977-FE01-4838-96F4-F387A0E62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12.199 viajeros 
cuota: 92,7%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967 viajeros
cuota: 7,3%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BF6E26A-4B33-42A3-B71D-B9919DE69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BA4163-898C-42AA-A323-1F88ED39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D03299C-08C2-48C5-BE5F-A0915CF5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273DD1-2DCD-4A16-BB6E-CC8380E36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5.541 viajeros 
cuota: 83,8%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1.070 viajeros
cuota: 16,2%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B1AF168-C032-4109-B122-70E0DFF02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63131E-57E1-4AF3-9039-0DE900B9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C760367-C082-45DD-98E6-24A1D6D59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01B97B6-E19F-4B0A-85CC-265D108D0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EEBDBC-2E07-473A-8223-0199E741F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DC424F9-7135-4AB9-9BCB-1D860EDD6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11AAC6-A0C7-408D-A475-CBEADB9A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2719B1C-4FDC-47DA-ABB7-7EDC6BF24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078205-27FB-4ED1-B6D0-2989CE22F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63F025-D4D0-4310-8198-BB10B001C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1A66271-BB1E-4062-9502-0A35F08DE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A4AA1A-ECFE-4926-A8D2-1CC0266A7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DD457EC-8E2C-4C68-84EE-83A5DAB30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12304FF-1FA8-4BEE-BDB3-97257405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F9164B-13D3-4F3B-B360-7E76402B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0A4DC4-A8CA-4816-A454-4B1FD5CAE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41B4B9-E08A-405E-88A1-9D75A4EE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DE3CF6-428A-43C7-BD24-BE6BFC88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B8C509-269C-4AAB-81B3-53B867EE4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F02BD9-AEA3-401D-B724-F66A9C437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797725-EBCD-4F47-BAEA-E8FB2434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EF00C6-F525-4EF1-A09F-20DEBCA00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0C2738-D681-4C5A-B481-CA7A42DE2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951111-99A3-4A8A-8921-88BB9981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CC621F-7D16-47E7-AB19-D5D637D1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4A8DF1-7680-4FA1-8679-B003DEC35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FD3F59-A4E5-4BEA-BE4E-9EB3B4D55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FCB77A-C8AD-4EEE-9798-6CBBF4E7B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4ACC45-F357-49E0-AD35-70EAF058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BFE06A-A615-4052-9B45-70E4D5073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D2B699-E104-4A59-B217-899063ED7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0266A5-D97C-4197-B6DE-12F023013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5D156F-90F9-4B6F-8D41-3583A916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F2A26A-32E7-4BAE-A96A-CF7FD4569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5EB85F-638F-47E0-AA1C-3EFCE6391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8F07E3-2806-49DA-A466-C8A840DE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6CCED4-C741-4FCD-B67F-2F145618D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8E9D42-9A29-43A9-9670-423271028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9C0A8C-1BA6-4AEF-9DAB-170C1BA4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0B9948-8E96-4FD8-883D-C3A008A1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F40470-4101-4449-85A8-5666CCEF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DD5021-5E49-4F7D-95BD-D1D5F105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FCCD6F-C99F-441B-85F4-97C5C0B90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F1F718-7899-44A7-9ACD-76D4C5BD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213CC37-B126-489F-9ECD-378BD4C96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E1CB3B-0142-4272-9E64-747DB3A4D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29BFC8-96EA-462C-81E7-068DFB292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BC5F46-FCDE-40C2-989A-604516F23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FF74D-9709-4C21-997E-13E1ACE5D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A548A2-1141-4C97-B5F7-F460074F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4F488B1-EA8A-465A-ABCD-D72BC4284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2CB384-EE08-478A-991F-B2108C209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FEB931-80F9-439C-AF4E-05D1407CA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99D33E2-FCA8-4A2B-9E18-19D405763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5819F54-A503-4BB6-8553-EB0D7B033F8B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50E986-39C0-3ED0-CAE4-8D0BCC5223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4CE4BA9-8C78-BF83-FEDB-92FE6719E7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5BAB1-41E6-400B-A34E-640D12921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77EA1A-1108-442F-8922-8256C7F6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74F557-C4D0-4999-8F73-17A7CE43B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C0F27B-5A46-4BA3-A70B-D58738145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C7D904-5923-4E72-A502-EF02E3B30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923F4A-082D-4ECF-80D1-E4A8403A2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228BDC-0B91-4F7F-9C9A-B3337BEE7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15AB42-1B2D-46B7-BEF4-72C7F64D30E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E71F4B9-3B60-2427-022A-AAFE6A982B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6F760F6-ADC0-61BB-D945-F1C4204B78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216045-9507-43E3-A2F0-DA0338AF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3D4269-7CC2-4FCE-88FE-06DC29B6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FCD0873-83EE-48EF-8D11-F003F047C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767441-E3DE-4520-908D-9B33482F9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DF38B6-DA91-4700-B412-BD682337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E111EF-5380-4F2E-B74A-6E4F3D4CD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A57FE5-F59E-4D47-98E2-CDAF0AE2981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9DD1653-1220-26BE-0242-219C042604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CBC472-DA25-4C9D-6889-D2BA20F4AD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FA19E-BF84-4CD4-9B87-477B9A91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819146-50B6-41B5-AF30-B72B102F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6EC738-F76E-4DEE-A11B-DF5E301A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A3455E-D4E0-479E-8A8A-4CCF21D1E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2B86A3-CF39-4421-9141-702C6AA98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F7141C-7A78-43A7-BBC7-646038ED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EE1F70-484D-448A-8C9A-A2435AC89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481C86-2C7D-4706-9D4B-73B997C98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3B15A0-C1E5-435D-BA68-A6D3011EA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BB4F28-47A6-455E-8E6F-29BD409A3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26B0ADE-44D7-452F-82A6-27A73E59A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D072664-04C3-4B2D-ABC9-FAFCE9551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4DE0D6-586C-4510-AEB6-C6617B63F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9E2598B-40C3-445A-B310-29BFA9122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DCA58FA-C779-4B02-B7ED-0D16063CC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8F91776-1431-43D8-B8A3-B866D154C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2D7F826-6067-4599-9C9A-4D58AD13C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413D92-F97A-4C7D-B992-7F70B015F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A69B1B-F6B0-4D02-A90F-690BA8F8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873569-ADA0-4686-9D4F-2F3DCE168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357EAF-287D-432F-AF0D-83A32A000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0D7EBB-1E17-42C4-8981-F7648EF04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60C94C-8622-404B-AFE6-854B09951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D9F2AD-FAD0-41D9-81BB-AF069D8A1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1D30EE-301F-49C4-94F0-15FB69A6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ED6EF9-9317-4022-9575-9F0BAA1C9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CDCDBD-861D-47AA-88FF-D3B88A833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4DC965-4ABA-40A3-8E3A-BCC105F87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AFB7D0-6827-436D-93FD-90090DA7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C4ECC9-3FEB-436B-AC15-AF6F13E67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B01E85-2BF7-4196-B09A-7D698FE2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8316579-7D39-49A7-B7F3-2762B66B43D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D82C97C-C018-B1EB-2C9B-B2C10A3832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82D0A8B-F9A0-7AFF-F2CB-C7B9FBFC78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814520D-500F-4C9D-89B2-73BB2EBE88C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2841843-F5D7-7043-9083-BB7CD7F18C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326B66-2C14-E584-F058-22357D6CEA6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24F8C4-6589-4879-A5D9-C85E680C9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A4299B-67A9-468C-9280-CE89A9693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43F5BF-5F11-40C7-837C-2BC5E89B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F488B2-3AB6-458D-AE66-BDE6CDEF2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FB6454-3A3E-4999-BE48-6DDC35074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332F76-DCE1-4B6B-ABE6-61AA56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2352BDD-9A99-4C9B-A75B-99DEB2626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5A1836-20D7-42B6-B0BE-1B995BE3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54CEFA3-AFC4-4B7A-8EEE-DAD9B0E1A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36A1F77-60A4-4104-A4AD-C1E967E9D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2CA43B1-2BE8-41DC-9D04-4425E7CDE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26BC520-10E7-4606-982E-9B3F316FF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9AC3DED-E983-4B43-AC18-B793E189B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10E68F0-2E77-479D-9894-1BF55853B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625724F-B973-4524-8562-9DA940B56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EF36D5-D551-4E72-AAB5-09A30C08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64D61C-6ADC-4DAF-AC61-E701E80C5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F1CE13-564C-48C7-B930-37AE333A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18662C-A360-4868-A541-5BD930891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8B7E1B-7445-48BE-9FCD-314593DA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B8D21C-84E4-48C5-A878-94A9B27D5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8BD0475-35AA-4BFB-88D2-7CA7D78BC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142C653-0D70-45B1-A38D-9FEDFB9D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76D5DB7-B1CC-4D72-BF1B-A5A1FDDA9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3271A62-5C90-45E9-B200-F69AB5A22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424BCED-7E53-452D-974A-EDF502300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0B345D0-4909-4B66-8F4A-F4630E63E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77C5D61-A0B8-4329-99E7-D685D84C3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1A3AC21-18F5-4EEC-B6C5-18244A406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70DB5D0-6986-4DCB-918B-B21D9C37F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90B6B7-745D-4731-B8E7-9CADCF5C4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4B0949-68AD-4F13-98FF-7545B1A6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F1480D-CCE3-43AD-83C7-21D69165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DDC16E-64B9-45F7-A5EF-D60F437A5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4B0CC11-7CFD-4D5F-B0D9-B29CC7070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FA6E9FE-68FF-4970-B137-F5F13D7D5FB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D994EB-7DF4-5CC8-335E-DDF60C52E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C663D6A-0D37-7460-26A9-078D8F7AF9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FE25E4-F5C6-4B9D-96DC-97BA743BC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48</xdr:row>
      <xdr:rowOff>419099</xdr:rowOff>
    </xdr:from>
    <xdr:to>
      <xdr:col>26</xdr:col>
      <xdr:colOff>126599</xdr:colOff>
      <xdr:row>69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ACC0055-A08F-4480-8C82-403F04DB1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29C53F-60C5-4A62-B841-334677AC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0B36E7-DC3C-4369-AF50-198DDC99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AAAC80-9A79-45CD-995B-CDC427D6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90CD2D-40EA-49E6-BFB3-8D1A62CF28E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0ABC42E-2A47-89B7-761A-46A3576D72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140478C-1CCE-5030-E327-FDEA761DC6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DEEA8-E99E-4F62-A0F5-34D4347DB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806616-7BEC-4585-B488-411F22A78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A1CA75-4954-4501-BB5A-344EC84EB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2BFE21-B157-4720-96E5-177F0EEA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FF64FAC-FA45-428B-A391-08CDBEA51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FA20D2-8687-44A4-8397-56B0F877F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EC68AD-436B-44B8-8DF5-6E0E9FDF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60B0A9-C6C7-4164-B988-5DD189A4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1067C6-6450-4D0D-A6DA-45B65DDAE49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BB2F6AB-346B-EEFA-BF9D-2786EF5A01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1A5165-BC20-0933-4A2A-CF5582028F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64ABE9-95E1-4F9A-92B5-95ABE8AD8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C106C0-B81E-468A-BFF1-44A71A33A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0BB212-DAB5-496D-A961-61354631E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00F778D-FA4A-4374-A2FF-B8BB70644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8B8ECAC-2976-43B8-8103-AB1B8F736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4F8F9-03BF-40A3-8E1C-95F174E9D17B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208</v>
      </c>
    </row>
    <row r="20" spans="2:2" ht="15.75" x14ac:dyDescent="0.25">
      <c r="B20" s="6" t="s">
        <v>209</v>
      </c>
    </row>
    <row r="21" spans="2:2" ht="15.75" x14ac:dyDescent="0.25">
      <c r="B21" s="6" t="s">
        <v>210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211</v>
      </c>
    </row>
    <row r="36" spans="2:2" ht="15.75" x14ac:dyDescent="0.25">
      <c r="B36" s="6" t="s">
        <v>212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213</v>
      </c>
    </row>
    <row r="42" spans="2:2" ht="15.75" x14ac:dyDescent="0.25">
      <c r="B42" s="6" t="s">
        <v>214</v>
      </c>
    </row>
    <row r="43" spans="2:2" ht="15.75" x14ac:dyDescent="0.25">
      <c r="B43" s="10" t="s">
        <v>23</v>
      </c>
    </row>
    <row r="44" spans="2:2" ht="15.75" x14ac:dyDescent="0.25">
      <c r="B44" s="6" t="s">
        <v>215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216</v>
      </c>
    </row>
    <row r="51" spans="2:2" ht="15.75" x14ac:dyDescent="0.25">
      <c r="B51" s="6" t="s">
        <v>217</v>
      </c>
    </row>
    <row r="52" spans="2:2" ht="15.75" x14ac:dyDescent="0.25">
      <c r="B52" s="6" t="s">
        <v>218</v>
      </c>
    </row>
    <row r="53" spans="2:2" ht="15.75" x14ac:dyDescent="0.25">
      <c r="B53" s="6" t="s">
        <v>219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42A385B7-80BC-4D8B-AFE5-0231F723D890}"/>
    <hyperlink ref="B19" location="'Viajeros entr evol mensu TF'!A1" tooltip="Evolución mensual de viajeros entrentrados en Tenerife según lugar de residencia" display="Evolución mensual de viajeros entrados en Tenerife según lugar de residencia" xr:uid="{D965F4D1-54BD-4597-9D3A-7AA0553381A6}"/>
    <hyperlink ref="B14" location="'Establecim aloj islas cat y tip'!A1" tooltip="Establecimientos alojativos Canarias e islas" display="Establecimientos alojativos Canarias e islas" xr:uid="{B50F8818-C971-4E9E-A0B8-BC31D243A0D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9EE9952-422F-422A-9C7C-4225853A645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93A5067-B9D9-4CED-B844-73119C3A4C07}"/>
    <hyperlink ref="B37" location="'Pernoctaciones lugar reside'!A1" tooltip="Pernoctaciones registradas en establecimientos alojativos de Canarias e islas según tipología y categoría" display="'Pernoctaciones lugar reside'!A1" xr:uid="{B588365E-3AB5-4F18-B184-EBD67D5A1188}"/>
    <hyperlink ref="B8" location="'Resumen indicadores (aloj)'!A1" tooltip="Resumen indicadores Tenerife" display="'Resumen indicadores (aloj)'!A1" xr:uid="{BD47E3B0-CDCB-4C84-95F9-D4D3CD21B959}"/>
    <hyperlink ref="B9" location="'Resumen indicadores municipios '!A1" tooltip="Resumen indicadores municipios Tenerife" display="Resumen indicadores municipios Tenerife" xr:uid="{B4FD21BA-0823-43C0-A218-A91B7E00BDFF}"/>
    <hyperlink ref="B20" location="'Viajeros entr evol mensu TF cat'!A1" tooltip="Evolución mensual de viajeros entrentrados en Tenerife según lugar de residencia" display="'Viajeros entr evol mensu TF cat'!A1" xr:uid="{7748564C-0C67-4E54-A21B-3AFBEC5728CF}"/>
    <hyperlink ref="B21" location="'Viajeros entr evol anual TF cat'!A1" tooltip="Evolución mensual de viajeros entrentrados en Tenerife según lugar de residencia" display="'Viajeros entr evol anual TF cat'!A1" xr:uid="{9684A484-40F4-4C81-89E0-28560866FD9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2550B980-5F41-4A3D-8B3A-AD9FCAEEE23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1562530-B4F8-479F-A857-2DEEBD9B7B29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4EB4599-E0BC-4E1D-8427-E62DE65E751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40A02B9-CDBC-462F-A61C-B686D4EC1DC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358B602-E4B3-40F3-9B13-795C6EA56EC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F5B0FFA-17AF-43BE-8ACD-7FF676E28DA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9A0BFAC-61EE-4D21-B529-90B0E0FC03EF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4ED2E40-5083-4716-A1F4-BD656F9FBEE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B1C4C41-3E24-45DD-9A12-012122E5B5CE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524E361-0249-4E1C-9A0E-4B7BF03C1F4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2DDA3F5-0056-46BF-A418-3711CE110E6D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F193D21-88CF-4C1F-AC7A-CE1F8EEE97E2}"/>
    <hyperlink ref="B35" location="'Pernoctaciones evol mensu TF'!A1" tooltip="Evolución mensual de pernoctaciones en Tenerife según lugar de residencia" display="'Pernoctaciones evol mensu TF'!A1" xr:uid="{CCCDF290-9763-48B4-84E6-336378353F1A}"/>
    <hyperlink ref="B36" location="'Pernocta evol mensu TF cat'!A1" tooltip="Evolución mensual de pernoctaciones en Tenerife según lugar de residencia" display="'Pernocta evol mensu TF cat'!A1" xr:uid="{56770A3D-89AB-4948-AECA-6B1119078BF2}"/>
    <hyperlink ref="B38" location="'Pernoctaciones lugar residen ac'!A1" tooltip="Pernoctaciones registradas en establecimientos alojativos de Canarias e islas según tipología y categoría" display="'Pernoctaciones lugar residen ac'!A1" xr:uid="{44932212-B8D0-461B-8CD7-CE50CB36228E}"/>
    <hyperlink ref="B39" location="'Pernoctaciones lugar reside año'!A1" tooltip="Pernoctaciones registradas en establecimientos alojativos de Canarias e islas según tipología y categoría" display="'Pernoctaciones lugar reside año'!A1" xr:uid="{7827F924-29C2-46BA-9F7A-303E9B5B0F9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F92D7AA-8690-4FAA-9116-D48215BF2F5B}"/>
    <hyperlink ref="B41" location="'EM evol menusual lugar resd'!A1" tooltip="Evolución mensual de estancia media en Tenerife según lugar de residencia" display="'EM evol menusual lugar resd'!A1" xr:uid="{0282B4E8-814D-45DF-B28E-AC5CFEDB763A}"/>
    <hyperlink ref="B42" location="'EM evol mensu TF cat '!A1" tooltip="Evolución mensual de estancia media en Tenerife según lugar de residencia" display="'EM evol mensu TF cat '!A1" xr:uid="{3B143825-6C02-41F0-B500-AA2ECDEBADC1}"/>
    <hyperlink ref="B44" location="'tasa de ocupación evol mens'!A1" tooltip="Evolución mensual de estancia media en Tenerife según lugar de residencia" display="'tasa de ocupación evol mens'!A1" xr:uid="{59633ED8-7605-44D2-8B7A-459443489A76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E30CCBA-9502-4358-90DB-D19421D1874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FAE97BB-B97F-4737-9885-06359474C46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E3A1F1D-10DA-4E84-8E5F-7485FD00B2B9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AB49DD5-6E66-4FF1-BBFA-DD9D3742259D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9A1E9324-2039-416F-8E6C-95B8B7D115E1}"/>
    <hyperlink ref="B47" location="'ADR municipios'!A1" display="Tarifa media diaria (ADR) Tenerife y municipios" xr:uid="{ADF8FE06-51C2-40A2-AC6E-91C0DD3D8E01}"/>
    <hyperlink ref="B48" location="'RevPAR  municipios'!A1" display="Ingresos medios por habitación (RevPar) Tenerife y municipios" xr:uid="{9A56C200-CF61-4F83-8AA4-860C3F07054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8B785-0772-4232-ACFE-3ABE861BE4DC}">
  <sheetPr>
    <tabColor theme="7" tint="0.79998168889431442"/>
  </sheetPr>
  <dimension ref="A4:O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246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 t="shared" ref="E7" si="0">G7-1</f>
        <v>2021</v>
      </c>
      <c r="F7" s="305"/>
      <c r="G7" s="306">
        <f t="shared" ref="G7" si="1">I7-1</f>
        <v>2022</v>
      </c>
      <c r="H7" s="305"/>
      <c r="I7" s="306">
        <f t="shared" ref="I7" si="2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14599</v>
      </c>
      <c r="D9" s="121">
        <v>0.23605113876894412</v>
      </c>
      <c r="E9" s="120">
        <v>2476</v>
      </c>
      <c r="F9" s="121">
        <f t="shared" ref="F9:L21" si="3">IFERROR(E9/C9-1,"-")</f>
        <v>-0.83039934242071378</v>
      </c>
      <c r="G9" s="120">
        <v>11584</v>
      </c>
      <c r="H9" s="121">
        <f t="shared" si="3"/>
        <v>3.6785137318255252</v>
      </c>
      <c r="I9" s="120">
        <v>15634</v>
      </c>
      <c r="J9" s="121">
        <f t="shared" si="3"/>
        <v>0.34962016574585641</v>
      </c>
      <c r="K9" s="120">
        <v>17228</v>
      </c>
      <c r="L9" s="121">
        <f t="shared" si="3"/>
        <v>0.10195727261097609</v>
      </c>
      <c r="M9" s="120">
        <v>20420</v>
      </c>
      <c r="N9" s="121">
        <f t="shared" ref="N9" si="4">IFERROR(M9/K9-1,"-")</f>
        <v>0.18527977710703514</v>
      </c>
    </row>
    <row r="10" spans="1:15" x14ac:dyDescent="0.25">
      <c r="A10" s="1" t="s">
        <v>74</v>
      </c>
      <c r="B10" s="119" t="s">
        <v>75</v>
      </c>
      <c r="C10" s="120">
        <v>15480</v>
      </c>
      <c r="D10" s="121">
        <v>0.28571428571428581</v>
      </c>
      <c r="E10" s="120">
        <v>1925</v>
      </c>
      <c r="F10" s="121">
        <f t="shared" si="3"/>
        <v>-0.87564599483204131</v>
      </c>
      <c r="G10" s="120">
        <v>14671</v>
      </c>
      <c r="H10" s="121">
        <f t="shared" si="3"/>
        <v>6.6212987012987012</v>
      </c>
      <c r="I10" s="120">
        <v>20512</v>
      </c>
      <c r="J10" s="121">
        <f t="shared" si="3"/>
        <v>0.3981323699815964</v>
      </c>
      <c r="K10" s="120">
        <v>17964</v>
      </c>
      <c r="L10" s="121">
        <f t="shared" si="3"/>
        <v>-0.12421996879875197</v>
      </c>
      <c r="M10" s="120">
        <v>19437</v>
      </c>
      <c r="N10" s="121">
        <f>IFERROR(M10/K10-1,"-")</f>
        <v>8.199732798931203E-2</v>
      </c>
    </row>
    <row r="11" spans="1:15" x14ac:dyDescent="0.25">
      <c r="A11" s="1" t="s">
        <v>76</v>
      </c>
      <c r="B11" s="119" t="s">
        <v>77</v>
      </c>
      <c r="C11" s="120">
        <v>5930</v>
      </c>
      <c r="D11" s="121">
        <v>-0.52335021300538542</v>
      </c>
      <c r="E11" s="120">
        <v>3083</v>
      </c>
      <c r="F11" s="121">
        <f t="shared" si="3"/>
        <v>-0.48010118043844852</v>
      </c>
      <c r="G11" s="120">
        <v>19941</v>
      </c>
      <c r="H11" s="121">
        <f t="shared" si="3"/>
        <v>5.4680506000648723</v>
      </c>
      <c r="I11" s="120">
        <v>21527</v>
      </c>
      <c r="J11" s="121">
        <f t="shared" si="3"/>
        <v>7.953462715009274E-2</v>
      </c>
      <c r="K11" s="120">
        <v>21188</v>
      </c>
      <c r="L11" s="121">
        <f t="shared" si="3"/>
        <v>-1.5747665722116388E-2</v>
      </c>
      <c r="M11" s="120">
        <v>20505</v>
      </c>
      <c r="N11" s="121">
        <f>IFERROR(M11/K11-1,"-")</f>
        <v>-3.2235227487256934E-2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5874</v>
      </c>
      <c r="F12" s="121" t="str">
        <f t="shared" si="3"/>
        <v>-</v>
      </c>
      <c r="G12" s="120">
        <v>16329</v>
      </c>
      <c r="H12" s="121">
        <f t="shared" si="3"/>
        <v>1.7798774259448416</v>
      </c>
      <c r="I12" s="120">
        <v>26292</v>
      </c>
      <c r="J12" s="121">
        <f t="shared" si="3"/>
        <v>0.61014146610325182</v>
      </c>
      <c r="K12" s="120">
        <v>20460</v>
      </c>
      <c r="L12" s="121">
        <f t="shared" si="3"/>
        <v>-0.221816522136011</v>
      </c>
      <c r="M12" s="120">
        <v>24747</v>
      </c>
      <c r="N12" s="121">
        <f>IFERROR(M12/K12-1,"-")</f>
        <v>0.20953079178885625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6562</v>
      </c>
      <c r="F13" s="121" t="str">
        <f t="shared" si="3"/>
        <v>-</v>
      </c>
      <c r="G13" s="120">
        <v>15949</v>
      </c>
      <c r="H13" s="121">
        <f t="shared" si="3"/>
        <v>1.4305089911612314</v>
      </c>
      <c r="I13" s="120">
        <v>20694</v>
      </c>
      <c r="J13" s="121">
        <f t="shared" si="3"/>
        <v>0.29751081572512383</v>
      </c>
      <c r="K13" s="120">
        <v>21715</v>
      </c>
      <c r="L13" s="121">
        <f t="shared" si="3"/>
        <v>4.9337972359137838E-2</v>
      </c>
      <c r="M13" s="120">
        <v>23114</v>
      </c>
      <c r="N13" s="121">
        <f>IFERROR(M13/K13-1,"-")</f>
        <v>6.4425512318673661E-2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12758</v>
      </c>
      <c r="F14" s="121" t="str">
        <f t="shared" si="3"/>
        <v>-</v>
      </c>
      <c r="G14" s="120">
        <v>13606</v>
      </c>
      <c r="H14" s="121">
        <f t="shared" si="3"/>
        <v>6.6468098448032586E-2</v>
      </c>
      <c r="I14" s="120">
        <v>22097</v>
      </c>
      <c r="J14" s="121">
        <f t="shared" si="3"/>
        <v>0.62406291342054976</v>
      </c>
      <c r="K14" s="120">
        <v>19721</v>
      </c>
      <c r="L14" s="121">
        <f t="shared" si="3"/>
        <v>-0.10752590849436572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10658</v>
      </c>
      <c r="F15" s="121" t="str">
        <f t="shared" si="3"/>
        <v>-</v>
      </c>
      <c r="G15" s="120">
        <v>15515</v>
      </c>
      <c r="H15" s="121">
        <f t="shared" si="3"/>
        <v>0.45571401763933195</v>
      </c>
      <c r="I15" s="120">
        <v>21748</v>
      </c>
      <c r="J15" s="121">
        <f t="shared" si="3"/>
        <v>0.4017402513696422</v>
      </c>
      <c r="K15" s="120">
        <v>20589</v>
      </c>
      <c r="L15" s="121">
        <f t="shared" si="3"/>
        <v>-5.3292256759242207E-2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12002</v>
      </c>
      <c r="D16" s="121">
        <v>-0.12661912385387863</v>
      </c>
      <c r="E16" s="120">
        <v>13469</v>
      </c>
      <c r="F16" s="121">
        <f t="shared" si="3"/>
        <v>0.12222962839526752</v>
      </c>
      <c r="G16" s="120">
        <v>21074</v>
      </c>
      <c r="H16" s="121">
        <f t="shared" si="3"/>
        <v>0.56462989086049453</v>
      </c>
      <c r="I16" s="120">
        <v>20367</v>
      </c>
      <c r="J16" s="121">
        <f t="shared" si="3"/>
        <v>-3.3548448324950186E-2</v>
      </c>
      <c r="K16" s="120">
        <v>22021</v>
      </c>
      <c r="L16" s="121">
        <f t="shared" si="3"/>
        <v>8.1209800166936796E-2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11710</v>
      </c>
      <c r="D17" s="121">
        <v>2.1547587891476816E-2</v>
      </c>
      <c r="E17" s="120">
        <v>13048</v>
      </c>
      <c r="F17" s="121">
        <f t="shared" si="3"/>
        <v>0.11426131511528603</v>
      </c>
      <c r="G17" s="120">
        <v>17425</v>
      </c>
      <c r="H17" s="121">
        <f t="shared" si="3"/>
        <v>0.33545370938074792</v>
      </c>
      <c r="I17" s="120">
        <v>18863</v>
      </c>
      <c r="J17" s="121">
        <f t="shared" si="3"/>
        <v>8.2525107604017212E-2</v>
      </c>
      <c r="K17" s="120">
        <v>20469</v>
      </c>
      <c r="L17" s="121">
        <f t="shared" si="3"/>
        <v>8.5140221597836963E-2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4520</v>
      </c>
      <c r="D18" s="121">
        <v>-0.62067807989258139</v>
      </c>
      <c r="E18" s="120">
        <v>13324</v>
      </c>
      <c r="F18" s="121">
        <f t="shared" si="3"/>
        <v>1.9477876106194691</v>
      </c>
      <c r="G18" s="120">
        <v>20050</v>
      </c>
      <c r="H18" s="121">
        <f t="shared" si="3"/>
        <v>0.50480336235364764</v>
      </c>
      <c r="I18" s="120">
        <v>26095</v>
      </c>
      <c r="J18" s="121">
        <f t="shared" si="3"/>
        <v>0.30149625935162105</v>
      </c>
      <c r="K18" s="120">
        <v>21212</v>
      </c>
      <c r="L18" s="121">
        <f t="shared" si="3"/>
        <v>-0.18712397010921633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5547</v>
      </c>
      <c r="D19" s="121">
        <v>-0.5380964276792406</v>
      </c>
      <c r="E19" s="120">
        <v>10944</v>
      </c>
      <c r="F19" s="121">
        <f t="shared" si="3"/>
        <v>0.97295835586803681</v>
      </c>
      <c r="G19" s="120">
        <v>14824</v>
      </c>
      <c r="H19" s="121">
        <f t="shared" si="3"/>
        <v>0.35453216374269014</v>
      </c>
      <c r="I19" s="120">
        <v>18426</v>
      </c>
      <c r="J19" s="121">
        <f t="shared" si="3"/>
        <v>0.24298434970318405</v>
      </c>
      <c r="K19" s="120">
        <v>18264</v>
      </c>
      <c r="L19" s="121">
        <f t="shared" si="3"/>
        <v>-8.7919244545751063E-3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6293</v>
      </c>
      <c r="D20" s="121">
        <v>-0.46250427058421595</v>
      </c>
      <c r="E20" s="120">
        <v>13338</v>
      </c>
      <c r="F20" s="121">
        <f t="shared" si="3"/>
        <v>1.1194978547592562</v>
      </c>
      <c r="G20" s="120">
        <v>17905</v>
      </c>
      <c r="H20" s="121">
        <f t="shared" si="3"/>
        <v>0.34240515819463191</v>
      </c>
      <c r="I20" s="120">
        <v>20333</v>
      </c>
      <c r="J20" s="121">
        <f t="shared" si="3"/>
        <v>0.13560457972633344</v>
      </c>
      <c r="K20" s="120">
        <v>18315</v>
      </c>
      <c r="L20" s="121">
        <f t="shared" si="3"/>
        <v>-9.9247528648010674E-2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77467</v>
      </c>
      <c r="D21" s="124">
        <v>-0.45789742549037449</v>
      </c>
      <c r="E21" s="123">
        <v>107459</v>
      </c>
      <c r="F21" s="124">
        <f t="shared" si="3"/>
        <v>0.38715840293286163</v>
      </c>
      <c r="G21" s="123">
        <v>198873</v>
      </c>
      <c r="H21" s="124">
        <f t="shared" si="3"/>
        <v>0.85068723885388842</v>
      </c>
      <c r="I21" s="123">
        <v>252588</v>
      </c>
      <c r="J21" s="124">
        <f t="shared" si="3"/>
        <v>0.27009699657570407</v>
      </c>
      <c r="K21" s="123">
        <v>239146</v>
      </c>
      <c r="L21" s="124">
        <f t="shared" si="3"/>
        <v>-5.3217096615832848E-2</v>
      </c>
      <c r="M21" s="123">
        <v>108223</v>
      </c>
      <c r="N21" s="124">
        <v>9.8097509005124151E-2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77" t="s">
        <v>247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$C$7</f>
        <v>2020</v>
      </c>
      <c r="D29" s="305"/>
      <c r="E29" s="306">
        <f>$C$7</f>
        <v>2020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9284</v>
      </c>
      <c r="D31" s="121">
        <v>0.34142464961710739</v>
      </c>
      <c r="E31" s="120">
        <v>9284</v>
      </c>
      <c r="F31" s="121">
        <f t="shared" ref="F31:L43" si="5">IFERROR(E31/C31-1,"-")</f>
        <v>0</v>
      </c>
      <c r="G31" s="120">
        <v>9886</v>
      </c>
      <c r="H31" s="121">
        <f t="shared" si="5"/>
        <v>6.4842740198190363E-2</v>
      </c>
      <c r="I31" s="120">
        <v>13452</v>
      </c>
      <c r="J31" s="121">
        <f t="shared" si="5"/>
        <v>0.36071211814687443</v>
      </c>
      <c r="K31" s="120">
        <v>15230</v>
      </c>
      <c r="L31" s="121">
        <f t="shared" si="5"/>
        <v>0.13217365447517104</v>
      </c>
      <c r="M31" s="120">
        <v>18184</v>
      </c>
      <c r="N31" s="121">
        <f t="shared" ref="N31:N35" si="6">IFERROR(M31/K31-1,"-")</f>
        <v>0.19395929087327635</v>
      </c>
    </row>
    <row r="32" spans="1:15" x14ac:dyDescent="0.25">
      <c r="B32" s="119" t="s">
        <v>75</v>
      </c>
      <c r="C32" s="120">
        <v>9655</v>
      </c>
      <c r="D32" s="121">
        <v>0.42173464879988209</v>
      </c>
      <c r="E32" s="120">
        <v>9655</v>
      </c>
      <c r="F32" s="121">
        <f t="shared" si="5"/>
        <v>0</v>
      </c>
      <c r="G32" s="120">
        <v>12864</v>
      </c>
      <c r="H32" s="121">
        <f t="shared" si="5"/>
        <v>0.33236664940445371</v>
      </c>
      <c r="I32" s="120">
        <v>18634</v>
      </c>
      <c r="J32" s="121">
        <f t="shared" si="5"/>
        <v>0.44853855721393043</v>
      </c>
      <c r="K32" s="120">
        <v>15773</v>
      </c>
      <c r="L32" s="121">
        <f t="shared" si="5"/>
        <v>-0.15353654609852962</v>
      </c>
      <c r="M32" s="120">
        <v>17286</v>
      </c>
      <c r="N32" s="121">
        <f t="shared" si="6"/>
        <v>9.5923413428009807E-2</v>
      </c>
    </row>
    <row r="33" spans="2:15" x14ac:dyDescent="0.25">
      <c r="B33" s="119" t="s">
        <v>77</v>
      </c>
      <c r="C33" s="120">
        <v>3688</v>
      </c>
      <c r="D33" s="121">
        <v>-0.50918285866382751</v>
      </c>
      <c r="E33" s="120">
        <v>3688</v>
      </c>
      <c r="F33" s="121">
        <f t="shared" si="5"/>
        <v>0</v>
      </c>
      <c r="G33" s="120">
        <v>17909</v>
      </c>
      <c r="H33" s="121">
        <f t="shared" si="5"/>
        <v>3.856019522776573</v>
      </c>
      <c r="I33" s="120">
        <v>19058</v>
      </c>
      <c r="J33" s="121">
        <f t="shared" si="5"/>
        <v>6.4157686079624687E-2</v>
      </c>
      <c r="K33" s="120">
        <v>18718</v>
      </c>
      <c r="L33" s="121">
        <f t="shared" si="5"/>
        <v>-1.7840277049008257E-2</v>
      </c>
      <c r="M33" s="120">
        <v>18027</v>
      </c>
      <c r="N33" s="121">
        <f t="shared" si="6"/>
        <v>-3.6916337215514461E-2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13700</v>
      </c>
      <c r="H34" s="121" t="str">
        <f t="shared" si="5"/>
        <v>-</v>
      </c>
      <c r="I34" s="120">
        <v>23480</v>
      </c>
      <c r="J34" s="121">
        <f t="shared" si="5"/>
        <v>0.71386861313868621</v>
      </c>
      <c r="K34" s="120">
        <v>17736</v>
      </c>
      <c r="L34" s="121">
        <f t="shared" si="5"/>
        <v>-0.24463373083475293</v>
      </c>
      <c r="M34" s="120">
        <v>21495</v>
      </c>
      <c r="N34" s="121">
        <f t="shared" si="6"/>
        <v>0.21194181326116368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13928</v>
      </c>
      <c r="H35" s="121" t="str">
        <f t="shared" si="5"/>
        <v>-</v>
      </c>
      <c r="I35" s="120">
        <v>18104</v>
      </c>
      <c r="J35" s="121">
        <f t="shared" si="5"/>
        <v>0.29982768523836878</v>
      </c>
      <c r="K35" s="120">
        <v>19179</v>
      </c>
      <c r="L35" s="121">
        <f t="shared" si="5"/>
        <v>5.937914273088829E-2</v>
      </c>
      <c r="M35" s="120">
        <v>20267</v>
      </c>
      <c r="N35" s="121">
        <f t="shared" si="6"/>
        <v>5.672871369727317E-2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11319</v>
      </c>
      <c r="H36" s="121" t="str">
        <f t="shared" si="5"/>
        <v>-</v>
      </c>
      <c r="I36" s="120">
        <v>19134</v>
      </c>
      <c r="J36" s="121">
        <f t="shared" si="5"/>
        <v>0.69043201696262924</v>
      </c>
      <c r="K36" s="120">
        <v>17089</v>
      </c>
      <c r="L36" s="121">
        <f t="shared" si="5"/>
        <v>-0.10687780913557021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12286</v>
      </c>
      <c r="H37" s="121" t="str">
        <f t="shared" si="5"/>
        <v>-</v>
      </c>
      <c r="I37" s="120">
        <v>18317</v>
      </c>
      <c r="J37" s="121">
        <f t="shared" si="5"/>
        <v>0.49088393293179222</v>
      </c>
      <c r="K37" s="120">
        <v>17239</v>
      </c>
      <c r="L37" s="121">
        <f t="shared" si="5"/>
        <v>-5.8852432166839552E-2</v>
      </c>
      <c r="M37" s="120"/>
      <c r="N37" s="121"/>
    </row>
    <row r="38" spans="2:15" x14ac:dyDescent="0.25">
      <c r="B38" s="119" t="s">
        <v>87</v>
      </c>
      <c r="C38" s="120">
        <v>11626</v>
      </c>
      <c r="D38" s="121">
        <v>0.4793230690927599</v>
      </c>
      <c r="E38" s="120">
        <v>11626</v>
      </c>
      <c r="F38" s="121">
        <f t="shared" si="5"/>
        <v>0</v>
      </c>
      <c r="G38" s="120">
        <v>17921</v>
      </c>
      <c r="H38" s="121">
        <f t="shared" si="5"/>
        <v>0.54145879924307594</v>
      </c>
      <c r="I38" s="120">
        <v>17179</v>
      </c>
      <c r="J38" s="121">
        <f t="shared" si="5"/>
        <v>-4.1403939512304033E-2</v>
      </c>
      <c r="K38" s="120">
        <v>18498</v>
      </c>
      <c r="L38" s="121">
        <f t="shared" si="5"/>
        <v>7.6779789277606314E-2</v>
      </c>
      <c r="M38" s="120"/>
      <c r="N38" s="121"/>
    </row>
    <row r="39" spans="2:15" x14ac:dyDescent="0.25">
      <c r="B39" s="119" t="s">
        <v>89</v>
      </c>
      <c r="C39" s="120">
        <v>11710</v>
      </c>
      <c r="D39" s="121">
        <v>0.90437469507236945</v>
      </c>
      <c r="E39" s="120">
        <v>11710</v>
      </c>
      <c r="F39" s="121">
        <f t="shared" si="5"/>
        <v>0</v>
      </c>
      <c r="G39" s="120">
        <v>14794</v>
      </c>
      <c r="H39" s="121">
        <f t="shared" si="5"/>
        <v>0.26336464560204953</v>
      </c>
      <c r="I39" s="120">
        <v>16071</v>
      </c>
      <c r="J39" s="121">
        <f t="shared" si="5"/>
        <v>8.6318777882925524E-2</v>
      </c>
      <c r="K39" s="120">
        <v>17837</v>
      </c>
      <c r="L39" s="121">
        <f t="shared" si="5"/>
        <v>0.10988737477443844</v>
      </c>
      <c r="M39" s="120"/>
      <c r="N39" s="121"/>
    </row>
    <row r="40" spans="2:15" x14ac:dyDescent="0.25">
      <c r="B40" s="119" t="s">
        <v>91</v>
      </c>
      <c r="C40" s="120">
        <v>4520</v>
      </c>
      <c r="D40" s="121">
        <v>-0.31317428962163807</v>
      </c>
      <c r="E40" s="120">
        <v>4520</v>
      </c>
      <c r="F40" s="121">
        <f t="shared" si="5"/>
        <v>0</v>
      </c>
      <c r="G40" s="120">
        <v>17422</v>
      </c>
      <c r="H40" s="121">
        <f t="shared" si="5"/>
        <v>2.8544247787610622</v>
      </c>
      <c r="I40" s="120">
        <v>23469</v>
      </c>
      <c r="J40" s="121">
        <f t="shared" si="5"/>
        <v>0.34708988635059113</v>
      </c>
      <c r="K40" s="120">
        <v>18252</v>
      </c>
      <c r="L40" s="121">
        <f t="shared" si="5"/>
        <v>-0.22229323788827815</v>
      </c>
      <c r="M40" s="120"/>
      <c r="N40" s="121"/>
    </row>
    <row r="41" spans="2:15" x14ac:dyDescent="0.25">
      <c r="B41" s="119" t="s">
        <v>93</v>
      </c>
      <c r="C41" s="120">
        <v>5541</v>
      </c>
      <c r="D41" s="121">
        <v>-0.1289105486558717</v>
      </c>
      <c r="E41" s="120">
        <v>5541</v>
      </c>
      <c r="F41" s="121">
        <f t="shared" si="5"/>
        <v>0</v>
      </c>
      <c r="G41" s="120">
        <v>12627</v>
      </c>
      <c r="H41" s="121">
        <f t="shared" si="5"/>
        <v>1.2788305360043313</v>
      </c>
      <c r="I41" s="120">
        <v>16350</v>
      </c>
      <c r="J41" s="121">
        <f t="shared" si="5"/>
        <v>0.29484438108814448</v>
      </c>
      <c r="K41" s="120">
        <v>16167</v>
      </c>
      <c r="L41" s="121">
        <f t="shared" si="5"/>
        <v>-1.1192660550458755E-2</v>
      </c>
      <c r="M41" s="120"/>
      <c r="N41" s="121"/>
    </row>
    <row r="42" spans="2:15" x14ac:dyDescent="0.25">
      <c r="B42" s="119" t="s">
        <v>95</v>
      </c>
      <c r="C42" s="120">
        <v>6274</v>
      </c>
      <c r="D42" s="121">
        <v>3.3607907742998266E-2</v>
      </c>
      <c r="E42" s="120">
        <v>6274</v>
      </c>
      <c r="F42" s="121">
        <f t="shared" si="5"/>
        <v>0</v>
      </c>
      <c r="G42" s="120">
        <v>15138</v>
      </c>
      <c r="H42" s="121">
        <f t="shared" si="5"/>
        <v>1.412814791201785</v>
      </c>
      <c r="I42" s="120">
        <v>17513</v>
      </c>
      <c r="J42" s="121">
        <f t="shared" si="5"/>
        <v>0.15688994583168192</v>
      </c>
      <c r="K42" s="120">
        <v>15560</v>
      </c>
      <c r="L42" s="121">
        <f t="shared" si="5"/>
        <v>-0.11151715868212186</v>
      </c>
      <c r="M42" s="120"/>
      <c r="N42" s="121"/>
    </row>
    <row r="43" spans="2:15" ht="15.75" x14ac:dyDescent="0.25">
      <c r="B43" s="122" t="s">
        <v>32</v>
      </c>
      <c r="C43" s="123">
        <v>63499</v>
      </c>
      <c r="D43" s="124">
        <v>-0.23119112768481975</v>
      </c>
      <c r="E43" s="123">
        <v>63499</v>
      </c>
      <c r="F43" s="124">
        <f t="shared" si="5"/>
        <v>0</v>
      </c>
      <c r="G43" s="123">
        <v>169794</v>
      </c>
      <c r="H43" s="124">
        <f t="shared" si="5"/>
        <v>1.6739633695018821</v>
      </c>
      <c r="I43" s="123">
        <v>220761</v>
      </c>
      <c r="J43" s="124">
        <f t="shared" si="5"/>
        <v>0.3001696173009647</v>
      </c>
      <c r="K43" s="123">
        <v>207278</v>
      </c>
      <c r="L43" s="124">
        <f t="shared" si="5"/>
        <v>-6.1075099315549441E-2</v>
      </c>
      <c r="M43" s="123">
        <v>95259</v>
      </c>
      <c r="N43" s="124">
        <v>9.9531372639549476E-2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7" t="s">
        <v>248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116</v>
      </c>
    </row>
    <row r="49" spans="2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117</v>
      </c>
    </row>
    <row r="50" spans="2:15" ht="22.5" thickTop="1" thickBot="1" x14ac:dyDescent="0.3">
      <c r="B50" s="126" t="s">
        <v>98</v>
      </c>
      <c r="C50" s="302" t="s">
        <v>34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2:15" ht="22.5" thickTop="1" thickBot="1" x14ac:dyDescent="0.3">
      <c r="B51" s="111"/>
      <c r="C51" s="304">
        <f>$C$7</f>
        <v>2020</v>
      </c>
      <c r="D51" s="305"/>
      <c r="E51" s="306">
        <f>$C$7</f>
        <v>2020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v>2025</v>
      </c>
      <c r="N51" s="307"/>
    </row>
    <row r="52" spans="2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20/19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2:15" x14ac:dyDescent="0.25">
      <c r="B53" s="119" t="s">
        <v>73</v>
      </c>
      <c r="C53" s="120">
        <v>5315</v>
      </c>
      <c r="D53" s="121">
        <v>8.6912065439672892E-2</v>
      </c>
      <c r="E53" s="120">
        <v>5315</v>
      </c>
      <c r="F53" s="121">
        <f t="shared" ref="F53:L65" si="7">IFERROR(E53/C53-1,"-")</f>
        <v>0</v>
      </c>
      <c r="G53" s="120">
        <v>1698</v>
      </c>
      <c r="H53" s="121">
        <f t="shared" si="7"/>
        <v>-0.68052681091251177</v>
      </c>
      <c r="I53" s="120">
        <v>2182</v>
      </c>
      <c r="J53" s="121">
        <f t="shared" si="7"/>
        <v>0.28504122497055362</v>
      </c>
      <c r="K53" s="120">
        <v>1998</v>
      </c>
      <c r="L53" s="121">
        <f t="shared" si="7"/>
        <v>-8.4326306141154883E-2</v>
      </c>
      <c r="M53" s="120">
        <v>2236</v>
      </c>
      <c r="N53" s="121">
        <f t="shared" ref="N53:N57" si="8">IFERROR(M53/K53-1,"-")</f>
        <v>0.11911911911911921</v>
      </c>
    </row>
    <row r="54" spans="2:15" x14ac:dyDescent="0.25">
      <c r="B54" s="119" t="s">
        <v>75</v>
      </c>
      <c r="C54" s="120">
        <v>5825</v>
      </c>
      <c r="D54" s="121">
        <v>0.1097351876547914</v>
      </c>
      <c r="E54" s="120">
        <v>5825</v>
      </c>
      <c r="F54" s="121">
        <f t="shared" si="7"/>
        <v>0</v>
      </c>
      <c r="G54" s="120">
        <v>1807</v>
      </c>
      <c r="H54" s="121">
        <f t="shared" si="7"/>
        <v>-0.68978540772532182</v>
      </c>
      <c r="I54" s="120">
        <v>1878</v>
      </c>
      <c r="J54" s="121">
        <f t="shared" si="7"/>
        <v>3.9291643608190263E-2</v>
      </c>
      <c r="K54" s="120">
        <v>2191</v>
      </c>
      <c r="L54" s="121">
        <f t="shared" si="7"/>
        <v>0.16666666666666674</v>
      </c>
      <c r="M54" s="120">
        <v>2151</v>
      </c>
      <c r="N54" s="121">
        <f t="shared" si="8"/>
        <v>-1.8256503879507058E-2</v>
      </c>
    </row>
    <row r="55" spans="2:15" x14ac:dyDescent="0.25">
      <c r="B55" s="119" t="s">
        <v>77</v>
      </c>
      <c r="C55" s="120">
        <v>2242</v>
      </c>
      <c r="D55" s="121">
        <v>-0.54495636289831539</v>
      </c>
      <c r="E55" s="120">
        <v>2242</v>
      </c>
      <c r="F55" s="121">
        <f t="shared" si="7"/>
        <v>0</v>
      </c>
      <c r="G55" s="120">
        <v>2032</v>
      </c>
      <c r="H55" s="121">
        <f t="shared" si="7"/>
        <v>-9.366636931311334E-2</v>
      </c>
      <c r="I55" s="120">
        <v>2469</v>
      </c>
      <c r="J55" s="121">
        <f t="shared" si="7"/>
        <v>0.21505905511811019</v>
      </c>
      <c r="K55" s="120">
        <v>2470</v>
      </c>
      <c r="L55" s="121">
        <f t="shared" si="7"/>
        <v>4.0502227622529752E-4</v>
      </c>
      <c r="M55" s="120">
        <v>2478</v>
      </c>
      <c r="N55" s="121">
        <f t="shared" si="8"/>
        <v>3.2388663967610754E-3</v>
      </c>
    </row>
    <row r="56" spans="2:15" x14ac:dyDescent="0.25"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7"/>
        <v>-</v>
      </c>
      <c r="G56" s="120">
        <v>2629</v>
      </c>
      <c r="H56" s="121" t="str">
        <f t="shared" si="7"/>
        <v>-</v>
      </c>
      <c r="I56" s="120">
        <v>2812</v>
      </c>
      <c r="J56" s="121">
        <f t="shared" si="7"/>
        <v>6.960821605173062E-2</v>
      </c>
      <c r="K56" s="120">
        <v>2724</v>
      </c>
      <c r="L56" s="121">
        <f t="shared" si="7"/>
        <v>-3.1294452347083945E-2</v>
      </c>
      <c r="M56" s="120">
        <v>3252</v>
      </c>
      <c r="N56" s="121">
        <f t="shared" si="8"/>
        <v>0.19383259911894268</v>
      </c>
    </row>
    <row r="57" spans="2:15" x14ac:dyDescent="0.25"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7"/>
        <v>-</v>
      </c>
      <c r="G57" s="120">
        <v>2021</v>
      </c>
      <c r="H57" s="121" t="str">
        <f t="shared" si="7"/>
        <v>-</v>
      </c>
      <c r="I57" s="120">
        <v>2590</v>
      </c>
      <c r="J57" s="121">
        <f t="shared" si="7"/>
        <v>0.2815437902028699</v>
      </c>
      <c r="K57" s="120">
        <v>2536</v>
      </c>
      <c r="L57" s="121">
        <f t="shared" si="7"/>
        <v>-2.0849420849420874E-2</v>
      </c>
      <c r="M57" s="120">
        <v>2847</v>
      </c>
      <c r="N57" s="121">
        <f t="shared" si="8"/>
        <v>0.12263406940063093</v>
      </c>
    </row>
    <row r="58" spans="2:15" x14ac:dyDescent="0.25"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7"/>
        <v>-</v>
      </c>
      <c r="G58" s="120">
        <v>2287</v>
      </c>
      <c r="H58" s="121" t="str">
        <f t="shared" si="7"/>
        <v>-</v>
      </c>
      <c r="I58" s="120">
        <v>2963</v>
      </c>
      <c r="J58" s="121">
        <f t="shared" si="7"/>
        <v>0.29558373414954087</v>
      </c>
      <c r="K58" s="120">
        <v>2632</v>
      </c>
      <c r="L58" s="121">
        <f t="shared" si="7"/>
        <v>-0.11171110361120484</v>
      </c>
      <c r="M58" s="120"/>
      <c r="N58" s="121"/>
    </row>
    <row r="59" spans="2:15" x14ac:dyDescent="0.25"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7"/>
        <v>-</v>
      </c>
      <c r="G59" s="120">
        <v>3229</v>
      </c>
      <c r="H59" s="121" t="str">
        <f t="shared" si="7"/>
        <v>-</v>
      </c>
      <c r="I59" s="120">
        <v>3431</v>
      </c>
      <c r="J59" s="121">
        <f t="shared" si="7"/>
        <v>6.2558067513162063E-2</v>
      </c>
      <c r="K59" s="120">
        <v>3350</v>
      </c>
      <c r="L59" s="121">
        <f t="shared" si="7"/>
        <v>-2.3608277470125283E-2</v>
      </c>
      <c r="M59" s="120"/>
      <c r="N59" s="121"/>
    </row>
    <row r="60" spans="2:15" x14ac:dyDescent="0.25">
      <c r="B60" s="119" t="s">
        <v>87</v>
      </c>
      <c r="C60" s="120">
        <v>376</v>
      </c>
      <c r="D60" s="121">
        <v>-0.93608703042665309</v>
      </c>
      <c r="E60" s="120">
        <v>376</v>
      </c>
      <c r="F60" s="121">
        <f t="shared" si="7"/>
        <v>0</v>
      </c>
      <c r="G60" s="120">
        <v>3153</v>
      </c>
      <c r="H60" s="121">
        <f t="shared" si="7"/>
        <v>7.3856382978723403</v>
      </c>
      <c r="I60" s="120">
        <v>3188</v>
      </c>
      <c r="J60" s="121">
        <f t="shared" si="7"/>
        <v>1.1100539169045298E-2</v>
      </c>
      <c r="K60" s="120">
        <v>3523</v>
      </c>
      <c r="L60" s="121">
        <f t="shared" si="7"/>
        <v>0.10508155583437895</v>
      </c>
      <c r="M60" s="120"/>
      <c r="N60" s="121"/>
    </row>
    <row r="61" spans="2:15" x14ac:dyDescent="0.25">
      <c r="B61" s="119" t="s">
        <v>89</v>
      </c>
      <c r="C61" s="120">
        <v>0</v>
      </c>
      <c r="D61" s="121">
        <v>-1</v>
      </c>
      <c r="E61" s="120">
        <v>0</v>
      </c>
      <c r="F61" s="121" t="str">
        <f t="shared" si="7"/>
        <v>-</v>
      </c>
      <c r="G61" s="120">
        <v>2631</v>
      </c>
      <c r="H61" s="121" t="str">
        <f t="shared" si="7"/>
        <v>-</v>
      </c>
      <c r="I61" s="120">
        <v>2792</v>
      </c>
      <c r="J61" s="121">
        <f t="shared" si="7"/>
        <v>6.1193462561763612E-2</v>
      </c>
      <c r="K61" s="120">
        <v>2632</v>
      </c>
      <c r="L61" s="121">
        <f t="shared" si="7"/>
        <v>-5.7306590257879653E-2</v>
      </c>
      <c r="M61" s="120"/>
      <c r="N61" s="121"/>
    </row>
    <row r="62" spans="2:15" x14ac:dyDescent="0.25">
      <c r="B62" s="119" t="s">
        <v>91</v>
      </c>
      <c r="C62" s="120">
        <v>0</v>
      </c>
      <c r="D62" s="121">
        <v>-1</v>
      </c>
      <c r="E62" s="120">
        <v>0</v>
      </c>
      <c r="F62" s="121" t="str">
        <f t="shared" si="7"/>
        <v>-</v>
      </c>
      <c r="G62" s="120">
        <v>2628</v>
      </c>
      <c r="H62" s="121" t="str">
        <f t="shared" si="7"/>
        <v>-</v>
      </c>
      <c r="I62" s="120">
        <v>2626</v>
      </c>
      <c r="J62" s="121">
        <f t="shared" si="7"/>
        <v>-7.6103500761037779E-4</v>
      </c>
      <c r="K62" s="120">
        <v>2960</v>
      </c>
      <c r="L62" s="121">
        <f t="shared" si="7"/>
        <v>0.12718964204112715</v>
      </c>
      <c r="M62" s="120"/>
      <c r="N62" s="121"/>
    </row>
    <row r="63" spans="2:15" x14ac:dyDescent="0.25">
      <c r="B63" s="119" t="s">
        <v>93</v>
      </c>
      <c r="C63" s="120">
        <v>6</v>
      </c>
      <c r="D63" s="121">
        <v>-0.99893767705382441</v>
      </c>
      <c r="E63" s="120">
        <v>6</v>
      </c>
      <c r="F63" s="121">
        <f t="shared" si="7"/>
        <v>0</v>
      </c>
      <c r="G63" s="120">
        <v>2197</v>
      </c>
      <c r="H63" s="121">
        <f t="shared" si="7"/>
        <v>365.16666666666669</v>
      </c>
      <c r="I63" s="120">
        <v>2076</v>
      </c>
      <c r="J63" s="121">
        <f t="shared" si="7"/>
        <v>-5.5075102412380561E-2</v>
      </c>
      <c r="K63" s="120">
        <v>2097</v>
      </c>
      <c r="L63" s="121">
        <f t="shared" si="7"/>
        <v>1.0115606936416111E-2</v>
      </c>
      <c r="M63" s="120"/>
      <c r="N63" s="121"/>
    </row>
    <row r="64" spans="2:15" x14ac:dyDescent="0.25">
      <c r="B64" s="119" t="s">
        <v>95</v>
      </c>
      <c r="C64" s="120">
        <v>19</v>
      </c>
      <c r="D64" s="121">
        <v>-0.99663001064207168</v>
      </c>
      <c r="E64" s="120">
        <v>19</v>
      </c>
      <c r="F64" s="121">
        <f t="shared" si="7"/>
        <v>0</v>
      </c>
      <c r="G64" s="120">
        <v>2767</v>
      </c>
      <c r="H64" s="121">
        <f t="shared" si="7"/>
        <v>144.63157894736841</v>
      </c>
      <c r="I64" s="120">
        <v>2820</v>
      </c>
      <c r="J64" s="121">
        <f t="shared" si="7"/>
        <v>1.9154318756776201E-2</v>
      </c>
      <c r="K64" s="120">
        <v>2755</v>
      </c>
      <c r="L64" s="121">
        <f t="shared" si="7"/>
        <v>-2.3049645390070927E-2</v>
      </c>
      <c r="M64" s="120"/>
      <c r="N64" s="121"/>
    </row>
    <row r="65" spans="2:14" ht="15.75" x14ac:dyDescent="0.25">
      <c r="B65" s="122" t="s">
        <v>32</v>
      </c>
      <c r="C65" s="123">
        <v>13968</v>
      </c>
      <c r="D65" s="124">
        <v>-0.76838509625748252</v>
      </c>
      <c r="E65" s="123">
        <v>13968</v>
      </c>
      <c r="F65" s="124">
        <f t="shared" si="7"/>
        <v>0</v>
      </c>
      <c r="G65" s="123">
        <v>29079</v>
      </c>
      <c r="H65" s="124">
        <f t="shared" si="7"/>
        <v>1.0818298969072164</v>
      </c>
      <c r="I65" s="123">
        <v>31827</v>
      </c>
      <c r="J65" s="124">
        <f t="shared" si="7"/>
        <v>9.4501186423191941E-2</v>
      </c>
      <c r="K65" s="123">
        <v>31868</v>
      </c>
      <c r="L65" s="124">
        <f t="shared" si="7"/>
        <v>1.2882144091495018E-3</v>
      </c>
      <c r="M65" s="123">
        <v>12964</v>
      </c>
      <c r="N65" s="124">
        <v>8.7675140531923823E-2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2:14" x14ac:dyDescent="0.25">
      <c r="K70" s="125"/>
    </row>
    <row r="71" spans="2:14" x14ac:dyDescent="0.25">
      <c r="M71" s="4"/>
      <c r="N71" s="4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C6312-D95C-4478-A8FE-59534B5DD9C4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249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134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239146</v>
      </c>
      <c r="D8" s="121">
        <f t="shared" ref="D8:D10" si="0">C8/C9-1</f>
        <v>-5.3217096615832848E-2</v>
      </c>
    </row>
    <row r="9" spans="1:5" x14ac:dyDescent="0.25">
      <c r="A9" s="1"/>
      <c r="B9" s="119">
        <v>2023</v>
      </c>
      <c r="C9" s="120">
        <v>252588</v>
      </c>
      <c r="D9" s="121">
        <f t="shared" si="0"/>
        <v>0.27009699657570407</v>
      </c>
    </row>
    <row r="10" spans="1:5" x14ac:dyDescent="0.25">
      <c r="A10" s="1"/>
      <c r="B10" s="119">
        <v>2022</v>
      </c>
      <c r="C10" s="120">
        <v>198873</v>
      </c>
      <c r="D10" s="121">
        <f t="shared" si="0"/>
        <v>0.85068723885388842</v>
      </c>
    </row>
    <row r="11" spans="1:5" x14ac:dyDescent="0.25">
      <c r="A11" s="1"/>
      <c r="B11" s="119">
        <v>2021</v>
      </c>
      <c r="C11" s="120">
        <v>107459</v>
      </c>
      <c r="D11" s="121">
        <f>C11/C12-1</f>
        <v>0.38715840293286163</v>
      </c>
    </row>
    <row r="12" spans="1:5" x14ac:dyDescent="0.25">
      <c r="A12" s="1" t="s">
        <v>74</v>
      </c>
      <c r="B12" s="119">
        <v>2020</v>
      </c>
      <c r="C12" s="120">
        <v>77467</v>
      </c>
      <c r="D12" s="121">
        <f t="shared" ref="D12:D21" si="1">C12/C13-1</f>
        <v>-0.45789742549037449</v>
      </c>
    </row>
    <row r="13" spans="1:5" x14ac:dyDescent="0.25">
      <c r="A13" s="1" t="s">
        <v>76</v>
      </c>
      <c r="B13" s="119">
        <v>2019</v>
      </c>
      <c r="C13" s="120">
        <v>142901</v>
      </c>
      <c r="D13" s="121">
        <f t="shared" si="1"/>
        <v>-2.6540051908417794E-2</v>
      </c>
    </row>
    <row r="14" spans="1:5" x14ac:dyDescent="0.25">
      <c r="A14" s="1" t="s">
        <v>78</v>
      </c>
      <c r="B14" s="119">
        <v>2018</v>
      </c>
      <c r="C14" s="120">
        <v>146797</v>
      </c>
      <c r="D14" s="121">
        <f t="shared" si="1"/>
        <v>-2.1959718307982379E-2</v>
      </c>
    </row>
    <row r="15" spans="1:5" x14ac:dyDescent="0.25">
      <c r="A15" s="1" t="s">
        <v>80</v>
      </c>
      <c r="B15" s="119">
        <v>2017</v>
      </c>
      <c r="C15" s="120">
        <v>150093</v>
      </c>
      <c r="D15" s="121">
        <f>C15/C16-1</f>
        <v>-1.5809421392225742E-2</v>
      </c>
    </row>
    <row r="16" spans="1:5" x14ac:dyDescent="0.25">
      <c r="A16" s="1" t="s">
        <v>82</v>
      </c>
      <c r="B16" s="119">
        <v>2016</v>
      </c>
      <c r="C16" s="120">
        <v>152504</v>
      </c>
      <c r="D16" s="121">
        <f>C16/C17-1</f>
        <v>0.1475698494277351</v>
      </c>
    </row>
    <row r="17" spans="1:5" x14ac:dyDescent="0.25">
      <c r="A17" s="1" t="s">
        <v>84</v>
      </c>
      <c r="B17" s="119">
        <v>2015</v>
      </c>
      <c r="C17" s="120">
        <v>132893</v>
      </c>
      <c r="D17" s="121">
        <f t="shared" si="1"/>
        <v>-2.8410794054642863E-2</v>
      </c>
    </row>
    <row r="18" spans="1:5" x14ac:dyDescent="0.25">
      <c r="A18" s="1" t="s">
        <v>86</v>
      </c>
      <c r="B18" s="119">
        <v>2014</v>
      </c>
      <c r="C18" s="120">
        <v>136779</v>
      </c>
      <c r="D18" s="121">
        <f t="shared" si="1"/>
        <v>-8.9052808532839034E-3</v>
      </c>
    </row>
    <row r="19" spans="1:5" x14ac:dyDescent="0.25">
      <c r="A19" s="1" t="s">
        <v>88</v>
      </c>
      <c r="B19" s="119">
        <v>2013</v>
      </c>
      <c r="C19" s="120">
        <v>138008</v>
      </c>
      <c r="D19" s="121">
        <f t="shared" si="1"/>
        <v>-2.1573757009875849E-2</v>
      </c>
    </row>
    <row r="20" spans="1:5" x14ac:dyDescent="0.25">
      <c r="A20" s="1" t="s">
        <v>90</v>
      </c>
      <c r="B20" s="119">
        <v>2012</v>
      </c>
      <c r="C20" s="120">
        <v>141051</v>
      </c>
      <c r="D20" s="121">
        <f>C20/C21-1</f>
        <v>-7.1825276706631747E-2</v>
      </c>
    </row>
    <row r="21" spans="1:5" x14ac:dyDescent="0.25">
      <c r="A21" s="1" t="s">
        <v>92</v>
      </c>
      <c r="B21" s="119">
        <v>2011</v>
      </c>
      <c r="C21" s="120">
        <v>151966</v>
      </c>
      <c r="D21" s="121">
        <f t="shared" si="1"/>
        <v>0.30301990979712934</v>
      </c>
    </row>
    <row r="22" spans="1:5" x14ac:dyDescent="0.25">
      <c r="A22" s="1" t="s">
        <v>94</v>
      </c>
      <c r="B22" s="119">
        <v>2010</v>
      </c>
      <c r="C22" s="120">
        <v>116626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7" t="s">
        <v>250</v>
      </c>
      <c r="C27" s="277"/>
      <c r="D27" s="277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2" t="s">
        <v>139</v>
      </c>
      <c r="D29" s="303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207278</v>
      </c>
      <c r="D31" s="121">
        <f t="shared" ref="D31:D44" si="2">C31/C32-1</f>
        <v>-6.1075099315549441E-2</v>
      </c>
    </row>
    <row r="32" spans="1:5" x14ac:dyDescent="0.25">
      <c r="B32" s="119">
        <v>2023</v>
      </c>
      <c r="C32" s="120">
        <v>220761</v>
      </c>
      <c r="D32" s="121">
        <f t="shared" si="2"/>
        <v>0.3001696173009647</v>
      </c>
    </row>
    <row r="33" spans="2:4" x14ac:dyDescent="0.25">
      <c r="B33" s="119">
        <v>2022</v>
      </c>
      <c r="C33" s="120">
        <v>169794</v>
      </c>
      <c r="D33" s="121">
        <f t="shared" si="2"/>
        <v>0.76874277321166296</v>
      </c>
    </row>
    <row r="34" spans="2:4" x14ac:dyDescent="0.25">
      <c r="B34" s="119">
        <v>2021</v>
      </c>
      <c r="C34" s="120">
        <v>95997</v>
      </c>
      <c r="D34" s="121">
        <f t="shared" si="2"/>
        <v>0.51178758720609774</v>
      </c>
    </row>
    <row r="35" spans="2:4" x14ac:dyDescent="0.25">
      <c r="B35" s="119">
        <v>2020</v>
      </c>
      <c r="C35" s="120">
        <v>63499</v>
      </c>
      <c r="D35" s="121">
        <f t="shared" si="2"/>
        <v>-0.23119112768481975</v>
      </c>
    </row>
    <row r="36" spans="2:4" x14ac:dyDescent="0.25">
      <c r="B36" s="119">
        <v>2019</v>
      </c>
      <c r="C36" s="120">
        <v>82594</v>
      </c>
      <c r="D36" s="121">
        <f t="shared" si="2"/>
        <v>-3.9492964298174171E-2</v>
      </c>
    </row>
    <row r="37" spans="2:4" x14ac:dyDescent="0.25">
      <c r="B37" s="119">
        <v>2018</v>
      </c>
      <c r="C37" s="120">
        <v>85990</v>
      </c>
      <c r="D37" s="121">
        <f t="shared" si="2"/>
        <v>8.584200424285271E-2</v>
      </c>
    </row>
    <row r="38" spans="2:4" x14ac:dyDescent="0.25">
      <c r="B38" s="119">
        <v>2017</v>
      </c>
      <c r="C38" s="120">
        <v>79192</v>
      </c>
      <c r="D38" s="121">
        <f>C38/C39-1</f>
        <v>-0.11417353661674068</v>
      </c>
    </row>
    <row r="39" spans="2:4" x14ac:dyDescent="0.25">
      <c r="B39" s="119">
        <v>2016</v>
      </c>
      <c r="C39" s="120">
        <v>89399</v>
      </c>
      <c r="D39" s="121">
        <f>C39/C40-1</f>
        <v>0.23348096637553972</v>
      </c>
    </row>
    <row r="40" spans="2:4" x14ac:dyDescent="0.25">
      <c r="B40" s="119">
        <v>2015</v>
      </c>
      <c r="C40" s="120">
        <v>72477</v>
      </c>
      <c r="D40" s="121">
        <f t="shared" si="2"/>
        <v>-5.5514289065248801E-2</v>
      </c>
    </row>
    <row r="41" spans="2:4" x14ac:dyDescent="0.25">
      <c r="B41" s="119">
        <v>2014</v>
      </c>
      <c r="C41" s="120">
        <v>76737</v>
      </c>
      <c r="D41" s="121">
        <f t="shared" si="2"/>
        <v>-3.2039557500914473E-2</v>
      </c>
    </row>
    <row r="42" spans="2:4" x14ac:dyDescent="0.25">
      <c r="B42" s="119">
        <v>2013</v>
      </c>
      <c r="C42" s="120">
        <v>79277</v>
      </c>
      <c r="D42" s="121">
        <f t="shared" si="2"/>
        <v>-1.0039834667399217E-2</v>
      </c>
    </row>
    <row r="43" spans="2:4" x14ac:dyDescent="0.25">
      <c r="B43" s="119">
        <v>2012</v>
      </c>
      <c r="C43" s="120">
        <v>80081</v>
      </c>
      <c r="D43" s="121">
        <f>C43/C44-1</f>
        <v>-0.14801102209739025</v>
      </c>
    </row>
    <row r="44" spans="2:4" x14ac:dyDescent="0.25">
      <c r="B44" s="119">
        <v>2011</v>
      </c>
      <c r="C44" s="120">
        <v>93993</v>
      </c>
      <c r="D44" s="121">
        <f t="shared" si="2"/>
        <v>0.43977758375074671</v>
      </c>
    </row>
    <row r="45" spans="2:4" x14ac:dyDescent="0.25">
      <c r="B45" s="119">
        <v>2010</v>
      </c>
      <c r="C45" s="120">
        <v>65283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7" t="s">
        <v>251</v>
      </c>
      <c r="C50" s="277"/>
      <c r="D50" s="277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2" t="s">
        <v>142</v>
      </c>
      <c r="D52" s="303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82594</v>
      </c>
      <c r="D59" s="121">
        <f t="shared" si="4"/>
        <v>-3.9492964298174171E-2</v>
      </c>
    </row>
    <row r="60" spans="1:5" x14ac:dyDescent="0.25">
      <c r="A60" s="1">
        <v>4</v>
      </c>
      <c r="B60" s="119">
        <v>2018</v>
      </c>
      <c r="C60" s="120">
        <v>85990</v>
      </c>
      <c r="D60" s="121">
        <f t="shared" si="4"/>
        <v>8.584200424285271E-2</v>
      </c>
    </row>
    <row r="61" spans="1:5" x14ac:dyDescent="0.25">
      <c r="A61" s="1">
        <v>5</v>
      </c>
      <c r="B61" s="119">
        <v>2017</v>
      </c>
      <c r="C61" s="120">
        <v>79192</v>
      </c>
      <c r="D61" s="121">
        <f>C61/C62-1</f>
        <v>-0.11417353661674068</v>
      </c>
    </row>
    <row r="62" spans="1:5" x14ac:dyDescent="0.25">
      <c r="A62" s="1">
        <v>6</v>
      </c>
      <c r="B62" s="119">
        <v>2016</v>
      </c>
      <c r="C62" s="120">
        <v>89399</v>
      </c>
      <c r="D62" s="121">
        <f>C62/C63-1</f>
        <v>0.23348096637553972</v>
      </c>
    </row>
    <row r="63" spans="1:5" x14ac:dyDescent="0.25">
      <c r="A63" s="1">
        <v>7</v>
      </c>
      <c r="B63" s="119">
        <v>2015</v>
      </c>
      <c r="C63" s="120">
        <v>72477</v>
      </c>
      <c r="D63" s="121">
        <f t="shared" si="4"/>
        <v>-5.5514289065248801E-2</v>
      </c>
    </row>
    <row r="64" spans="1:5" x14ac:dyDescent="0.25">
      <c r="A64" s="1">
        <v>8</v>
      </c>
      <c r="B64" s="119">
        <v>2014</v>
      </c>
      <c r="C64" s="120">
        <v>76737</v>
      </c>
      <c r="D64" s="121">
        <f t="shared" si="4"/>
        <v>-3.2039557500914473E-2</v>
      </c>
    </row>
    <row r="65" spans="1:5" x14ac:dyDescent="0.25">
      <c r="A65" s="1">
        <v>9</v>
      </c>
      <c r="B65" s="119">
        <v>2013</v>
      </c>
      <c r="C65" s="120">
        <v>79277</v>
      </c>
      <c r="D65" s="121">
        <f t="shared" si="4"/>
        <v>-1.0039834667399217E-2</v>
      </c>
    </row>
    <row r="66" spans="1:5" x14ac:dyDescent="0.25">
      <c r="A66" s="1">
        <v>10</v>
      </c>
      <c r="B66" s="119">
        <v>2012</v>
      </c>
      <c r="C66" s="120">
        <v>80081</v>
      </c>
      <c r="D66" s="121">
        <f>C66/C67-1</f>
        <v>-0.14801102209739025</v>
      </c>
    </row>
    <row r="67" spans="1:5" x14ac:dyDescent="0.25">
      <c r="A67" s="1">
        <v>11</v>
      </c>
      <c r="B67" s="119">
        <v>2011</v>
      </c>
      <c r="C67" s="120">
        <v>93993</v>
      </c>
      <c r="D67" s="121">
        <f t="shared" si="4"/>
        <v>0.43977758375074671</v>
      </c>
    </row>
    <row r="68" spans="1:5" x14ac:dyDescent="0.25">
      <c r="A68" s="1">
        <v>12</v>
      </c>
      <c r="B68" s="119">
        <v>2010</v>
      </c>
      <c r="C68" s="120">
        <v>65283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7" t="s">
        <v>143</v>
      </c>
      <c r="C73" s="277"/>
      <c r="D73" s="277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2" t="s">
        <v>144</v>
      </c>
      <c r="D75" s="303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7" t="s">
        <v>252</v>
      </c>
      <c r="C96" s="277"/>
      <c r="D96" s="277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2" t="s">
        <v>34</v>
      </c>
      <c r="D98" s="303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31868</v>
      </c>
      <c r="D100" s="121">
        <f t="shared" ref="D100:D113" si="8">C100/C101-1</f>
        <v>1.2882144091495018E-3</v>
      </c>
    </row>
    <row r="101" spans="2:5" x14ac:dyDescent="0.25">
      <c r="B101" s="119">
        <v>2023</v>
      </c>
      <c r="C101" s="120">
        <v>31827</v>
      </c>
      <c r="D101" s="121">
        <f t="shared" si="8"/>
        <v>9.4501186423191941E-2</v>
      </c>
    </row>
    <row r="102" spans="2:5" x14ac:dyDescent="0.25">
      <c r="B102" s="119">
        <v>2022</v>
      </c>
      <c r="C102" s="120">
        <v>29079</v>
      </c>
      <c r="D102" s="121">
        <f t="shared" si="8"/>
        <v>1.5369917989879602</v>
      </c>
    </row>
    <row r="103" spans="2:5" x14ac:dyDescent="0.25">
      <c r="B103" s="119">
        <v>2021</v>
      </c>
      <c r="C103" s="120">
        <v>11462</v>
      </c>
      <c r="D103" s="121">
        <f t="shared" si="8"/>
        <v>-0.17941008018327609</v>
      </c>
    </row>
    <row r="104" spans="2:5" x14ac:dyDescent="0.25">
      <c r="B104" s="119">
        <v>2020</v>
      </c>
      <c r="C104" s="120">
        <v>13968</v>
      </c>
      <c r="D104" s="121">
        <f t="shared" si="8"/>
        <v>-0.76838509625748252</v>
      </c>
    </row>
    <row r="105" spans="2:5" x14ac:dyDescent="0.25">
      <c r="B105" s="119">
        <v>2019</v>
      </c>
      <c r="C105" s="120">
        <v>60307</v>
      </c>
      <c r="D105" s="121">
        <f t="shared" si="8"/>
        <v>-8.2227375137731151E-3</v>
      </c>
    </row>
    <row r="106" spans="2:5" x14ac:dyDescent="0.25">
      <c r="B106" s="119">
        <v>2018</v>
      </c>
      <c r="C106" s="120">
        <v>60807</v>
      </c>
      <c r="D106" s="121">
        <f t="shared" si="8"/>
        <v>-0.14236752655110652</v>
      </c>
    </row>
    <row r="107" spans="2:5" x14ac:dyDescent="0.25">
      <c r="B107" s="119">
        <v>2017</v>
      </c>
      <c r="C107" s="120">
        <v>70901</v>
      </c>
      <c r="D107" s="121">
        <f t="shared" si="8"/>
        <v>0.12354013152682031</v>
      </c>
    </row>
    <row r="108" spans="2:5" x14ac:dyDescent="0.25">
      <c r="B108" s="119">
        <v>2016</v>
      </c>
      <c r="C108" s="120">
        <v>63105</v>
      </c>
      <c r="D108" s="121">
        <f t="shared" si="8"/>
        <v>4.4508077330508433E-2</v>
      </c>
    </row>
    <row r="109" spans="2:5" x14ac:dyDescent="0.25">
      <c r="B109" s="119">
        <v>2015</v>
      </c>
      <c r="C109" s="120">
        <v>60416</v>
      </c>
      <c r="D109" s="121">
        <f t="shared" si="8"/>
        <v>6.2289730521967179E-3</v>
      </c>
    </row>
    <row r="110" spans="2:5" x14ac:dyDescent="0.25">
      <c r="B110" s="119">
        <v>2014</v>
      </c>
      <c r="C110" s="120">
        <v>60042</v>
      </c>
      <c r="D110" s="121">
        <f t="shared" si="8"/>
        <v>2.2322112683250683E-2</v>
      </c>
    </row>
    <row r="111" spans="2:5" x14ac:dyDescent="0.25">
      <c r="B111" s="119">
        <v>2013</v>
      </c>
      <c r="C111" s="120">
        <v>58731</v>
      </c>
      <c r="D111" s="121">
        <f t="shared" si="8"/>
        <v>-3.6722978514023286E-2</v>
      </c>
    </row>
    <row r="112" spans="2:5" x14ac:dyDescent="0.25">
      <c r="B112" s="119">
        <v>2012</v>
      </c>
      <c r="C112" s="120">
        <v>60970</v>
      </c>
      <c r="D112" s="121">
        <f t="shared" si="8"/>
        <v>5.1696479395580752E-2</v>
      </c>
    </row>
    <row r="113" spans="2:4" x14ac:dyDescent="0.25">
      <c r="B113" s="119">
        <v>2011</v>
      </c>
      <c r="C113" s="120">
        <v>57973</v>
      </c>
      <c r="D113" s="121">
        <f t="shared" si="8"/>
        <v>0.12913152717994669</v>
      </c>
    </row>
    <row r="114" spans="2:4" x14ac:dyDescent="0.25">
      <c r="B114" s="119">
        <v>2010</v>
      </c>
      <c r="C114" s="120">
        <v>51343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1CB54-7649-4315-A6EF-284161FE4408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253</v>
      </c>
      <c r="D5" s="131" t="s">
        <v>226</v>
      </c>
      <c r="E5" s="131" t="s">
        <v>227</v>
      </c>
      <c r="F5" s="131" t="s">
        <v>228</v>
      </c>
      <c r="G5" s="131" t="s">
        <v>229</v>
      </c>
      <c r="H5" s="131" t="s">
        <v>230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254</v>
      </c>
      <c r="N5" s="13" t="s">
        <v>221</v>
      </c>
      <c r="O5" s="13" t="s">
        <v>222</v>
      </c>
      <c r="P5" s="13" t="s">
        <v>223</v>
      </c>
      <c r="Q5" s="13" t="s">
        <v>224</v>
      </c>
      <c r="R5" s="13" t="s">
        <v>225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mayo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948382</v>
      </c>
      <c r="D6" s="135">
        <v>378303</v>
      </c>
      <c r="E6" s="135">
        <v>1821530</v>
      </c>
      <c r="F6" s="135">
        <v>2092095</v>
      </c>
      <c r="G6" s="135">
        <v>2239198</v>
      </c>
      <c r="H6" s="135">
        <v>2228887</v>
      </c>
      <c r="I6" s="136">
        <f>IFERROR(H6/G6-1,"-")</f>
        <v>-4.6047736734312616E-3</v>
      </c>
      <c r="J6" s="135">
        <f>IFERROR(H6-G6,"-")</f>
        <v>-10311</v>
      </c>
      <c r="K6" s="136">
        <f t="shared" ref="K6:K57" si="0">IFERROR(H6/$H$6,"-")</f>
        <v>1</v>
      </c>
      <c r="L6" s="137">
        <f>H6/H6</f>
        <v>1</v>
      </c>
      <c r="M6" s="135">
        <v>1066</v>
      </c>
      <c r="N6" s="135">
        <v>114793</v>
      </c>
      <c r="O6" s="135">
        <v>379380</v>
      </c>
      <c r="P6" s="135">
        <v>391272</v>
      </c>
      <c r="Q6" s="135">
        <v>451281</v>
      </c>
      <c r="R6" s="135">
        <v>445383</v>
      </c>
      <c r="S6" s="136">
        <f>IFERROR(R6/Q6-1,"-")</f>
        <v>-1.3069462264088227E-2</v>
      </c>
      <c r="T6" s="135">
        <f t="shared" ref="T6:T57" si="1">R6-Q6</f>
        <v>-5898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288839</v>
      </c>
      <c r="E7" s="139">
        <v>1449676</v>
      </c>
      <c r="F7" s="139">
        <v>1654424</v>
      </c>
      <c r="G7" s="139">
        <v>1752365</v>
      </c>
      <c r="H7" s="139">
        <v>1724148</v>
      </c>
      <c r="I7" s="140">
        <f t="shared" ref="I7:I57" si="2">IFERROR(H7/G7-1,"-")</f>
        <v>-1.6102238974186278E-2</v>
      </c>
      <c r="J7" s="139">
        <f t="shared" ref="J7:J57" si="3">IFERROR(H7-G7,"-")</f>
        <v>-28217</v>
      </c>
      <c r="K7" s="140">
        <f t="shared" si="0"/>
        <v>0.77354661766164012</v>
      </c>
      <c r="L7" s="140">
        <f>H7/H6</f>
        <v>0.77354661766164012</v>
      </c>
      <c r="M7" s="139">
        <v>0</v>
      </c>
      <c r="N7" s="139">
        <v>88479</v>
      </c>
      <c r="O7" s="139">
        <v>305518</v>
      </c>
      <c r="P7" s="139">
        <v>311677</v>
      </c>
      <c r="Q7" s="139">
        <v>354643</v>
      </c>
      <c r="R7" s="139">
        <v>342559</v>
      </c>
      <c r="S7" s="140">
        <f t="shared" ref="S7:S57" si="4">IFERROR(R7/Q7-1,"-")</f>
        <v>-3.4073702286524732E-2</v>
      </c>
      <c r="T7" s="139">
        <f t="shared" si="1"/>
        <v>-12084</v>
      </c>
      <c r="U7" s="140">
        <f t="shared" ref="U7:U57" si="5">IFERROR(P7/$P$6,"-")</f>
        <v>0.79657373898464501</v>
      </c>
      <c r="V7" s="140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1" t="s">
        <v>65</v>
      </c>
      <c r="C10" s="142">
        <v>222725</v>
      </c>
      <c r="D10" s="142">
        <v>89464</v>
      </c>
      <c r="E10" s="142">
        <v>371854</v>
      </c>
      <c r="F10" s="142">
        <v>437671</v>
      </c>
      <c r="G10" s="142">
        <v>486833</v>
      </c>
      <c r="H10" s="142">
        <v>504739</v>
      </c>
      <c r="I10" s="143">
        <f t="shared" si="2"/>
        <v>3.6780579788140866E-2</v>
      </c>
      <c r="J10" s="142">
        <f t="shared" si="3"/>
        <v>17906</v>
      </c>
      <c r="K10" s="143">
        <f t="shared" si="0"/>
        <v>0.2264533823383599</v>
      </c>
      <c r="L10" s="143">
        <f>H10/H6</f>
        <v>0.2264533823383599</v>
      </c>
      <c r="M10" s="142">
        <v>0</v>
      </c>
      <c r="N10" s="142">
        <v>26314</v>
      </c>
      <c r="O10" s="142">
        <v>73862</v>
      </c>
      <c r="P10" s="142">
        <v>79595</v>
      </c>
      <c r="Q10" s="142">
        <v>96638</v>
      </c>
      <c r="R10" s="142">
        <v>102824</v>
      </c>
      <c r="S10" s="143">
        <f t="shared" si="4"/>
        <v>6.4012086342846608E-2</v>
      </c>
      <c r="T10" s="142">
        <f t="shared" si="1"/>
        <v>6186</v>
      </c>
      <c r="U10" s="143">
        <f t="shared" si="5"/>
        <v>0.20342626101535505</v>
      </c>
      <c r="V10" s="143">
        <f>IFERROR(R10/R6,"-")</f>
        <v>0.2308664677367569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134314</v>
      </c>
      <c r="E11" s="135">
        <v>683221</v>
      </c>
      <c r="F11" s="135">
        <v>758695</v>
      </c>
      <c r="G11" s="135">
        <v>801852</v>
      </c>
      <c r="H11" s="135">
        <v>771372</v>
      </c>
      <c r="I11" s="136">
        <f t="shared" si="2"/>
        <v>-3.8012002214872553E-2</v>
      </c>
      <c r="J11" s="135">
        <f t="shared" si="3"/>
        <v>-30480</v>
      </c>
      <c r="K11" s="136">
        <f t="shared" si="0"/>
        <v>0.34607945580013699</v>
      </c>
      <c r="L11" s="137">
        <f>H11/H11</f>
        <v>1</v>
      </c>
      <c r="M11" s="135">
        <v>0</v>
      </c>
      <c r="N11" s="135">
        <v>42014</v>
      </c>
      <c r="O11" s="135">
        <v>145846</v>
      </c>
      <c r="P11" s="135">
        <v>150325</v>
      </c>
      <c r="Q11" s="135">
        <v>161561</v>
      </c>
      <c r="R11" s="135">
        <v>153212</v>
      </c>
      <c r="S11" s="136">
        <f t="shared" si="4"/>
        <v>-5.167707553184242E-2</v>
      </c>
      <c r="T11" s="135">
        <f t="shared" si="1"/>
        <v>-8349</v>
      </c>
      <c r="U11" s="136">
        <f t="shared" si="5"/>
        <v>0.38419564906254472</v>
      </c>
      <c r="V11" s="137">
        <f>IFERROR(R11/R11,"-")</f>
        <v>1</v>
      </c>
    </row>
    <row r="12" spans="1:22" ht="15.75" x14ac:dyDescent="0.25">
      <c r="A12" s="144">
        <f>G12/$G$11</f>
        <v>0.81408414520385308</v>
      </c>
      <c r="B12" s="138" t="s">
        <v>62</v>
      </c>
      <c r="C12" s="139">
        <v>279824</v>
      </c>
      <c r="D12" s="139">
        <v>106333</v>
      </c>
      <c r="E12" s="139">
        <v>589877</v>
      </c>
      <c r="F12" s="139">
        <v>623197</v>
      </c>
      <c r="G12" s="139">
        <v>652775</v>
      </c>
      <c r="H12" s="139">
        <v>619504</v>
      </c>
      <c r="I12" s="140">
        <f t="shared" si="2"/>
        <v>-5.0968557313009866E-2</v>
      </c>
      <c r="J12" s="139">
        <f t="shared" si="3"/>
        <v>-33271</v>
      </c>
      <c r="K12" s="140">
        <f t="shared" si="0"/>
        <v>0.27794320663183014</v>
      </c>
      <c r="L12" s="140">
        <f>H12/H11</f>
        <v>0.80311963618072735</v>
      </c>
      <c r="M12" s="139">
        <v>0</v>
      </c>
      <c r="N12" s="139">
        <v>33362</v>
      </c>
      <c r="O12" s="139">
        <v>125144</v>
      </c>
      <c r="P12" s="139">
        <v>124155</v>
      </c>
      <c r="Q12" s="139">
        <v>132737</v>
      </c>
      <c r="R12" s="139">
        <v>123526</v>
      </c>
      <c r="S12" s="140">
        <f t="shared" si="4"/>
        <v>-6.9392859564401776E-2</v>
      </c>
      <c r="T12" s="139">
        <f t="shared" si="1"/>
        <v>-9211</v>
      </c>
      <c r="U12" s="140">
        <f t="shared" si="5"/>
        <v>0.31731123106176778</v>
      </c>
      <c r="V12" s="140">
        <f>IFERROR(R12/R11,"-")</f>
        <v>0.80624233088791997</v>
      </c>
    </row>
    <row r="13" spans="1:22" x14ac:dyDescent="0.25">
      <c r="A13" s="144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4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4">
        <f>G15/$G$11</f>
        <v>0.18591585479614692</v>
      </c>
      <c r="B15" s="141" t="s">
        <v>65</v>
      </c>
      <c r="C15" s="142">
        <v>64346</v>
      </c>
      <c r="D15" s="142">
        <v>27981</v>
      </c>
      <c r="E15" s="142">
        <v>93344</v>
      </c>
      <c r="F15" s="142">
        <v>135498</v>
      </c>
      <c r="G15" s="142">
        <v>149077</v>
      </c>
      <c r="H15" s="142">
        <v>151868</v>
      </c>
      <c r="I15" s="143">
        <f t="shared" si="2"/>
        <v>1.8721868564567368E-2</v>
      </c>
      <c r="J15" s="142">
        <f t="shared" si="3"/>
        <v>2791</v>
      </c>
      <c r="K15" s="143">
        <f t="shared" si="0"/>
        <v>6.8136249168306878E-2</v>
      </c>
      <c r="L15" s="143">
        <f>H15/H11</f>
        <v>0.19688036381927268</v>
      </c>
      <c r="M15" s="142">
        <v>0</v>
      </c>
      <c r="N15" s="142">
        <v>8652</v>
      </c>
      <c r="O15" s="142">
        <v>20702</v>
      </c>
      <c r="P15" s="142">
        <v>26170</v>
      </c>
      <c r="Q15" s="142">
        <v>28824</v>
      </c>
      <c r="R15" s="142">
        <v>29686</v>
      </c>
      <c r="S15" s="143">
        <f t="shared" si="4"/>
        <v>2.9905634193727382E-2</v>
      </c>
      <c r="T15" s="142">
        <f t="shared" si="1"/>
        <v>862</v>
      </c>
      <c r="U15" s="143">
        <f t="shared" si="5"/>
        <v>6.6884418000776949E-2</v>
      </c>
      <c r="V15" s="143">
        <f>IFERROR(R15/R11,"-")</f>
        <v>0.19375766911208001</v>
      </c>
    </row>
    <row r="16" spans="1:22" ht="15.75" x14ac:dyDescent="0.25">
      <c r="A16" s="81"/>
      <c r="B16" s="134" t="s">
        <v>47</v>
      </c>
      <c r="C16" s="135">
        <v>249277</v>
      </c>
      <c r="D16" s="135">
        <v>60212</v>
      </c>
      <c r="E16" s="135">
        <v>473974</v>
      </c>
      <c r="F16" s="135">
        <v>528116</v>
      </c>
      <c r="G16" s="135">
        <v>561508</v>
      </c>
      <c r="H16" s="135">
        <v>579080</v>
      </c>
      <c r="I16" s="136">
        <f t="shared" si="2"/>
        <v>3.1294300348347681E-2</v>
      </c>
      <c r="J16" s="135">
        <f t="shared" si="3"/>
        <v>17572</v>
      </c>
      <c r="K16" s="136">
        <f t="shared" si="0"/>
        <v>0.25980680043447696</v>
      </c>
      <c r="L16" s="137">
        <f>H16/H16</f>
        <v>1</v>
      </c>
      <c r="M16" s="135">
        <v>0</v>
      </c>
      <c r="N16" s="135">
        <v>15428</v>
      </c>
      <c r="O16" s="135">
        <v>97379</v>
      </c>
      <c r="P16" s="135">
        <v>96632</v>
      </c>
      <c r="Q16" s="135">
        <v>110622</v>
      </c>
      <c r="R16" s="135">
        <v>116586</v>
      </c>
      <c r="S16" s="136">
        <f t="shared" si="4"/>
        <v>5.3913326463090439E-2</v>
      </c>
      <c r="T16" s="135">
        <f t="shared" si="1"/>
        <v>5964</v>
      </c>
      <c r="U16" s="136">
        <f t="shared" si="5"/>
        <v>0.2469688605369155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16403</v>
      </c>
      <c r="E17" s="139">
        <v>277876</v>
      </c>
      <c r="F17" s="139">
        <v>323810</v>
      </c>
      <c r="G17" s="139">
        <v>341885</v>
      </c>
      <c r="H17" s="139">
        <v>355156</v>
      </c>
      <c r="I17" s="140">
        <f t="shared" si="2"/>
        <v>3.8817146116384205E-2</v>
      </c>
      <c r="J17" s="139">
        <f t="shared" si="3"/>
        <v>13271</v>
      </c>
      <c r="K17" s="140">
        <f t="shared" si="0"/>
        <v>0.159342308515416</v>
      </c>
      <c r="L17" s="140">
        <f>H17/H16</f>
        <v>0.6133107688056918</v>
      </c>
      <c r="M17" s="139">
        <v>0</v>
      </c>
      <c r="N17" s="139">
        <v>4085</v>
      </c>
      <c r="O17" s="139">
        <v>59315</v>
      </c>
      <c r="P17" s="139">
        <v>62382</v>
      </c>
      <c r="Q17" s="139">
        <v>68445</v>
      </c>
      <c r="R17" s="139">
        <v>71750</v>
      </c>
      <c r="S17" s="140">
        <f t="shared" si="4"/>
        <v>4.82869457228432E-2</v>
      </c>
      <c r="T17" s="139">
        <f t="shared" si="1"/>
        <v>3305</v>
      </c>
      <c r="U17" s="140">
        <f t="shared" si="5"/>
        <v>0.15943384653131326</v>
      </c>
      <c r="V17" s="140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1" t="s">
        <v>65</v>
      </c>
      <c r="C20" s="142">
        <v>102171</v>
      </c>
      <c r="D20" s="142">
        <v>43809</v>
      </c>
      <c r="E20" s="142">
        <v>196098</v>
      </c>
      <c r="F20" s="142">
        <v>204306</v>
      </c>
      <c r="G20" s="142">
        <v>219623</v>
      </c>
      <c r="H20" s="142">
        <v>223924</v>
      </c>
      <c r="I20" s="143">
        <f t="shared" si="2"/>
        <v>1.9583559099001446E-2</v>
      </c>
      <c r="J20" s="142">
        <f t="shared" si="3"/>
        <v>4301</v>
      </c>
      <c r="K20" s="143">
        <f t="shared" si="0"/>
        <v>0.10046449191906094</v>
      </c>
      <c r="L20" s="143">
        <f>H20/H16</f>
        <v>0.3866892311943082</v>
      </c>
      <c r="M20" s="142">
        <v>0</v>
      </c>
      <c r="N20" s="142">
        <v>11343</v>
      </c>
      <c r="O20" s="142">
        <v>38064</v>
      </c>
      <c r="P20" s="142">
        <v>34250</v>
      </c>
      <c r="Q20" s="142">
        <v>42177</v>
      </c>
      <c r="R20" s="142">
        <v>44836</v>
      </c>
      <c r="S20" s="143">
        <f t="shared" si="4"/>
        <v>6.3043839059202966E-2</v>
      </c>
      <c r="T20" s="142">
        <f t="shared" si="1"/>
        <v>2659</v>
      </c>
      <c r="U20" s="143">
        <f t="shared" si="5"/>
        <v>8.7535014005602235E-2</v>
      </c>
      <c r="V20" s="143">
        <f>IFERROR(R20/R16,"-")</f>
        <v>0.38457447720995658</v>
      </c>
    </row>
    <row r="21" spans="2:22" ht="15.75" x14ac:dyDescent="0.25">
      <c r="B21" s="134" t="s">
        <v>48</v>
      </c>
      <c r="C21" s="135">
        <v>10070</v>
      </c>
      <c r="D21" s="135">
        <v>3463</v>
      </c>
      <c r="E21" s="135">
        <v>14300</v>
      </c>
      <c r="F21" s="135">
        <v>24366</v>
      </c>
      <c r="G21" s="135">
        <v>20854</v>
      </c>
      <c r="H21" s="135">
        <v>18447</v>
      </c>
      <c r="I21" s="136">
        <f t="shared" si="2"/>
        <v>-0.11542150187014477</v>
      </c>
      <c r="J21" s="135">
        <f t="shared" si="3"/>
        <v>-2407</v>
      </c>
      <c r="K21" s="136">
        <f t="shared" si="0"/>
        <v>8.2763280507266637E-3</v>
      </c>
      <c r="L21" s="137">
        <f>H21/H21</f>
        <v>1</v>
      </c>
      <c r="M21" s="135">
        <v>0</v>
      </c>
      <c r="N21" s="135">
        <v>1098</v>
      </c>
      <c r="O21" s="135">
        <v>2392</v>
      </c>
      <c r="P21" s="135">
        <v>3611</v>
      </c>
      <c r="Q21" s="135">
        <v>1870</v>
      </c>
      <c r="R21" s="135">
        <v>2625</v>
      </c>
      <c r="S21" s="136">
        <f t="shared" si="4"/>
        <v>0.40374331550802145</v>
      </c>
      <c r="T21" s="135">
        <f t="shared" si="1"/>
        <v>755</v>
      </c>
      <c r="U21" s="136">
        <f t="shared" si="5"/>
        <v>9.2288740313643709E-3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3463</v>
      </c>
      <c r="E22" s="139">
        <v>14300</v>
      </c>
      <c r="F22" s="139">
        <v>24103</v>
      </c>
      <c r="G22" s="139">
        <v>20584</v>
      </c>
      <c r="H22" s="139">
        <v>18160</v>
      </c>
      <c r="I22" s="140">
        <f t="shared" si="2"/>
        <v>-0.11776136805285664</v>
      </c>
      <c r="J22" s="139">
        <f t="shared" si="3"/>
        <v>-2424</v>
      </c>
      <c r="K22" s="140">
        <f t="shared" si="0"/>
        <v>8.1475642327314031E-3</v>
      </c>
      <c r="L22" s="140">
        <f>H22/H21</f>
        <v>0.98444191467447284</v>
      </c>
      <c r="M22" s="139">
        <v>0</v>
      </c>
      <c r="N22" s="139">
        <v>1098</v>
      </c>
      <c r="O22" s="139">
        <v>2392</v>
      </c>
      <c r="P22" s="139">
        <v>3579</v>
      </c>
      <c r="Q22" s="139">
        <v>1833</v>
      </c>
      <c r="R22" s="139">
        <v>2603</v>
      </c>
      <c r="S22" s="140">
        <f t="shared" si="4"/>
        <v>0.42007637752318594</v>
      </c>
      <c r="T22" s="139">
        <f t="shared" si="1"/>
        <v>770</v>
      </c>
      <c r="U22" s="140">
        <f t="shared" si="5"/>
        <v>9.1470894927313997E-3</v>
      </c>
      <c r="V22" s="140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13697</v>
      </c>
      <c r="E26" s="135">
        <v>56946</v>
      </c>
      <c r="F26" s="135">
        <v>71722</v>
      </c>
      <c r="G26" s="135">
        <v>100800</v>
      </c>
      <c r="H26" s="135">
        <v>78000</v>
      </c>
      <c r="I26" s="136">
        <f t="shared" si="2"/>
        <v>-0.22619047619047616</v>
      </c>
      <c r="J26" s="135">
        <f t="shared" si="3"/>
        <v>-22800</v>
      </c>
      <c r="K26" s="136">
        <f t="shared" si="0"/>
        <v>3.4995044611952061E-2</v>
      </c>
      <c r="L26" s="137">
        <f>H26/H26</f>
        <v>1</v>
      </c>
      <c r="M26" s="135">
        <v>0</v>
      </c>
      <c r="N26" s="135">
        <v>4327</v>
      </c>
      <c r="O26" s="135">
        <v>12688</v>
      </c>
      <c r="P26" s="135">
        <v>7550</v>
      </c>
      <c r="Q26" s="135">
        <v>22267</v>
      </c>
      <c r="R26" s="135">
        <v>16341</v>
      </c>
      <c r="S26" s="136">
        <f t="shared" si="4"/>
        <v>-0.26613374051286653</v>
      </c>
      <c r="T26" s="135">
        <f t="shared" si="1"/>
        <v>-5926</v>
      </c>
      <c r="U26" s="136">
        <f t="shared" si="5"/>
        <v>1.9296039583716697E-2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13364</v>
      </c>
      <c r="E27" s="139">
        <v>52151</v>
      </c>
      <c r="F27" s="139">
        <v>67931</v>
      </c>
      <c r="G27" s="139">
        <v>84114</v>
      </c>
      <c r="H27" s="139">
        <v>62084</v>
      </c>
      <c r="I27" s="140">
        <f t="shared" si="2"/>
        <v>-0.26190646028009601</v>
      </c>
      <c r="J27" s="139">
        <f t="shared" si="3"/>
        <v>-22030</v>
      </c>
      <c r="K27" s="140">
        <f t="shared" si="0"/>
        <v>2.7854260893441434E-2</v>
      </c>
      <c r="L27" s="140">
        <f>H27/H26</f>
        <v>0.79594871794871791</v>
      </c>
      <c r="M27" s="139">
        <v>0</v>
      </c>
      <c r="N27" s="139">
        <v>4248</v>
      </c>
      <c r="O27" s="139">
        <v>12175</v>
      </c>
      <c r="P27" s="139">
        <v>6778</v>
      </c>
      <c r="Q27" s="139">
        <v>19282</v>
      </c>
      <c r="R27" s="139">
        <v>13628</v>
      </c>
      <c r="S27" s="140">
        <f t="shared" si="4"/>
        <v>-0.29322684368841412</v>
      </c>
      <c r="T27" s="139">
        <f t="shared" si="1"/>
        <v>-5654</v>
      </c>
      <c r="U27" s="140">
        <f t="shared" si="5"/>
        <v>1.7322987589196263E-2</v>
      </c>
      <c r="V27" s="140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45059</v>
      </c>
      <c r="E30" s="135">
        <v>258125</v>
      </c>
      <c r="F30" s="135">
        <v>307593</v>
      </c>
      <c r="G30" s="135">
        <v>351238</v>
      </c>
      <c r="H30" s="135">
        <v>366681</v>
      </c>
      <c r="I30" s="136">
        <f t="shared" si="2"/>
        <v>4.3967338385937804E-2</v>
      </c>
      <c r="J30" s="135">
        <f t="shared" si="3"/>
        <v>15443</v>
      </c>
      <c r="K30" s="136">
        <f t="shared" si="0"/>
        <v>0.16451305068404096</v>
      </c>
      <c r="L30" s="137">
        <f>H30/H30</f>
        <v>1</v>
      </c>
      <c r="M30" s="135">
        <v>0</v>
      </c>
      <c r="N30" s="135">
        <v>18010</v>
      </c>
      <c r="O30" s="135">
        <v>53595</v>
      </c>
      <c r="P30" s="135">
        <v>58098</v>
      </c>
      <c r="Q30" s="135">
        <v>77065</v>
      </c>
      <c r="R30" s="135">
        <v>77025</v>
      </c>
      <c r="S30" s="136">
        <f t="shared" si="4"/>
        <v>-5.1904236683320004E-4</v>
      </c>
      <c r="T30" s="135">
        <f t="shared" si="1"/>
        <v>-40</v>
      </c>
      <c r="U30" s="136">
        <f t="shared" si="5"/>
        <v>0.1484849414218242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32704</v>
      </c>
      <c r="E31" s="139">
        <v>210102</v>
      </c>
      <c r="F31" s="139">
        <v>249332</v>
      </c>
      <c r="G31" s="139">
        <v>287138</v>
      </c>
      <c r="H31" s="139">
        <v>292974</v>
      </c>
      <c r="I31" s="140">
        <f t="shared" si="2"/>
        <v>2.032472191071899E-2</v>
      </c>
      <c r="J31" s="139">
        <f t="shared" si="3"/>
        <v>5836</v>
      </c>
      <c r="K31" s="140">
        <f t="shared" si="0"/>
        <v>0.13144407948900055</v>
      </c>
      <c r="L31" s="140">
        <f>H31/H30</f>
        <v>0.79898876680275221</v>
      </c>
      <c r="M31" s="139">
        <v>0</v>
      </c>
      <c r="N31" s="139">
        <v>13367</v>
      </c>
      <c r="O31" s="139">
        <v>43875</v>
      </c>
      <c r="P31" s="139">
        <v>46378</v>
      </c>
      <c r="Q31" s="139">
        <v>61791</v>
      </c>
      <c r="R31" s="139">
        <v>59345</v>
      </c>
      <c r="S31" s="140">
        <f t="shared" si="4"/>
        <v>-3.9585052839410273E-2</v>
      </c>
      <c r="T31" s="139">
        <f t="shared" si="1"/>
        <v>-2446</v>
      </c>
      <c r="U31" s="140">
        <f t="shared" si="5"/>
        <v>0.11853135414749842</v>
      </c>
      <c r="V31" s="140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1" t="s">
        <v>65</v>
      </c>
      <c r="C34" s="142">
        <v>26023</v>
      </c>
      <c r="D34" s="142">
        <v>12355</v>
      </c>
      <c r="E34" s="142">
        <v>48023</v>
      </c>
      <c r="F34" s="142">
        <v>58261</v>
      </c>
      <c r="G34" s="142">
        <v>64100</v>
      </c>
      <c r="H34" s="142">
        <v>73707</v>
      </c>
      <c r="I34" s="143">
        <f t="shared" si="2"/>
        <v>0.14987519500780033</v>
      </c>
      <c r="J34" s="142">
        <f t="shared" si="3"/>
        <v>9607</v>
      </c>
      <c r="K34" s="143">
        <f t="shared" si="0"/>
        <v>3.3068971195040396E-2</v>
      </c>
      <c r="L34" s="143">
        <f>H34/H30</f>
        <v>0.20101123319724776</v>
      </c>
      <c r="M34" s="142">
        <v>0</v>
      </c>
      <c r="N34" s="142">
        <v>4643</v>
      </c>
      <c r="O34" s="142">
        <v>9720</v>
      </c>
      <c r="P34" s="142">
        <v>11720</v>
      </c>
      <c r="Q34" s="142">
        <v>15274</v>
      </c>
      <c r="R34" s="142">
        <v>17680</v>
      </c>
      <c r="S34" s="143">
        <f t="shared" si="4"/>
        <v>0.15752258740343072</v>
      </c>
      <c r="T34" s="142">
        <f t="shared" si="1"/>
        <v>2406</v>
      </c>
      <c r="U34" s="143">
        <f t="shared" si="5"/>
        <v>2.9953587274325788E-2</v>
      </c>
      <c r="V34" s="143">
        <f>IFERROR(R34/R30,"-")</f>
        <v>0.22953586497890296</v>
      </c>
    </row>
    <row r="35" spans="2:22" ht="15.75" x14ac:dyDescent="0.25">
      <c r="B35" s="134" t="s">
        <v>51</v>
      </c>
      <c r="C35" s="135">
        <v>12754</v>
      </c>
      <c r="D35" s="135">
        <v>9308</v>
      </c>
      <c r="E35" s="135">
        <v>20151</v>
      </c>
      <c r="F35" s="135">
        <v>26502</v>
      </c>
      <c r="G35" s="135">
        <v>25234</v>
      </c>
      <c r="H35" s="135">
        <v>24153</v>
      </c>
      <c r="I35" s="136">
        <f t="shared" si="2"/>
        <v>-4.2839026709994399E-2</v>
      </c>
      <c r="J35" s="135">
        <f t="shared" si="3"/>
        <v>-1081</v>
      </c>
      <c r="K35" s="136">
        <f t="shared" si="0"/>
        <v>1.0836350160416387E-2</v>
      </c>
      <c r="L35" s="137">
        <f>H35/H35</f>
        <v>1</v>
      </c>
      <c r="M35" s="135">
        <v>0</v>
      </c>
      <c r="N35" s="135">
        <v>2659</v>
      </c>
      <c r="O35" s="135">
        <v>3632</v>
      </c>
      <c r="P35" s="135">
        <v>5013</v>
      </c>
      <c r="Q35" s="135">
        <v>4992</v>
      </c>
      <c r="R35" s="135">
        <v>4998</v>
      </c>
      <c r="S35" s="136">
        <f t="shared" si="4"/>
        <v>1.2019230769231282E-3</v>
      </c>
      <c r="T35" s="135">
        <f t="shared" si="1"/>
        <v>6</v>
      </c>
      <c r="U35" s="136">
        <f t="shared" si="5"/>
        <v>1.2812059130221432E-2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9308</v>
      </c>
      <c r="E36" s="139">
        <v>20151</v>
      </c>
      <c r="F36" s="139">
        <v>26502</v>
      </c>
      <c r="G36" s="139">
        <v>25234</v>
      </c>
      <c r="H36" s="139">
        <v>24153</v>
      </c>
      <c r="I36" s="140">
        <f t="shared" si="2"/>
        <v>-4.2839026709994399E-2</v>
      </c>
      <c r="J36" s="139">
        <f t="shared" si="3"/>
        <v>-1081</v>
      </c>
      <c r="K36" s="140">
        <f t="shared" si="0"/>
        <v>1.0836350160416387E-2</v>
      </c>
      <c r="L36" s="140">
        <f>H36/H35</f>
        <v>1</v>
      </c>
      <c r="M36" s="139">
        <v>0</v>
      </c>
      <c r="N36" s="139">
        <v>2659</v>
      </c>
      <c r="O36" s="139">
        <v>3632</v>
      </c>
      <c r="P36" s="139">
        <v>5013</v>
      </c>
      <c r="Q36" s="139">
        <v>4992</v>
      </c>
      <c r="R36" s="139">
        <v>4998</v>
      </c>
      <c r="S36" s="140">
        <f t="shared" si="4"/>
        <v>1.2019230769231282E-3</v>
      </c>
      <c r="T36" s="139">
        <f t="shared" si="1"/>
        <v>6</v>
      </c>
      <c r="U36" s="140">
        <f t="shared" si="5"/>
        <v>1.2812059130221432E-2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4" t="s">
        <v>52</v>
      </c>
      <c r="C39" s="135">
        <v>36009</v>
      </c>
      <c r="D39" s="135">
        <v>19920</v>
      </c>
      <c r="E39" s="135">
        <v>78474</v>
      </c>
      <c r="F39" s="135">
        <v>104659</v>
      </c>
      <c r="G39" s="135">
        <v>98555</v>
      </c>
      <c r="H39" s="135">
        <v>108223</v>
      </c>
      <c r="I39" s="136">
        <f t="shared" si="2"/>
        <v>9.8097509005124151E-2</v>
      </c>
      <c r="J39" s="135">
        <f t="shared" si="3"/>
        <v>9668</v>
      </c>
      <c r="K39" s="136">
        <f t="shared" si="0"/>
        <v>4.8554727090247288E-2</v>
      </c>
      <c r="L39" s="137">
        <f>H39/H39</f>
        <v>1</v>
      </c>
      <c r="M39" s="135">
        <v>0</v>
      </c>
      <c r="N39" s="135">
        <v>6562</v>
      </c>
      <c r="O39" s="135">
        <v>15949</v>
      </c>
      <c r="P39" s="135">
        <v>20694</v>
      </c>
      <c r="Q39" s="135">
        <v>21715</v>
      </c>
      <c r="R39" s="135">
        <v>23114</v>
      </c>
      <c r="S39" s="136">
        <f t="shared" si="4"/>
        <v>6.4425512318673661E-2</v>
      </c>
      <c r="T39" s="135">
        <f t="shared" si="1"/>
        <v>1399</v>
      </c>
      <c r="U39" s="136">
        <f t="shared" si="5"/>
        <v>5.2889038827209717E-2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17961</v>
      </c>
      <c r="E40" s="139">
        <v>68287</v>
      </c>
      <c r="F40" s="139">
        <v>92728</v>
      </c>
      <c r="G40" s="139">
        <v>86636</v>
      </c>
      <c r="H40" s="139">
        <v>95259</v>
      </c>
      <c r="I40" s="140">
        <f t="shared" si="2"/>
        <v>9.9531372639549476E-2</v>
      </c>
      <c r="J40" s="139">
        <f t="shared" si="3"/>
        <v>8623</v>
      </c>
      <c r="K40" s="140">
        <f t="shared" si="0"/>
        <v>4.2738371213973614E-2</v>
      </c>
      <c r="L40" s="140">
        <f>H40/H39</f>
        <v>0.88021030649677057</v>
      </c>
      <c r="M40" s="139">
        <v>0</v>
      </c>
      <c r="N40" s="139">
        <v>6553</v>
      </c>
      <c r="O40" s="139">
        <v>13928</v>
      </c>
      <c r="P40" s="139">
        <v>18104</v>
      </c>
      <c r="Q40" s="139">
        <v>19179</v>
      </c>
      <c r="R40" s="139">
        <v>20267</v>
      </c>
      <c r="S40" s="140">
        <f t="shared" si="4"/>
        <v>5.672871369727317E-2</v>
      </c>
      <c r="T40" s="139">
        <f t="shared" si="1"/>
        <v>1088</v>
      </c>
      <c r="U40" s="140">
        <f t="shared" si="5"/>
        <v>4.626960273160359E-2</v>
      </c>
      <c r="V40" s="140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34</v>
      </c>
      <c r="E43" s="142">
        <v>10187</v>
      </c>
      <c r="F43" s="142">
        <v>11931</v>
      </c>
      <c r="G43" s="142">
        <v>11919</v>
      </c>
      <c r="H43" s="142">
        <v>12964</v>
      </c>
      <c r="I43" s="143">
        <f t="shared" si="2"/>
        <v>8.7675140531923823E-2</v>
      </c>
      <c r="J43" s="142">
        <f t="shared" si="3"/>
        <v>1045</v>
      </c>
      <c r="K43" s="143">
        <f t="shared" si="0"/>
        <v>5.8163558762736739E-3</v>
      </c>
      <c r="L43" s="143">
        <f>H43/H39</f>
        <v>0.11978969350322945</v>
      </c>
      <c r="M43" s="142">
        <v>0</v>
      </c>
      <c r="N43" s="142">
        <v>9</v>
      </c>
      <c r="O43" s="142">
        <v>2021</v>
      </c>
      <c r="P43" s="142">
        <v>2590</v>
      </c>
      <c r="Q43" s="142">
        <v>2536</v>
      </c>
      <c r="R43" s="142">
        <v>2847</v>
      </c>
      <c r="S43" s="143">
        <f t="shared" si="4"/>
        <v>0.12263406940063093</v>
      </c>
      <c r="T43" s="142">
        <f t="shared" si="1"/>
        <v>311</v>
      </c>
      <c r="U43" s="143">
        <f t="shared" si="5"/>
        <v>6.6194360956061257E-3</v>
      </c>
      <c r="V43" s="143">
        <f>IFERROR(R43/R39,"-")</f>
        <v>0.12317210348706412</v>
      </c>
    </row>
    <row r="44" spans="2:22" ht="15.75" x14ac:dyDescent="0.25">
      <c r="B44" s="134" t="s">
        <v>53</v>
      </c>
      <c r="C44" s="135">
        <v>52853</v>
      </c>
      <c r="D44" s="135">
        <v>45262</v>
      </c>
      <c r="E44" s="135">
        <v>86813</v>
      </c>
      <c r="F44" s="135">
        <v>108593</v>
      </c>
      <c r="G44" s="135">
        <v>105931</v>
      </c>
      <c r="H44" s="135">
        <v>119888</v>
      </c>
      <c r="I44" s="136">
        <f t="shared" si="2"/>
        <v>0.13175557674335181</v>
      </c>
      <c r="J44" s="135">
        <f t="shared" si="3"/>
        <v>13957</v>
      </c>
      <c r="K44" s="136">
        <f t="shared" si="0"/>
        <v>5.3788280877406523E-2</v>
      </c>
      <c r="L44" s="137">
        <f>H44/H44</f>
        <v>1</v>
      </c>
      <c r="M44" s="135">
        <v>0</v>
      </c>
      <c r="N44" s="135">
        <v>12545</v>
      </c>
      <c r="O44" s="135">
        <v>18214</v>
      </c>
      <c r="P44" s="135">
        <v>17881</v>
      </c>
      <c r="Q44" s="135">
        <v>17439</v>
      </c>
      <c r="R44" s="135">
        <v>22620</v>
      </c>
      <c r="S44" s="136">
        <f t="shared" si="4"/>
        <v>0.29709272320660585</v>
      </c>
      <c r="T44" s="135">
        <f t="shared" si="1"/>
        <v>5181</v>
      </c>
      <c r="U44" s="136">
        <f t="shared" si="5"/>
        <v>4.5699666728005073E-2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45262</v>
      </c>
      <c r="E45" s="139">
        <v>86813</v>
      </c>
      <c r="F45" s="139">
        <v>108593</v>
      </c>
      <c r="G45" s="139">
        <v>105931</v>
      </c>
      <c r="H45" s="139">
        <v>119888</v>
      </c>
      <c r="I45" s="140">
        <f t="shared" si="2"/>
        <v>0.13175557674335181</v>
      </c>
      <c r="J45" s="139">
        <f t="shared" si="3"/>
        <v>13957</v>
      </c>
      <c r="K45" s="140">
        <f t="shared" si="0"/>
        <v>5.3788280877406523E-2</v>
      </c>
      <c r="L45" s="140">
        <f>H45/H44</f>
        <v>1</v>
      </c>
      <c r="M45" s="139">
        <v>0</v>
      </c>
      <c r="N45" s="139">
        <v>12545</v>
      </c>
      <c r="O45" s="139">
        <v>18214</v>
      </c>
      <c r="P45" s="139">
        <v>17881</v>
      </c>
      <c r="Q45" s="139">
        <v>17439</v>
      </c>
      <c r="R45" s="139">
        <v>22620</v>
      </c>
      <c r="S45" s="140">
        <f t="shared" si="4"/>
        <v>0.29709272320660585</v>
      </c>
      <c r="T45" s="139">
        <f t="shared" si="1"/>
        <v>5181</v>
      </c>
      <c r="U45" s="140">
        <f t="shared" si="5"/>
        <v>4.5699666728005073E-2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4" t="s">
        <v>54</v>
      </c>
      <c r="C48" s="135">
        <v>52299</v>
      </c>
      <c r="D48" s="135">
        <v>30057</v>
      </c>
      <c r="E48" s="135">
        <v>103640</v>
      </c>
      <c r="F48" s="135">
        <v>112296</v>
      </c>
      <c r="G48" s="135">
        <v>119581</v>
      </c>
      <c r="H48" s="135">
        <v>112906</v>
      </c>
      <c r="I48" s="136">
        <f t="shared" si="2"/>
        <v>-5.5819904499878725E-2</v>
      </c>
      <c r="J48" s="135">
        <f t="shared" si="3"/>
        <v>-6675</v>
      </c>
      <c r="K48" s="136">
        <f t="shared" si="0"/>
        <v>5.0655775730218712E-2</v>
      </c>
      <c r="L48" s="137">
        <f>H48/H48</f>
        <v>1</v>
      </c>
      <c r="M48" s="135">
        <v>0</v>
      </c>
      <c r="N48" s="135">
        <v>6823</v>
      </c>
      <c r="O48" s="135">
        <v>20251</v>
      </c>
      <c r="P48" s="135">
        <v>21547</v>
      </c>
      <c r="Q48" s="135">
        <v>23449</v>
      </c>
      <c r="R48" s="135">
        <v>19536</v>
      </c>
      <c r="S48" s="136">
        <f t="shared" si="4"/>
        <v>-0.16687278775214298</v>
      </c>
      <c r="T48" s="135">
        <f t="shared" si="1"/>
        <v>-3913</v>
      </c>
      <c r="U48" s="136">
        <f t="shared" si="5"/>
        <v>5.5069107935144863E-2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25226</v>
      </c>
      <c r="E49" s="139">
        <v>85266</v>
      </c>
      <c r="F49" s="139">
        <v>92422</v>
      </c>
      <c r="G49" s="139">
        <v>98712</v>
      </c>
      <c r="H49" s="139">
        <v>91468</v>
      </c>
      <c r="I49" s="140">
        <f t="shared" si="2"/>
        <v>-7.3385201393954103E-2</v>
      </c>
      <c r="J49" s="139">
        <f t="shared" si="3"/>
        <v>-7244</v>
      </c>
      <c r="K49" s="140">
        <f t="shared" si="0"/>
        <v>4.1037522314949122E-2</v>
      </c>
      <c r="L49" s="140">
        <f>H49/H48</f>
        <v>0.81012523692274985</v>
      </c>
      <c r="M49" s="139">
        <v>0</v>
      </c>
      <c r="N49" s="139">
        <v>5283</v>
      </c>
      <c r="O49" s="139">
        <v>17673</v>
      </c>
      <c r="P49" s="139">
        <v>18326</v>
      </c>
      <c r="Q49" s="139">
        <v>19636</v>
      </c>
      <c r="R49" s="139">
        <v>15443</v>
      </c>
      <c r="S49" s="140">
        <f t="shared" si="4"/>
        <v>-0.21353636178447744</v>
      </c>
      <c r="T49" s="139">
        <f t="shared" si="1"/>
        <v>-4193</v>
      </c>
      <c r="U49" s="140">
        <f t="shared" si="5"/>
        <v>4.6836982968369828E-2</v>
      </c>
      <c r="V49" s="140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1" t="s">
        <v>65</v>
      </c>
      <c r="C52" s="142">
        <v>13012</v>
      </c>
      <c r="D52" s="142">
        <v>4831</v>
      </c>
      <c r="E52" s="142">
        <v>18374</v>
      </c>
      <c r="F52" s="142">
        <v>19874</v>
      </c>
      <c r="G52" s="142">
        <v>20869</v>
      </c>
      <c r="H52" s="142">
        <v>21438</v>
      </c>
      <c r="I52" s="143">
        <f t="shared" si="2"/>
        <v>2.7265321769131212E-2</v>
      </c>
      <c r="J52" s="142">
        <f t="shared" si="3"/>
        <v>569</v>
      </c>
      <c r="K52" s="143">
        <f t="shared" si="0"/>
        <v>9.618253415269595E-3</v>
      </c>
      <c r="L52" s="143">
        <f>H52/H48</f>
        <v>0.1898747630772501</v>
      </c>
      <c r="M52" s="142">
        <v>0</v>
      </c>
      <c r="N52" s="142">
        <v>1540</v>
      </c>
      <c r="O52" s="142">
        <v>2578</v>
      </c>
      <c r="P52" s="142">
        <v>3221</v>
      </c>
      <c r="Q52" s="142">
        <v>3813</v>
      </c>
      <c r="R52" s="142">
        <v>4093</v>
      </c>
      <c r="S52" s="143">
        <f t="shared" si="4"/>
        <v>7.3432992394440122E-2</v>
      </c>
      <c r="T52" s="142">
        <f t="shared" si="1"/>
        <v>280</v>
      </c>
      <c r="U52" s="143">
        <f t="shared" si="5"/>
        <v>8.2321249667750319E-3</v>
      </c>
      <c r="V52" s="143">
        <f>IFERROR(R52/R48,"-")</f>
        <v>0.20951064701064701</v>
      </c>
    </row>
    <row r="53" spans="2:22" ht="15.75" x14ac:dyDescent="0.25">
      <c r="B53" s="134" t="s">
        <v>55</v>
      </c>
      <c r="C53" s="135">
        <f t="shared" ref="C53:H56" si="6">C6-C11-C16-C21-C26-C30-C35-C39-C44-C48</f>
        <v>24635</v>
      </c>
      <c r="D53" s="135">
        <f t="shared" si="6"/>
        <v>17011</v>
      </c>
      <c r="E53" s="135">
        <f t="shared" si="6"/>
        <v>45886</v>
      </c>
      <c r="F53" s="135">
        <f t="shared" si="6"/>
        <v>49553</v>
      </c>
      <c r="G53" s="135">
        <f t="shared" si="6"/>
        <v>53645</v>
      </c>
      <c r="H53" s="135">
        <f t="shared" si="6"/>
        <v>50137</v>
      </c>
      <c r="I53" s="136">
        <f t="shared" si="2"/>
        <v>-6.5392860471618963E-2</v>
      </c>
      <c r="J53" s="135">
        <f t="shared" si="3"/>
        <v>-3508</v>
      </c>
      <c r="K53" s="136">
        <f t="shared" si="0"/>
        <v>2.2494186560377445E-2</v>
      </c>
      <c r="L53" s="137">
        <f>H53/H53</f>
        <v>1</v>
      </c>
      <c r="M53" s="135">
        <v>0</v>
      </c>
      <c r="N53" s="135">
        <v>5327</v>
      </c>
      <c r="O53" s="135">
        <v>9434</v>
      </c>
      <c r="P53" s="135">
        <v>9921</v>
      </c>
      <c r="Q53" s="135">
        <v>10301</v>
      </c>
      <c r="R53" s="135">
        <v>9326</v>
      </c>
      <c r="S53" s="136">
        <f t="shared" si="4"/>
        <v>-9.4651004756819757E-2</v>
      </c>
      <c r="T53" s="135">
        <f t="shared" si="1"/>
        <v>-975</v>
      </c>
      <c r="U53" s="136">
        <f t="shared" si="5"/>
        <v>2.5355762743053425E-2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18815</v>
      </c>
      <c r="E54" s="139">
        <f t="shared" si="6"/>
        <v>44853</v>
      </c>
      <c r="F54" s="139">
        <f t="shared" si="6"/>
        <v>45806</v>
      </c>
      <c r="G54" s="139">
        <f t="shared" si="6"/>
        <v>49356</v>
      </c>
      <c r="H54" s="139">
        <f t="shared" si="6"/>
        <v>45502</v>
      </c>
      <c r="I54" s="140">
        <f t="shared" si="2"/>
        <v>-7.8085744387713762E-2</v>
      </c>
      <c r="J54" s="139">
        <f t="shared" si="3"/>
        <v>-3854</v>
      </c>
      <c r="K54" s="140">
        <f t="shared" si="0"/>
        <v>2.0414673332474906E-2</v>
      </c>
      <c r="L54" s="140">
        <f>H54/H53</f>
        <v>0.9075533039471847</v>
      </c>
      <c r="M54" s="139">
        <v>0</v>
      </c>
      <c r="N54" s="139">
        <v>5279</v>
      </c>
      <c r="O54" s="139">
        <v>9170</v>
      </c>
      <c r="P54" s="139">
        <v>9081</v>
      </c>
      <c r="Q54" s="139">
        <v>9309</v>
      </c>
      <c r="R54" s="139">
        <v>8379</v>
      </c>
      <c r="S54" s="140">
        <f t="shared" si="4"/>
        <v>-9.9903319368353172E-2</v>
      </c>
      <c r="T54" s="139">
        <f t="shared" si="1"/>
        <v>-930</v>
      </c>
      <c r="U54" s="140">
        <f t="shared" si="5"/>
        <v>2.3208918603937926E-2</v>
      </c>
      <c r="V54" s="140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1" t="s">
        <v>65</v>
      </c>
      <c r="C57" s="142">
        <f>C53-C54</f>
        <v>2241</v>
      </c>
      <c r="D57" s="142">
        <f t="shared" ref="D57:H57" si="7">D53-D54</f>
        <v>-1804</v>
      </c>
      <c r="E57" s="142">
        <f t="shared" si="7"/>
        <v>1033</v>
      </c>
      <c r="F57" s="142">
        <f t="shared" si="7"/>
        <v>3747</v>
      </c>
      <c r="G57" s="142">
        <f t="shared" si="7"/>
        <v>4289</v>
      </c>
      <c r="H57" s="142">
        <f t="shared" si="7"/>
        <v>4635</v>
      </c>
      <c r="I57" s="143">
        <f t="shared" si="2"/>
        <v>8.0671485194684145E-2</v>
      </c>
      <c r="J57" s="142">
        <f t="shared" si="3"/>
        <v>346</v>
      </c>
      <c r="K57" s="143">
        <f t="shared" si="0"/>
        <v>2.0795132279025361E-3</v>
      </c>
      <c r="L57" s="143">
        <f>H57/H53</f>
        <v>9.2446696052815289E-2</v>
      </c>
      <c r="M57" s="142">
        <v>0</v>
      </c>
      <c r="N57" s="142">
        <v>127</v>
      </c>
      <c r="O57" s="142">
        <v>777</v>
      </c>
      <c r="P57" s="142">
        <v>1612</v>
      </c>
      <c r="Q57" s="142">
        <v>3977</v>
      </c>
      <c r="R57" s="142">
        <v>3660</v>
      </c>
      <c r="S57" s="143">
        <f t="shared" si="4"/>
        <v>-7.9708322856424485E-2</v>
      </c>
      <c r="T57" s="142">
        <f t="shared" si="1"/>
        <v>-317</v>
      </c>
      <c r="U57" s="143">
        <f t="shared" si="5"/>
        <v>4.1198961336359361E-3</v>
      </c>
      <c r="V57" s="143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602A-59A5-4531-8938-366A787316B2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  <c r="N3" s="145" t="s">
        <v>255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8" t="s">
        <v>45</v>
      </c>
      <c r="D5" s="309"/>
      <c r="E5" s="309"/>
      <c r="F5" s="309"/>
      <c r="G5" s="309"/>
      <c r="H5" s="309"/>
      <c r="I5" s="309"/>
      <c r="J5" s="309"/>
      <c r="K5" s="309"/>
      <c r="N5" s="147"/>
      <c r="O5" s="308" t="s">
        <v>45</v>
      </c>
      <c r="P5" s="309"/>
      <c r="Q5" s="309"/>
      <c r="R5" s="309"/>
      <c r="S5" s="309"/>
      <c r="T5" s="309"/>
      <c r="U5" s="309"/>
      <c r="V5" s="309"/>
      <c r="W5" s="309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52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142901</v>
      </c>
      <c r="P8" s="159">
        <v>77467</v>
      </c>
      <c r="Q8" s="159">
        <v>107459</v>
      </c>
      <c r="R8" s="159">
        <v>198873</v>
      </c>
      <c r="S8" s="159">
        <v>252588</v>
      </c>
      <c r="T8" s="159">
        <v>239146</v>
      </c>
      <c r="U8" s="160">
        <f>IFERROR(T8/S8-1,"-")</f>
        <v>-5.3217096615832848E-2</v>
      </c>
      <c r="V8" s="159">
        <f>T8-S8</f>
        <v>-13442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31009</v>
      </c>
      <c r="P9" s="162">
        <v>30584</v>
      </c>
      <c r="Q9" s="162">
        <v>44398</v>
      </c>
      <c r="R9" s="162">
        <v>48630</v>
      </c>
      <c r="S9" s="162">
        <v>55684</v>
      </c>
      <c r="T9" s="162">
        <v>49807</v>
      </c>
      <c r="U9" s="163">
        <f>IFERROR(T9/S9-1,"-")</f>
        <v>-0.10554198692622652</v>
      </c>
      <c r="V9" s="162">
        <f t="shared" ref="V9:V19" si="2">T9-S9</f>
        <v>-5877</v>
      </c>
      <c r="W9" s="163">
        <f>T9/T$8</f>
        <v>0.20827026168114876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11886</v>
      </c>
      <c r="P10" s="166">
        <v>4963</v>
      </c>
      <c r="Q10" s="166">
        <v>24120</v>
      </c>
      <c r="R10" s="166">
        <v>16359</v>
      </c>
      <c r="S10" s="166">
        <v>19520</v>
      </c>
      <c r="T10" s="166">
        <v>16099</v>
      </c>
      <c r="U10" s="167">
        <f>IFERROR(T10/S10-1,"-")</f>
        <v>-0.17525614754098362</v>
      </c>
      <c r="V10" s="166">
        <f t="shared" si="2"/>
        <v>-3421</v>
      </c>
      <c r="W10" s="167">
        <f>T10/T$8</f>
        <v>6.7318709073118516E-2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19123</v>
      </c>
      <c r="P11" s="166">
        <v>25621</v>
      </c>
      <c r="Q11" s="166">
        <v>20278</v>
      </c>
      <c r="R11" s="166">
        <v>32271</v>
      </c>
      <c r="S11" s="166">
        <v>36164</v>
      </c>
      <c r="T11" s="166">
        <v>33708</v>
      </c>
      <c r="U11" s="167">
        <f>IFERROR(T11/S11-1,"-")</f>
        <v>-6.791284149983412E-2</v>
      </c>
      <c r="V11" s="166">
        <f t="shared" si="2"/>
        <v>-2456</v>
      </c>
      <c r="W11" s="167">
        <f>T11/T$8</f>
        <v>0.14095155260803024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111892</v>
      </c>
      <c r="P12" s="162">
        <v>46883</v>
      </c>
      <c r="Q12" s="162">
        <v>63061</v>
      </c>
      <c r="R12" s="162">
        <v>150243</v>
      </c>
      <c r="S12" s="162">
        <v>196904</v>
      </c>
      <c r="T12" s="162">
        <v>189339</v>
      </c>
      <c r="U12" s="163">
        <f>IFERROR(T12/S12-1,"-")</f>
        <v>-3.841973753707395E-2</v>
      </c>
      <c r="V12" s="162">
        <f t="shared" si="2"/>
        <v>-7565</v>
      </c>
      <c r="W12" s="163">
        <f>T12/T$8</f>
        <v>0.79172973831885129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61414</v>
      </c>
      <c r="P13" s="166">
        <v>26382</v>
      </c>
      <c r="Q13" s="166">
        <v>26812</v>
      </c>
      <c r="R13" s="166">
        <v>90804</v>
      </c>
      <c r="S13" s="166">
        <v>128108</v>
      </c>
      <c r="T13" s="166">
        <v>116734</v>
      </c>
      <c r="U13" s="167">
        <f t="shared" ref="U13:U20" si="4">IFERROR(T13/S13-1,"-")</f>
        <v>-8.8784463109251588E-2</v>
      </c>
      <c r="V13" s="166">
        <f t="shared" si="2"/>
        <v>-11374</v>
      </c>
      <c r="W13" s="167">
        <f t="shared" ref="W13:W20" si="5">T13/T$8</f>
        <v>0.4881285909026285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9783</v>
      </c>
      <c r="P14" s="166">
        <v>3197</v>
      </c>
      <c r="Q14" s="166">
        <v>7197</v>
      </c>
      <c r="R14" s="166">
        <v>6944</v>
      </c>
      <c r="S14" s="166">
        <v>8880</v>
      </c>
      <c r="T14" s="166">
        <v>8516</v>
      </c>
      <c r="U14" s="167">
        <f t="shared" si="4"/>
        <v>-4.0990990990991016E-2</v>
      </c>
      <c r="V14" s="166">
        <f t="shared" si="2"/>
        <v>-364</v>
      </c>
      <c r="W14" s="167">
        <f t="shared" si="5"/>
        <v>3.5610045746113254E-2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11371</v>
      </c>
      <c r="P15" s="166">
        <v>2498</v>
      </c>
      <c r="Q15" s="166">
        <v>6746</v>
      </c>
      <c r="R15" s="166">
        <v>9830</v>
      </c>
      <c r="S15" s="166">
        <v>13414</v>
      </c>
      <c r="T15" s="166">
        <v>14245</v>
      </c>
      <c r="U15" s="167">
        <f t="shared" si="4"/>
        <v>6.1950201282242379E-2</v>
      </c>
      <c r="V15" s="166">
        <f t="shared" si="2"/>
        <v>831</v>
      </c>
      <c r="W15" s="167">
        <f t="shared" si="5"/>
        <v>5.9566122786916781E-2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2496</v>
      </c>
      <c r="P16" s="166">
        <v>1300</v>
      </c>
      <c r="Q16" s="166">
        <v>3663</v>
      </c>
      <c r="R16" s="166">
        <v>6290</v>
      </c>
      <c r="S16" s="166">
        <v>6514</v>
      </c>
      <c r="T16" s="166">
        <v>6482</v>
      </c>
      <c r="U16" s="167">
        <f t="shared" si="4"/>
        <v>-4.912496162112423E-3</v>
      </c>
      <c r="V16" s="166">
        <f t="shared" si="2"/>
        <v>-32</v>
      </c>
      <c r="W16" s="167">
        <f t="shared" si="5"/>
        <v>2.7104781179697758E-2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3749</v>
      </c>
      <c r="P17" s="166">
        <v>2838</v>
      </c>
      <c r="Q17" s="166">
        <v>4368</v>
      </c>
      <c r="R17" s="166">
        <v>4750</v>
      </c>
      <c r="S17" s="166">
        <v>5340</v>
      </c>
      <c r="T17" s="166">
        <v>5146</v>
      </c>
      <c r="U17" s="167">
        <f t="shared" si="4"/>
        <v>-3.6329588014981318E-2</v>
      </c>
      <c r="V17" s="166">
        <f t="shared" si="2"/>
        <v>-194</v>
      </c>
      <c r="W17" s="167">
        <f t="shared" si="5"/>
        <v>2.151823572211118E-2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826</v>
      </c>
      <c r="P18" s="166">
        <v>406</v>
      </c>
      <c r="Q18" s="166">
        <v>369</v>
      </c>
      <c r="R18" s="166">
        <v>1261</v>
      </c>
      <c r="S18" s="166">
        <v>1457</v>
      </c>
      <c r="T18" s="166">
        <v>1177</v>
      </c>
      <c r="U18" s="167">
        <f t="shared" si="4"/>
        <v>-0.19217570350034319</v>
      </c>
      <c r="V18" s="166">
        <f t="shared" si="2"/>
        <v>-280</v>
      </c>
      <c r="W18" s="167">
        <f t="shared" si="5"/>
        <v>4.9216796433977569E-3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1664</v>
      </c>
      <c r="P19" s="166">
        <v>932</v>
      </c>
      <c r="Q19" s="166">
        <v>521</v>
      </c>
      <c r="R19" s="166">
        <v>980</v>
      </c>
      <c r="S19" s="166">
        <v>944</v>
      </c>
      <c r="T19" s="166">
        <v>1508</v>
      </c>
      <c r="U19" s="167">
        <f t="shared" si="4"/>
        <v>0.59745762711864403</v>
      </c>
      <c r="V19" s="166">
        <f t="shared" si="2"/>
        <v>564</v>
      </c>
      <c r="W19" s="167">
        <f t="shared" si="5"/>
        <v>6.3057713697908394E-3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20589</v>
      </c>
      <c r="P20" s="171">
        <f t="shared" si="7"/>
        <v>9330</v>
      </c>
      <c r="Q20" s="171">
        <f t="shared" si="7"/>
        <v>13385</v>
      </c>
      <c r="R20" s="171">
        <f t="shared" si="7"/>
        <v>29384</v>
      </c>
      <c r="S20" s="171">
        <f t="shared" si="7"/>
        <v>32247</v>
      </c>
      <c r="T20" s="171">
        <f t="shared" si="7"/>
        <v>35531</v>
      </c>
      <c r="U20" s="172">
        <f t="shared" si="4"/>
        <v>0.10183893075324835</v>
      </c>
      <c r="V20" s="171">
        <f>T20-S20</f>
        <v>3284</v>
      </c>
      <c r="W20" s="172">
        <f t="shared" si="5"/>
        <v>0.14857451096819516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BF87-EE84-481D-A791-2891FE6426DF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7"/>
      <c r="D6" s="277"/>
      <c r="E6" s="277"/>
      <c r="F6" s="277"/>
      <c r="G6" s="277"/>
      <c r="H6" s="277"/>
      <c r="I6" s="277"/>
      <c r="J6" s="277"/>
      <c r="M6" s="277" t="s">
        <v>255</v>
      </c>
      <c r="N6" s="277"/>
      <c r="O6" s="277"/>
      <c r="P6" s="277"/>
      <c r="Q6" s="277"/>
      <c r="R6" s="277"/>
      <c r="S6" s="277"/>
      <c r="T6" s="277"/>
    </row>
    <row r="7" spans="1:20" ht="6" customHeight="1" x14ac:dyDescent="0.25"/>
    <row r="8" spans="1:20" ht="15.75" x14ac:dyDescent="0.25">
      <c r="B8" s="147"/>
      <c r="C8" s="310" t="s">
        <v>45</v>
      </c>
      <c r="D8" s="311"/>
      <c r="E8" s="311"/>
      <c r="F8" s="311"/>
      <c r="G8" s="311"/>
      <c r="H8" s="311"/>
      <c r="I8" s="311"/>
      <c r="J8" s="311"/>
    </row>
    <row r="9" spans="1:20" s="148" customFormat="1" ht="72" customHeight="1" x14ac:dyDescent="0.25">
      <c r="A9"/>
      <c r="B9" s="149"/>
      <c r="C9" s="174" t="s">
        <v>254</v>
      </c>
      <c r="D9" s="174" t="s">
        <v>221</v>
      </c>
      <c r="E9" s="174" t="s">
        <v>222</v>
      </c>
      <c r="F9" s="174" t="s">
        <v>223</v>
      </c>
      <c r="G9" s="174" t="s">
        <v>224</v>
      </c>
      <c r="H9" s="174" t="s">
        <v>225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254</v>
      </c>
      <c r="O9" s="174" t="s">
        <v>221</v>
      </c>
      <c r="P9" s="174" t="s">
        <v>222</v>
      </c>
      <c r="Q9" s="174" t="s">
        <v>223</v>
      </c>
      <c r="R9" s="174" t="s">
        <v>224</v>
      </c>
      <c r="S9" s="174" t="s">
        <v>225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52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1066</v>
      </c>
      <c r="D11" s="178">
        <v>114793</v>
      </c>
      <c r="E11" s="178">
        <v>379380</v>
      </c>
      <c r="F11" s="178">
        <v>391272</v>
      </c>
      <c r="G11" s="178">
        <v>451281</v>
      </c>
      <c r="H11" s="178">
        <v>445383</v>
      </c>
      <c r="I11" s="179">
        <f t="shared" ref="I11:I23" si="0">IFERROR(H11/G11-1,"-")</f>
        <v>-1.3069462264088227E-2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6562</v>
      </c>
      <c r="P11" s="178">
        <v>15949</v>
      </c>
      <c r="Q11" s="178">
        <v>20694</v>
      </c>
      <c r="R11" s="178">
        <v>21715</v>
      </c>
      <c r="S11" s="179">
        <f t="shared" ref="S11:S23" si="1">IFERROR(R11/Q11-1,"-")</f>
        <v>4.9337972359137838E-2</v>
      </c>
      <c r="T11" s="179">
        <f>R11/R11</f>
        <v>1</v>
      </c>
    </row>
    <row r="12" spans="1:20" x14ac:dyDescent="0.25">
      <c r="B12" s="161" t="s">
        <v>99</v>
      </c>
      <c r="C12" s="162">
        <v>607</v>
      </c>
      <c r="D12" s="162">
        <v>63699</v>
      </c>
      <c r="E12" s="162">
        <v>94965</v>
      </c>
      <c r="F12" s="162">
        <v>86334</v>
      </c>
      <c r="G12" s="162">
        <v>106645</v>
      </c>
      <c r="H12" s="162">
        <v>105991</v>
      </c>
      <c r="I12" s="163">
        <f t="shared" si="0"/>
        <v>-6.1324956631816363E-3</v>
      </c>
      <c r="J12" s="163">
        <f>H12/H11</f>
        <v>0.23797720164442737</v>
      </c>
      <c r="K12" s="81"/>
      <c r="L12" s="81"/>
      <c r="M12" s="161" t="s">
        <v>99</v>
      </c>
      <c r="N12" s="162">
        <v>0</v>
      </c>
      <c r="O12" s="162">
        <v>4181</v>
      </c>
      <c r="P12" s="162">
        <v>4088</v>
      </c>
      <c r="Q12" s="162">
        <v>3914</v>
      </c>
      <c r="R12" s="162">
        <v>5934</v>
      </c>
      <c r="S12" s="163">
        <f t="shared" si="1"/>
        <v>0.51609606540623409</v>
      </c>
      <c r="T12" s="163">
        <f>R12/R11</f>
        <v>0.27326732673267329</v>
      </c>
    </row>
    <row r="13" spans="1:20" x14ac:dyDescent="0.25">
      <c r="B13" s="165" t="s">
        <v>105</v>
      </c>
      <c r="C13" s="166">
        <v>249</v>
      </c>
      <c r="D13" s="166">
        <v>41794</v>
      </c>
      <c r="E13" s="166">
        <v>41792</v>
      </c>
      <c r="F13" s="166">
        <v>35498</v>
      </c>
      <c r="G13" s="166">
        <v>45956</v>
      </c>
      <c r="H13" s="166">
        <v>42733</v>
      </c>
      <c r="I13" s="167">
        <f t="shared" si="0"/>
        <v>-7.0132300461310804E-2</v>
      </c>
      <c r="J13" s="167">
        <f>H13/H11</f>
        <v>9.594663469418456E-2</v>
      </c>
      <c r="K13" s="81"/>
      <c r="L13" s="81"/>
      <c r="M13" s="165" t="s">
        <v>105</v>
      </c>
      <c r="N13" s="166">
        <v>0</v>
      </c>
      <c r="O13" s="166">
        <v>3628</v>
      </c>
      <c r="P13" s="166">
        <v>1571</v>
      </c>
      <c r="Q13" s="166">
        <v>1087</v>
      </c>
      <c r="R13" s="166">
        <v>1531</v>
      </c>
      <c r="S13" s="167">
        <f t="shared" si="1"/>
        <v>0.40846366145354196</v>
      </c>
      <c r="T13" s="167">
        <f>R13/R11</f>
        <v>7.0504259728298407E-2</v>
      </c>
    </row>
    <row r="14" spans="1:20" x14ac:dyDescent="0.25">
      <c r="B14" s="165" t="s">
        <v>102</v>
      </c>
      <c r="C14" s="166">
        <v>358</v>
      </c>
      <c r="D14" s="166">
        <v>21905</v>
      </c>
      <c r="E14" s="166">
        <v>53173</v>
      </c>
      <c r="F14" s="166">
        <v>50836</v>
      </c>
      <c r="G14" s="166">
        <v>60689</v>
      </c>
      <c r="H14" s="166">
        <v>63258</v>
      </c>
      <c r="I14" s="167">
        <f t="shared" si="0"/>
        <v>4.2330570614114604E-2</v>
      </c>
      <c r="J14" s="167">
        <f>H14/H11</f>
        <v>0.14203056695024283</v>
      </c>
      <c r="K14" s="81"/>
      <c r="L14" s="81"/>
      <c r="M14" s="165" t="s">
        <v>102</v>
      </c>
      <c r="N14" s="166">
        <v>0</v>
      </c>
      <c r="O14" s="166">
        <v>553</v>
      </c>
      <c r="P14" s="166">
        <v>2517</v>
      </c>
      <c r="Q14" s="166">
        <v>2827</v>
      </c>
      <c r="R14" s="166">
        <v>4403</v>
      </c>
      <c r="S14" s="167">
        <f t="shared" si="1"/>
        <v>0.55748142907675979</v>
      </c>
      <c r="T14" s="167">
        <f>R14/R11</f>
        <v>0.20276306700437485</v>
      </c>
    </row>
    <row r="15" spans="1:20" x14ac:dyDescent="0.25">
      <c r="B15" s="161" t="s">
        <v>109</v>
      </c>
      <c r="C15" s="162">
        <v>459</v>
      </c>
      <c r="D15" s="162">
        <v>51094</v>
      </c>
      <c r="E15" s="162">
        <v>284415</v>
      </c>
      <c r="F15" s="162">
        <v>304938</v>
      </c>
      <c r="G15" s="162">
        <v>344636</v>
      </c>
      <c r="H15" s="162">
        <v>339392</v>
      </c>
      <c r="I15" s="163">
        <f t="shared" si="0"/>
        <v>-1.5216054039624449E-2</v>
      </c>
      <c r="J15" s="163">
        <f>H15/H11</f>
        <v>0.76202279835557263</v>
      </c>
      <c r="K15" s="81"/>
      <c r="L15" s="81"/>
      <c r="M15" s="161" t="s">
        <v>109</v>
      </c>
      <c r="N15" s="162">
        <v>0</v>
      </c>
      <c r="O15" s="162">
        <v>2381</v>
      </c>
      <c r="P15" s="162">
        <v>11861</v>
      </c>
      <c r="Q15" s="162">
        <v>16780</v>
      </c>
      <c r="R15" s="162">
        <v>15781</v>
      </c>
      <c r="S15" s="163">
        <f t="shared" si="1"/>
        <v>-5.9535160905840323E-2</v>
      </c>
      <c r="T15" s="163">
        <f>R15/R11</f>
        <v>0.72673267326732671</v>
      </c>
    </row>
    <row r="16" spans="1:20" x14ac:dyDescent="0.25">
      <c r="B16" s="165" t="s">
        <v>112</v>
      </c>
      <c r="C16" s="166">
        <v>34</v>
      </c>
      <c r="D16" s="166">
        <v>1936</v>
      </c>
      <c r="E16" s="166">
        <v>147202</v>
      </c>
      <c r="F16" s="166">
        <v>164089</v>
      </c>
      <c r="G16" s="166">
        <v>183023</v>
      </c>
      <c r="H16" s="166">
        <v>185138</v>
      </c>
      <c r="I16" s="167">
        <f t="shared" si="0"/>
        <v>1.1555924665205941E-2</v>
      </c>
      <c r="J16" s="167">
        <f>H16/H11</f>
        <v>0.41568268209608361</v>
      </c>
      <c r="K16" s="81"/>
      <c r="L16" s="81"/>
      <c r="M16" s="165" t="s">
        <v>112</v>
      </c>
      <c r="N16" s="166">
        <v>0</v>
      </c>
      <c r="O16" s="166">
        <v>149</v>
      </c>
      <c r="P16" s="166">
        <v>7614</v>
      </c>
      <c r="Q16" s="166">
        <v>11897</v>
      </c>
      <c r="R16" s="166">
        <v>10229</v>
      </c>
      <c r="S16" s="167">
        <f t="shared" si="1"/>
        <v>-0.14020341262503155</v>
      </c>
      <c r="T16" s="167">
        <f>R16/R11</f>
        <v>0.47105687312917338</v>
      </c>
    </row>
    <row r="17" spans="1:20" x14ac:dyDescent="0.25">
      <c r="B17" s="165" t="s">
        <v>115</v>
      </c>
      <c r="C17" s="166">
        <v>99</v>
      </c>
      <c r="D17" s="166">
        <v>7062</v>
      </c>
      <c r="E17" s="166">
        <v>25721</v>
      </c>
      <c r="F17" s="166">
        <v>28051</v>
      </c>
      <c r="G17" s="166">
        <v>29983</v>
      </c>
      <c r="H17" s="166">
        <v>26741</v>
      </c>
      <c r="I17" s="167">
        <f t="shared" si="0"/>
        <v>-0.1081279391655271</v>
      </c>
      <c r="J17" s="167">
        <f>H17/H11</f>
        <v>6.0040459559525174E-2</v>
      </c>
      <c r="K17" s="81"/>
      <c r="L17" s="81"/>
      <c r="M17" s="165" t="s">
        <v>115</v>
      </c>
      <c r="N17" s="166">
        <v>0</v>
      </c>
      <c r="O17" s="166">
        <v>398</v>
      </c>
      <c r="P17" s="166">
        <v>288</v>
      </c>
      <c r="Q17" s="166">
        <v>523</v>
      </c>
      <c r="R17" s="166">
        <v>557</v>
      </c>
      <c r="S17" s="167">
        <f t="shared" si="1"/>
        <v>6.5009560229445595E-2</v>
      </c>
      <c r="T17" s="167">
        <f>R17/R11</f>
        <v>2.5650472023946581E-2</v>
      </c>
    </row>
    <row r="18" spans="1:20" x14ac:dyDescent="0.25">
      <c r="B18" s="165" t="s">
        <v>118</v>
      </c>
      <c r="C18" s="166">
        <v>3</v>
      </c>
      <c r="D18" s="166">
        <v>10680</v>
      </c>
      <c r="E18" s="166">
        <v>17041</v>
      </c>
      <c r="F18" s="166">
        <v>16337</v>
      </c>
      <c r="G18" s="166">
        <v>18941</v>
      </c>
      <c r="H18" s="166">
        <v>18696</v>
      </c>
      <c r="I18" s="167">
        <f t="shared" si="0"/>
        <v>-1.2934903120215391E-2</v>
      </c>
      <c r="J18" s="167">
        <f>H18/H11</f>
        <v>4.1977354322010496E-2</v>
      </c>
      <c r="K18" s="81"/>
      <c r="L18" s="81"/>
      <c r="M18" s="165" t="s">
        <v>118</v>
      </c>
      <c r="N18" s="166">
        <v>0</v>
      </c>
      <c r="O18" s="166">
        <v>726</v>
      </c>
      <c r="P18" s="166">
        <v>650</v>
      </c>
      <c r="Q18" s="166">
        <v>1147</v>
      </c>
      <c r="R18" s="166">
        <v>1201</v>
      </c>
      <c r="S18" s="167">
        <f t="shared" si="1"/>
        <v>4.7079337401918053E-2</v>
      </c>
      <c r="T18" s="167">
        <f>R18/R11</f>
        <v>5.5307391204236701E-2</v>
      </c>
    </row>
    <row r="19" spans="1:20" x14ac:dyDescent="0.25">
      <c r="B19" s="165" t="s">
        <v>125</v>
      </c>
      <c r="C19" s="166">
        <v>68</v>
      </c>
      <c r="D19" s="166">
        <v>1666</v>
      </c>
      <c r="E19" s="166">
        <v>15470</v>
      </c>
      <c r="F19" s="166">
        <v>11219</v>
      </c>
      <c r="G19" s="166">
        <v>14531</v>
      </c>
      <c r="H19" s="166">
        <v>10823</v>
      </c>
      <c r="I19" s="167">
        <f t="shared" si="0"/>
        <v>-0.2551785837175693</v>
      </c>
      <c r="J19" s="167">
        <f>H19/H11</f>
        <v>2.4300433559430873E-2</v>
      </c>
      <c r="K19" s="81"/>
      <c r="L19" s="81"/>
      <c r="M19" s="165" t="s">
        <v>125</v>
      </c>
      <c r="N19" s="166">
        <v>0</v>
      </c>
      <c r="O19" s="166">
        <v>59</v>
      </c>
      <c r="P19" s="166">
        <v>1005</v>
      </c>
      <c r="Q19" s="166">
        <v>335</v>
      </c>
      <c r="R19" s="166">
        <v>517</v>
      </c>
      <c r="S19" s="167">
        <f t="shared" si="1"/>
        <v>0.5432835820895523</v>
      </c>
      <c r="T19" s="167">
        <f>R19/R11</f>
        <v>2.3808427354363344E-2</v>
      </c>
    </row>
    <row r="20" spans="1:20" x14ac:dyDescent="0.25">
      <c r="B20" s="165" t="s">
        <v>121</v>
      </c>
      <c r="C20" s="166">
        <v>26</v>
      </c>
      <c r="D20" s="166">
        <v>3849</v>
      </c>
      <c r="E20" s="166">
        <v>9508</v>
      </c>
      <c r="F20" s="166">
        <v>11520</v>
      </c>
      <c r="G20" s="166">
        <v>11393</v>
      </c>
      <c r="H20" s="166">
        <v>10363</v>
      </c>
      <c r="I20" s="167">
        <f t="shared" si="0"/>
        <v>-9.0406389888528005E-2</v>
      </c>
      <c r="J20" s="167">
        <f>H20/H11</f>
        <v>2.3267614614837118E-2</v>
      </c>
      <c r="K20" s="81"/>
      <c r="L20" s="81"/>
      <c r="M20" s="165" t="s">
        <v>121</v>
      </c>
      <c r="N20" s="166">
        <v>0</v>
      </c>
      <c r="O20" s="166">
        <v>322</v>
      </c>
      <c r="P20" s="166">
        <v>275</v>
      </c>
      <c r="Q20" s="166">
        <v>366</v>
      </c>
      <c r="R20" s="166">
        <v>265</v>
      </c>
      <c r="S20" s="167">
        <f t="shared" si="1"/>
        <v>-0.27595628415300544</v>
      </c>
      <c r="T20" s="167">
        <f>R20/R11</f>
        <v>1.2203545935988947E-2</v>
      </c>
    </row>
    <row r="21" spans="1:20" x14ac:dyDescent="0.25">
      <c r="B21" s="165" t="s">
        <v>130</v>
      </c>
      <c r="C21" s="166">
        <v>10</v>
      </c>
      <c r="D21" s="166">
        <v>100</v>
      </c>
      <c r="E21" s="166">
        <v>1043</v>
      </c>
      <c r="F21" s="166">
        <v>1049</v>
      </c>
      <c r="G21" s="166">
        <v>1308</v>
      </c>
      <c r="H21" s="166">
        <v>1357</v>
      </c>
      <c r="I21" s="167">
        <f t="shared" si="0"/>
        <v>3.7461773700305789E-2</v>
      </c>
      <c r="J21" s="167">
        <f>H21/H11</f>
        <v>3.0468158865515748E-3</v>
      </c>
      <c r="K21" s="81"/>
      <c r="L21" s="81"/>
      <c r="M21" s="165" t="s">
        <v>130</v>
      </c>
      <c r="N21" s="166">
        <v>0</v>
      </c>
      <c r="O21" s="166">
        <v>0</v>
      </c>
      <c r="P21" s="166">
        <v>16</v>
      </c>
      <c r="Q21" s="166">
        <v>19</v>
      </c>
      <c r="R21" s="166">
        <v>9</v>
      </c>
      <c r="S21" s="167">
        <f t="shared" si="1"/>
        <v>-0.52631578947368429</v>
      </c>
      <c r="T21" s="167">
        <f>R21/R11</f>
        <v>4.1446005065622841E-4</v>
      </c>
    </row>
    <row r="22" spans="1:20" x14ac:dyDescent="0.25">
      <c r="A22" s="169"/>
      <c r="B22" s="165" t="s">
        <v>133</v>
      </c>
      <c r="C22" s="166">
        <v>21</v>
      </c>
      <c r="D22" s="166">
        <v>231</v>
      </c>
      <c r="E22" s="166">
        <v>447</v>
      </c>
      <c r="F22" s="166">
        <v>722</v>
      </c>
      <c r="G22" s="166">
        <v>442</v>
      </c>
      <c r="H22" s="166">
        <v>607</v>
      </c>
      <c r="I22" s="167">
        <f t="shared" si="0"/>
        <v>0.37330316742081449</v>
      </c>
      <c r="J22" s="167">
        <f>H22/H11</f>
        <v>1.3628719551487148E-3</v>
      </c>
      <c r="K22" s="81"/>
      <c r="L22" s="81"/>
      <c r="M22" s="165" t="s">
        <v>133</v>
      </c>
      <c r="N22" s="166">
        <v>0</v>
      </c>
      <c r="O22" s="166">
        <v>2</v>
      </c>
      <c r="P22" s="166">
        <v>18</v>
      </c>
      <c r="Q22" s="166">
        <v>3</v>
      </c>
      <c r="R22" s="166">
        <v>11</v>
      </c>
      <c r="S22" s="167">
        <f t="shared" si="1"/>
        <v>2.6666666666666665</v>
      </c>
      <c r="T22" s="167">
        <f>R22/R11</f>
        <v>5.0656228413539024E-4</v>
      </c>
    </row>
    <row r="23" spans="1:20" x14ac:dyDescent="0.25">
      <c r="B23" s="170" t="s">
        <v>147</v>
      </c>
      <c r="C23" s="171">
        <f t="shared" ref="C23:H23" si="2">C15-SUM(C16:C22)</f>
        <v>198</v>
      </c>
      <c r="D23" s="171">
        <f t="shared" si="2"/>
        <v>25570</v>
      </c>
      <c r="E23" s="171">
        <f t="shared" si="2"/>
        <v>67983</v>
      </c>
      <c r="F23" s="171">
        <f t="shared" si="2"/>
        <v>71951</v>
      </c>
      <c r="G23" s="171">
        <f t="shared" si="2"/>
        <v>85015</v>
      </c>
      <c r="H23" s="171">
        <f t="shared" si="2"/>
        <v>85667</v>
      </c>
      <c r="I23" s="172">
        <f t="shared" si="0"/>
        <v>7.6692348409104216E-3</v>
      </c>
      <c r="J23" s="172">
        <f>H23/H11</f>
        <v>0.19234456636198508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725</v>
      </c>
      <c r="P23" s="171">
        <f>P15-SUM(P16:P22)</f>
        <v>1995</v>
      </c>
      <c r="Q23" s="171">
        <f>Q15-SUM(Q16:Q22)</f>
        <v>2490</v>
      </c>
      <c r="R23" s="171">
        <f>R15-SUM(R16:R22)</f>
        <v>2992</v>
      </c>
      <c r="S23" s="172">
        <f t="shared" si="1"/>
        <v>0.20160642570281118</v>
      </c>
      <c r="T23" s="172">
        <f>R23/R11</f>
        <v>0.13778494128482616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42014</v>
      </c>
      <c r="E25" s="178">
        <v>145846</v>
      </c>
      <c r="F25" s="178">
        <v>150325</v>
      </c>
      <c r="G25" s="178">
        <v>161561</v>
      </c>
      <c r="H25" s="178">
        <v>153212</v>
      </c>
      <c r="I25" s="179">
        <f t="shared" ref="I25:I37" si="3">IFERROR(H25/G25-1,"-")</f>
        <v>-5.167707553184242E-2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22395</v>
      </c>
      <c r="E26" s="162">
        <v>21254</v>
      </c>
      <c r="F26" s="162">
        <v>15078</v>
      </c>
      <c r="G26" s="162">
        <v>15159</v>
      </c>
      <c r="H26" s="162">
        <v>15412</v>
      </c>
      <c r="I26" s="163">
        <f t="shared" si="3"/>
        <v>1.6689755260901107E-2</v>
      </c>
      <c r="J26" s="163">
        <f>H26/H25</f>
        <v>0.10059264287392633</v>
      </c>
    </row>
    <row r="27" spans="1:20" x14ac:dyDescent="0.25">
      <c r="B27" s="165" t="s">
        <v>105</v>
      </c>
      <c r="C27" s="166">
        <v>0</v>
      </c>
      <c r="D27" s="166">
        <v>13253</v>
      </c>
      <c r="E27" s="166">
        <v>9847</v>
      </c>
      <c r="F27" s="166">
        <v>6760</v>
      </c>
      <c r="G27" s="166">
        <v>5963</v>
      </c>
      <c r="H27" s="166">
        <v>7755</v>
      </c>
      <c r="I27" s="167">
        <f t="shared" si="3"/>
        <v>0.30051987254737544</v>
      </c>
      <c r="J27" s="167">
        <f>H27/H25</f>
        <v>5.0616139727958642E-2</v>
      </c>
    </row>
    <row r="28" spans="1:20" x14ac:dyDescent="0.25">
      <c r="B28" s="165" t="s">
        <v>102</v>
      </c>
      <c r="C28" s="166">
        <v>0</v>
      </c>
      <c r="D28" s="166">
        <v>9142</v>
      </c>
      <c r="E28" s="166">
        <v>11407</v>
      </c>
      <c r="F28" s="166">
        <v>8318</v>
      </c>
      <c r="G28" s="166">
        <v>9196</v>
      </c>
      <c r="H28" s="166">
        <v>7657</v>
      </c>
      <c r="I28" s="167">
        <f t="shared" si="3"/>
        <v>-0.1673553719008265</v>
      </c>
      <c r="J28" s="167">
        <f>H28/H25</f>
        <v>4.9976503145967681E-2</v>
      </c>
    </row>
    <row r="29" spans="1:20" x14ac:dyDescent="0.25">
      <c r="B29" s="161" t="s">
        <v>109</v>
      </c>
      <c r="C29" s="162">
        <v>0</v>
      </c>
      <c r="D29" s="162">
        <v>19619</v>
      </c>
      <c r="E29" s="162">
        <v>124592</v>
      </c>
      <c r="F29" s="162">
        <v>135247</v>
      </c>
      <c r="G29" s="162">
        <v>146402</v>
      </c>
      <c r="H29" s="162">
        <v>137800</v>
      </c>
      <c r="I29" s="163">
        <f t="shared" si="3"/>
        <v>-5.875602792311585E-2</v>
      </c>
      <c r="J29" s="163">
        <f>H29/H25</f>
        <v>0.89940735712607367</v>
      </c>
    </row>
    <row r="30" spans="1:20" x14ac:dyDescent="0.25">
      <c r="B30" s="165" t="s">
        <v>112</v>
      </c>
      <c r="C30" s="166">
        <v>0</v>
      </c>
      <c r="D30" s="166">
        <v>694</v>
      </c>
      <c r="E30" s="166">
        <v>68746</v>
      </c>
      <c r="F30" s="166">
        <v>77082</v>
      </c>
      <c r="G30" s="166">
        <v>85670</v>
      </c>
      <c r="H30" s="166">
        <v>81305</v>
      </c>
      <c r="I30" s="167">
        <f t="shared" si="3"/>
        <v>-5.0951324851173152E-2</v>
      </c>
      <c r="J30" s="167">
        <f>H30/H25</f>
        <v>0.53066992141607705</v>
      </c>
    </row>
    <row r="31" spans="1:20" x14ac:dyDescent="0.25">
      <c r="B31" s="165" t="s">
        <v>115</v>
      </c>
      <c r="C31" s="166">
        <v>0</v>
      </c>
      <c r="D31" s="166">
        <v>3097</v>
      </c>
      <c r="E31" s="166">
        <v>12920</v>
      </c>
      <c r="F31" s="166">
        <v>14092</v>
      </c>
      <c r="G31" s="166">
        <v>13924</v>
      </c>
      <c r="H31" s="166">
        <v>11947</v>
      </c>
      <c r="I31" s="167">
        <f t="shared" si="3"/>
        <v>-0.14198506176386094</v>
      </c>
      <c r="J31" s="167">
        <f>H31/H25</f>
        <v>7.7976920867817143E-2</v>
      </c>
    </row>
    <row r="32" spans="1:20" x14ac:dyDescent="0.25">
      <c r="B32" s="165" t="s">
        <v>118</v>
      </c>
      <c r="C32" s="166">
        <v>0</v>
      </c>
      <c r="D32" s="166">
        <v>3458</v>
      </c>
      <c r="E32" s="166">
        <v>5457</v>
      </c>
      <c r="F32" s="166">
        <v>5008</v>
      </c>
      <c r="G32" s="166">
        <v>4557</v>
      </c>
      <c r="H32" s="166">
        <v>4354</v>
      </c>
      <c r="I32" s="167">
        <f t="shared" si="3"/>
        <v>-4.4546850998463894E-2</v>
      </c>
      <c r="J32" s="167">
        <f>H32/H25</f>
        <v>2.841813957131295E-2</v>
      </c>
    </row>
    <row r="33" spans="2:10" x14ac:dyDescent="0.25">
      <c r="B33" s="165" t="s">
        <v>125</v>
      </c>
      <c r="C33" s="166">
        <v>0</v>
      </c>
      <c r="D33" s="166">
        <v>740</v>
      </c>
      <c r="E33" s="166">
        <v>6899</v>
      </c>
      <c r="F33" s="166">
        <v>5558</v>
      </c>
      <c r="G33" s="166">
        <v>6458</v>
      </c>
      <c r="H33" s="166">
        <v>5113</v>
      </c>
      <c r="I33" s="167">
        <f t="shared" si="3"/>
        <v>-0.20826881387426444</v>
      </c>
      <c r="J33" s="167">
        <f>H33/H25</f>
        <v>3.3372059629794011E-2</v>
      </c>
    </row>
    <row r="34" spans="2:10" x14ac:dyDescent="0.25">
      <c r="B34" s="165" t="s">
        <v>121</v>
      </c>
      <c r="C34" s="166">
        <v>0</v>
      </c>
      <c r="D34" s="166">
        <v>2215</v>
      </c>
      <c r="E34" s="166">
        <v>5742</v>
      </c>
      <c r="F34" s="166">
        <v>6343</v>
      </c>
      <c r="G34" s="166">
        <v>5806</v>
      </c>
      <c r="H34" s="166">
        <v>5488</v>
      </c>
      <c r="I34" s="167">
        <f t="shared" si="3"/>
        <v>-5.4770926627626615E-2</v>
      </c>
      <c r="J34" s="167">
        <f>H34/H25</f>
        <v>3.5819648591494141E-2</v>
      </c>
    </row>
    <row r="35" spans="2:10" x14ac:dyDescent="0.25">
      <c r="B35" s="165" t="s">
        <v>130</v>
      </c>
      <c r="C35" s="166">
        <v>0</v>
      </c>
      <c r="D35" s="166">
        <v>28</v>
      </c>
      <c r="E35" s="166">
        <v>519</v>
      </c>
      <c r="F35" s="166">
        <v>434</v>
      </c>
      <c r="G35" s="166">
        <v>622</v>
      </c>
      <c r="H35" s="166">
        <v>775</v>
      </c>
      <c r="I35" s="167">
        <f t="shared" si="3"/>
        <v>0.24598070739549849</v>
      </c>
      <c r="J35" s="167">
        <f>H35/H25</f>
        <v>5.0583505208469312E-3</v>
      </c>
    </row>
    <row r="36" spans="2:10" x14ac:dyDescent="0.25">
      <c r="B36" s="165" t="s">
        <v>133</v>
      </c>
      <c r="C36" s="166">
        <v>0</v>
      </c>
      <c r="D36" s="166">
        <v>38</v>
      </c>
      <c r="E36" s="166">
        <v>211</v>
      </c>
      <c r="F36" s="166">
        <v>280</v>
      </c>
      <c r="G36" s="166">
        <v>163</v>
      </c>
      <c r="H36" s="166">
        <v>109</v>
      </c>
      <c r="I36" s="167">
        <f t="shared" si="3"/>
        <v>-0.33128834355828218</v>
      </c>
      <c r="J36" s="167">
        <f>H36/H25</f>
        <v>7.1143252486750386E-4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9349</v>
      </c>
      <c r="E37" s="171">
        <f t="shared" si="4"/>
        <v>24098</v>
      </c>
      <c r="F37" s="171">
        <f t="shared" si="4"/>
        <v>26450</v>
      </c>
      <c r="G37" s="171">
        <f t="shared" si="4"/>
        <v>29202</v>
      </c>
      <c r="H37" s="171">
        <f t="shared" si="4"/>
        <v>28709</v>
      </c>
      <c r="I37" s="172">
        <f t="shared" si="3"/>
        <v>-1.6882405314704418E-2</v>
      </c>
      <c r="J37" s="172">
        <f>H37/H25</f>
        <v>0.18738088400386393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15428</v>
      </c>
      <c r="E39" s="178">
        <v>97379</v>
      </c>
      <c r="F39" s="178">
        <v>96632</v>
      </c>
      <c r="G39" s="178">
        <v>110622</v>
      </c>
      <c r="H39" s="178">
        <v>116586</v>
      </c>
      <c r="I39" s="179">
        <f t="shared" ref="I39:I51" si="5">IFERROR(H39/G39-1,"-")</f>
        <v>5.3913326463090439E-2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5693</v>
      </c>
      <c r="E40" s="162">
        <v>10229</v>
      </c>
      <c r="F40" s="162">
        <v>8043</v>
      </c>
      <c r="G40" s="162">
        <v>9596</v>
      </c>
      <c r="H40" s="162">
        <v>9435</v>
      </c>
      <c r="I40" s="163">
        <f t="shared" si="5"/>
        <v>-1.6777824093372251E-2</v>
      </c>
      <c r="J40" s="163">
        <f>H40/H39</f>
        <v>8.0927384076990377E-2</v>
      </c>
    </row>
    <row r="41" spans="2:10" x14ac:dyDescent="0.25">
      <c r="B41" s="165" t="s">
        <v>105</v>
      </c>
      <c r="C41" s="166">
        <v>0</v>
      </c>
      <c r="D41" s="166">
        <v>4530</v>
      </c>
      <c r="E41" s="166">
        <v>4779</v>
      </c>
      <c r="F41" s="166">
        <v>3887</v>
      </c>
      <c r="G41" s="166">
        <v>4139</v>
      </c>
      <c r="H41" s="166">
        <v>3706</v>
      </c>
      <c r="I41" s="167">
        <f t="shared" si="5"/>
        <v>-0.10461464121768538</v>
      </c>
      <c r="J41" s="167">
        <f>H41/H39</f>
        <v>3.1787693205016038E-2</v>
      </c>
    </row>
    <row r="42" spans="2:10" x14ac:dyDescent="0.25">
      <c r="B42" s="165" t="s">
        <v>102</v>
      </c>
      <c r="C42" s="166">
        <v>0</v>
      </c>
      <c r="D42" s="166">
        <v>1163</v>
      </c>
      <c r="E42" s="166">
        <v>5450</v>
      </c>
      <c r="F42" s="166">
        <v>4156</v>
      </c>
      <c r="G42" s="166">
        <v>5457</v>
      </c>
      <c r="H42" s="166">
        <v>5729</v>
      </c>
      <c r="I42" s="167">
        <f t="shared" si="5"/>
        <v>4.9844236760124616E-2</v>
      </c>
      <c r="J42" s="167">
        <f>H42/H39</f>
        <v>4.913969087197434E-2</v>
      </c>
    </row>
    <row r="43" spans="2:10" x14ac:dyDescent="0.25">
      <c r="B43" s="161" t="s">
        <v>109</v>
      </c>
      <c r="C43" s="162">
        <v>0</v>
      </c>
      <c r="D43" s="162">
        <v>9735</v>
      </c>
      <c r="E43" s="162">
        <v>87150</v>
      </c>
      <c r="F43" s="162">
        <v>88589</v>
      </c>
      <c r="G43" s="162">
        <v>101026</v>
      </c>
      <c r="H43" s="162">
        <v>107151</v>
      </c>
      <c r="I43" s="163">
        <f t="shared" si="5"/>
        <v>6.0627957159543167E-2</v>
      </c>
      <c r="J43" s="163">
        <f>H43/H39</f>
        <v>0.91907261592300959</v>
      </c>
    </row>
    <row r="44" spans="2:10" x14ac:dyDescent="0.25">
      <c r="B44" s="165" t="s">
        <v>112</v>
      </c>
      <c r="C44" s="166">
        <v>0</v>
      </c>
      <c r="D44" s="166">
        <v>189</v>
      </c>
      <c r="E44" s="166">
        <v>52400</v>
      </c>
      <c r="F44" s="166">
        <v>55242</v>
      </c>
      <c r="G44" s="166">
        <v>61775</v>
      </c>
      <c r="H44" s="166">
        <v>66971</v>
      </c>
      <c r="I44" s="167">
        <f t="shared" si="5"/>
        <v>8.4111695669769393E-2</v>
      </c>
      <c r="J44" s="167">
        <f>H44/H39</f>
        <v>0.57443432316058529</v>
      </c>
    </row>
    <row r="45" spans="2:10" x14ac:dyDescent="0.25">
      <c r="B45" s="165" t="s">
        <v>115</v>
      </c>
      <c r="C45" s="166">
        <v>0</v>
      </c>
      <c r="D45" s="166">
        <v>771</v>
      </c>
      <c r="E45" s="166">
        <v>1871</v>
      </c>
      <c r="F45" s="166">
        <v>2095</v>
      </c>
      <c r="G45" s="166">
        <v>2729</v>
      </c>
      <c r="H45" s="166">
        <v>2702</v>
      </c>
      <c r="I45" s="167">
        <f t="shared" si="5"/>
        <v>-9.8937339684865844E-3</v>
      </c>
      <c r="J45" s="167">
        <f>H45/H39</f>
        <v>2.3176024565556758E-2</v>
      </c>
    </row>
    <row r="46" spans="2:10" x14ac:dyDescent="0.25">
      <c r="B46" s="165" t="s">
        <v>118</v>
      </c>
      <c r="C46" s="166">
        <v>0</v>
      </c>
      <c r="D46" s="166">
        <v>1638</v>
      </c>
      <c r="E46" s="166">
        <v>2204</v>
      </c>
      <c r="F46" s="166">
        <v>2278</v>
      </c>
      <c r="G46" s="166">
        <v>2217</v>
      </c>
      <c r="H46" s="166">
        <v>2424</v>
      </c>
      <c r="I46" s="167">
        <f t="shared" si="5"/>
        <v>9.3369418132611681E-2</v>
      </c>
      <c r="J46" s="167">
        <f>H46/H39</f>
        <v>2.079151870722042E-2</v>
      </c>
    </row>
    <row r="47" spans="2:10" x14ac:dyDescent="0.25">
      <c r="B47" s="165" t="s">
        <v>125</v>
      </c>
      <c r="C47" s="166">
        <v>0</v>
      </c>
      <c r="D47" s="166">
        <v>399</v>
      </c>
      <c r="E47" s="166">
        <v>5608</v>
      </c>
      <c r="F47" s="166">
        <v>3597</v>
      </c>
      <c r="G47" s="166">
        <v>4917</v>
      </c>
      <c r="H47" s="166">
        <v>3588</v>
      </c>
      <c r="I47" s="167">
        <f t="shared" si="5"/>
        <v>-0.27028676021964615</v>
      </c>
      <c r="J47" s="167">
        <f>H47/H39</f>
        <v>3.0775564819103495E-2</v>
      </c>
    </row>
    <row r="48" spans="2:10" x14ac:dyDescent="0.25">
      <c r="B48" s="165" t="s">
        <v>121</v>
      </c>
      <c r="C48" s="166">
        <v>0</v>
      </c>
      <c r="D48" s="166">
        <v>520</v>
      </c>
      <c r="E48" s="166">
        <v>2653</v>
      </c>
      <c r="F48" s="166">
        <v>3384</v>
      </c>
      <c r="G48" s="166">
        <v>3296</v>
      </c>
      <c r="H48" s="166">
        <v>3239</v>
      </c>
      <c r="I48" s="167">
        <f t="shared" si="5"/>
        <v>-1.7293689320388328E-2</v>
      </c>
      <c r="J48" s="167">
        <f>H48/H39</f>
        <v>2.7782066457379101E-2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355</v>
      </c>
      <c r="F49" s="166">
        <v>333</v>
      </c>
      <c r="G49" s="166">
        <v>530</v>
      </c>
      <c r="H49" s="166">
        <v>415</v>
      </c>
      <c r="I49" s="167">
        <f t="shared" si="5"/>
        <v>-0.21698113207547165</v>
      </c>
      <c r="J49" s="167">
        <f>H49/H39</f>
        <v>3.5596040690992056E-3</v>
      </c>
    </row>
    <row r="50" spans="2:10" x14ac:dyDescent="0.25">
      <c r="B50" s="165" t="s">
        <v>133</v>
      </c>
      <c r="C50" s="166">
        <v>0</v>
      </c>
      <c r="D50" s="166">
        <v>20</v>
      </c>
      <c r="E50" s="166">
        <v>92</v>
      </c>
      <c r="F50" s="166">
        <v>214</v>
      </c>
      <c r="G50" s="166">
        <v>105</v>
      </c>
      <c r="H50" s="166">
        <v>129</v>
      </c>
      <c r="I50" s="167">
        <f t="shared" si="5"/>
        <v>0.22857142857142865</v>
      </c>
      <c r="J50" s="167">
        <f>H50/H39</f>
        <v>1.1064793371416807E-3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6191</v>
      </c>
      <c r="E51" s="171">
        <f t="shared" si="6"/>
        <v>21967</v>
      </c>
      <c r="F51" s="171">
        <f t="shared" si="6"/>
        <v>21446</v>
      </c>
      <c r="G51" s="171">
        <f t="shared" si="6"/>
        <v>25457</v>
      </c>
      <c r="H51" s="171">
        <f t="shared" si="6"/>
        <v>27683</v>
      </c>
      <c r="I51" s="172">
        <f t="shared" si="5"/>
        <v>8.7441568134501324E-2</v>
      </c>
      <c r="J51" s="172">
        <f>H51/H39</f>
        <v>0.23744703480692364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1098</v>
      </c>
      <c r="E53" s="178">
        <v>2392</v>
      </c>
      <c r="F53" s="178">
        <v>3611</v>
      </c>
      <c r="G53" s="178">
        <v>1870</v>
      </c>
      <c r="H53" s="178">
        <v>2625</v>
      </c>
      <c r="I53" s="179">
        <f t="shared" ref="I53:I65" si="7">IFERROR(H53/G53-1,"-")</f>
        <v>0.40374331550802145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326</v>
      </c>
      <c r="E54" s="162">
        <v>491</v>
      </c>
      <c r="F54" s="162">
        <v>2051</v>
      </c>
      <c r="G54" s="162">
        <v>644</v>
      </c>
      <c r="H54" s="162">
        <v>570</v>
      </c>
      <c r="I54" s="163">
        <f t="shared" si="7"/>
        <v>-0.1149068322981367</v>
      </c>
      <c r="J54" s="163">
        <f>H54/H53</f>
        <v>0.21714285714285714</v>
      </c>
    </row>
    <row r="55" spans="2:10" x14ac:dyDescent="0.25">
      <c r="B55" s="165" t="s">
        <v>105</v>
      </c>
      <c r="C55" s="166">
        <v>0</v>
      </c>
      <c r="D55" s="166">
        <v>128</v>
      </c>
      <c r="E55" s="166">
        <v>250</v>
      </c>
      <c r="F55" s="166">
        <v>1614</v>
      </c>
      <c r="G55" s="166">
        <v>537</v>
      </c>
      <c r="H55" s="166">
        <v>336</v>
      </c>
      <c r="I55" s="167">
        <f t="shared" si="7"/>
        <v>-0.37430167597765363</v>
      </c>
      <c r="J55" s="167">
        <f>H55/H53</f>
        <v>0.128</v>
      </c>
    </row>
    <row r="56" spans="2:10" x14ac:dyDescent="0.25">
      <c r="B56" s="165" t="s">
        <v>102</v>
      </c>
      <c r="C56" s="166">
        <v>0</v>
      </c>
      <c r="D56" s="166">
        <v>198</v>
      </c>
      <c r="E56" s="166">
        <v>241</v>
      </c>
      <c r="F56" s="166">
        <v>437</v>
      </c>
      <c r="G56" s="166">
        <v>107</v>
      </c>
      <c r="H56" s="166">
        <v>234</v>
      </c>
      <c r="I56" s="167">
        <f t="shared" si="7"/>
        <v>1.1869158878504673</v>
      </c>
      <c r="J56" s="167">
        <f>H56/H53</f>
        <v>8.9142857142857149E-2</v>
      </c>
    </row>
    <row r="57" spans="2:10" x14ac:dyDescent="0.25">
      <c r="B57" s="161" t="s">
        <v>109</v>
      </c>
      <c r="C57" s="162">
        <v>0</v>
      </c>
      <c r="D57" s="162">
        <v>772</v>
      </c>
      <c r="E57" s="162">
        <v>1901</v>
      </c>
      <c r="F57" s="162">
        <v>1560</v>
      </c>
      <c r="G57" s="162">
        <v>1226</v>
      </c>
      <c r="H57" s="162">
        <v>2055</v>
      </c>
      <c r="I57" s="163">
        <f t="shared" si="7"/>
        <v>0.6761827079934748</v>
      </c>
      <c r="J57" s="163">
        <f>H57/H53</f>
        <v>0.78285714285714281</v>
      </c>
    </row>
    <row r="58" spans="2:10" x14ac:dyDescent="0.25">
      <c r="B58" s="165" t="s">
        <v>112</v>
      </c>
      <c r="C58" s="166">
        <v>0</v>
      </c>
      <c r="D58" s="166">
        <v>22</v>
      </c>
      <c r="E58" s="166">
        <v>805</v>
      </c>
      <c r="F58" s="166">
        <v>667</v>
      </c>
      <c r="G58" s="166">
        <v>778</v>
      </c>
      <c r="H58" s="166">
        <v>854</v>
      </c>
      <c r="I58" s="167">
        <f t="shared" si="7"/>
        <v>9.7686375321336838E-2</v>
      </c>
      <c r="J58" s="167">
        <f>H58/H53</f>
        <v>0.32533333333333331</v>
      </c>
    </row>
    <row r="59" spans="2:10" x14ac:dyDescent="0.25">
      <c r="B59" s="165" t="s">
        <v>115</v>
      </c>
      <c r="C59" s="166">
        <v>0</v>
      </c>
      <c r="D59" s="166">
        <v>207</v>
      </c>
      <c r="E59" s="166">
        <v>307</v>
      </c>
      <c r="F59" s="166">
        <v>126</v>
      </c>
      <c r="G59" s="166">
        <v>76</v>
      </c>
      <c r="H59" s="166">
        <v>266</v>
      </c>
      <c r="I59" s="167">
        <f t="shared" si="7"/>
        <v>2.5</v>
      </c>
      <c r="J59" s="167">
        <f>H59/H53</f>
        <v>0.10133333333333333</v>
      </c>
    </row>
    <row r="60" spans="2:10" x14ac:dyDescent="0.25">
      <c r="B60" s="165" t="s">
        <v>118</v>
      </c>
      <c r="C60" s="166">
        <v>0</v>
      </c>
      <c r="D60" s="166">
        <v>191</v>
      </c>
      <c r="E60" s="166">
        <v>178</v>
      </c>
      <c r="F60" s="166">
        <v>161</v>
      </c>
      <c r="G60" s="166">
        <v>70</v>
      </c>
      <c r="H60" s="166">
        <v>152</v>
      </c>
      <c r="I60" s="167">
        <f t="shared" si="7"/>
        <v>1.1714285714285713</v>
      </c>
      <c r="J60" s="167">
        <f>H60/H53</f>
        <v>5.7904761904761903E-2</v>
      </c>
    </row>
    <row r="61" spans="2:10" x14ac:dyDescent="0.25">
      <c r="B61" s="165" t="s">
        <v>125</v>
      </c>
      <c r="C61" s="166">
        <v>0</v>
      </c>
      <c r="D61" s="166">
        <v>22</v>
      </c>
      <c r="E61" s="166">
        <v>52</v>
      </c>
      <c r="F61" s="166">
        <v>23</v>
      </c>
      <c r="G61" s="166">
        <v>12</v>
      </c>
      <c r="H61" s="166">
        <v>39</v>
      </c>
      <c r="I61" s="167">
        <f t="shared" si="7"/>
        <v>2.25</v>
      </c>
      <c r="J61" s="167">
        <f>H61/H53</f>
        <v>1.4857142857142857E-2</v>
      </c>
    </row>
    <row r="62" spans="2:10" x14ac:dyDescent="0.25">
      <c r="B62" s="165" t="s">
        <v>121</v>
      </c>
      <c r="C62" s="166">
        <v>0</v>
      </c>
      <c r="D62" s="166">
        <v>33</v>
      </c>
      <c r="E62" s="166">
        <v>20</v>
      </c>
      <c r="F62" s="166">
        <v>41</v>
      </c>
      <c r="G62" s="166">
        <v>7</v>
      </c>
      <c r="H62" s="166">
        <v>38</v>
      </c>
      <c r="I62" s="167">
        <f t="shared" si="7"/>
        <v>4.4285714285714288</v>
      </c>
      <c r="J62" s="167">
        <f>H62/H53</f>
        <v>1.4476190476190476E-2</v>
      </c>
    </row>
    <row r="63" spans="2:10" x14ac:dyDescent="0.25">
      <c r="B63" s="165" t="s">
        <v>130</v>
      </c>
      <c r="C63" s="166">
        <v>0</v>
      </c>
      <c r="D63" s="166">
        <v>5</v>
      </c>
      <c r="E63" s="166">
        <v>2</v>
      </c>
      <c r="F63" s="166">
        <v>4</v>
      </c>
      <c r="G63" s="166">
        <v>0</v>
      </c>
      <c r="H63" s="166">
        <v>3</v>
      </c>
      <c r="I63" s="167" t="str">
        <f t="shared" si="7"/>
        <v>-</v>
      </c>
      <c r="J63" s="167">
        <f>H63/H53</f>
        <v>1.1428571428571429E-3</v>
      </c>
    </row>
    <row r="64" spans="2:10" x14ac:dyDescent="0.25">
      <c r="B64" s="165" t="s">
        <v>133</v>
      </c>
      <c r="C64" s="166">
        <v>0</v>
      </c>
      <c r="D64" s="166">
        <v>1</v>
      </c>
      <c r="E64" s="166">
        <v>2</v>
      </c>
      <c r="F64" s="166">
        <v>1</v>
      </c>
      <c r="G64" s="166">
        <v>0</v>
      </c>
      <c r="H64" s="166">
        <v>212</v>
      </c>
      <c r="I64" s="167" t="str">
        <f t="shared" si="7"/>
        <v>-</v>
      </c>
      <c r="J64" s="167">
        <f>H64/H53</f>
        <v>8.0761904761904757E-2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291</v>
      </c>
      <c r="E65" s="171">
        <f t="shared" si="8"/>
        <v>535</v>
      </c>
      <c r="F65" s="171">
        <f t="shared" si="8"/>
        <v>537</v>
      </c>
      <c r="G65" s="171">
        <f t="shared" si="8"/>
        <v>283</v>
      </c>
      <c r="H65" s="171">
        <f t="shared" si="8"/>
        <v>491</v>
      </c>
      <c r="I65" s="172">
        <f t="shared" si="7"/>
        <v>0.73498233215547693</v>
      </c>
      <c r="J65" s="172">
        <f>H65/H53</f>
        <v>0.18704761904761905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4327</v>
      </c>
      <c r="E67" s="178">
        <v>12688</v>
      </c>
      <c r="F67" s="178">
        <v>7550</v>
      </c>
      <c r="G67" s="178">
        <v>22267</v>
      </c>
      <c r="H67" s="178">
        <v>16341</v>
      </c>
      <c r="I67" s="179">
        <f t="shared" ref="I67:I79" si="9">IFERROR(H67/G67-1,"-")</f>
        <v>-0.26613374051286653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2594</v>
      </c>
      <c r="E68" s="162">
        <v>3581</v>
      </c>
      <c r="F68" s="162">
        <v>1078</v>
      </c>
      <c r="G68" s="162">
        <v>9559</v>
      </c>
      <c r="H68" s="162">
        <v>5218</v>
      </c>
      <c r="I68" s="163">
        <f t="shared" si="9"/>
        <v>-0.45412700073229417</v>
      </c>
      <c r="J68" s="163">
        <f>H68/H67</f>
        <v>0.31931950309038615</v>
      </c>
    </row>
    <row r="69" spans="2:10" x14ac:dyDescent="0.25">
      <c r="B69" s="165" t="s">
        <v>105</v>
      </c>
      <c r="C69" s="166">
        <v>0</v>
      </c>
      <c r="D69" s="166">
        <v>2508</v>
      </c>
      <c r="E69" s="166">
        <v>2869</v>
      </c>
      <c r="F69" s="166">
        <v>149</v>
      </c>
      <c r="G69" s="166">
        <v>7565</v>
      </c>
      <c r="H69" s="166">
        <v>2736</v>
      </c>
      <c r="I69" s="167">
        <f t="shared" si="9"/>
        <v>-0.63833443489755459</v>
      </c>
      <c r="J69" s="167">
        <f>H69/H67</f>
        <v>0.16743161373232973</v>
      </c>
    </row>
    <row r="70" spans="2:10" x14ac:dyDescent="0.25">
      <c r="B70" s="165" t="s">
        <v>102</v>
      </c>
      <c r="C70" s="166">
        <v>0</v>
      </c>
      <c r="D70" s="166">
        <v>86</v>
      </c>
      <c r="E70" s="166">
        <v>712</v>
      </c>
      <c r="F70" s="166">
        <v>929</v>
      </c>
      <c r="G70" s="166">
        <v>1994</v>
      </c>
      <c r="H70" s="166">
        <v>2482</v>
      </c>
      <c r="I70" s="167">
        <f t="shared" si="9"/>
        <v>0.24473420260782341</v>
      </c>
      <c r="J70" s="167">
        <f>H70/H67</f>
        <v>0.15188788935805642</v>
      </c>
    </row>
    <row r="71" spans="2:10" x14ac:dyDescent="0.25">
      <c r="B71" s="161" t="s">
        <v>109</v>
      </c>
      <c r="C71" s="162">
        <v>0</v>
      </c>
      <c r="D71" s="162">
        <v>1733</v>
      </c>
      <c r="E71" s="162">
        <v>9107</v>
      </c>
      <c r="F71" s="162">
        <v>6472</v>
      </c>
      <c r="G71" s="162">
        <v>12708</v>
      </c>
      <c r="H71" s="162">
        <v>11123</v>
      </c>
      <c r="I71" s="163">
        <f t="shared" si="9"/>
        <v>-0.12472458293988042</v>
      </c>
      <c r="J71" s="163">
        <f>H71/H67</f>
        <v>0.68068049690961385</v>
      </c>
    </row>
    <row r="72" spans="2:10" x14ac:dyDescent="0.25">
      <c r="B72" s="165" t="s">
        <v>112</v>
      </c>
      <c r="C72" s="166">
        <v>0</v>
      </c>
      <c r="D72" s="166">
        <v>114</v>
      </c>
      <c r="E72" s="166">
        <v>3337</v>
      </c>
      <c r="F72" s="166">
        <v>2577</v>
      </c>
      <c r="G72" s="166">
        <v>5266</v>
      </c>
      <c r="H72" s="166">
        <v>6557</v>
      </c>
      <c r="I72" s="167">
        <f t="shared" si="9"/>
        <v>0.2451576148879604</v>
      </c>
      <c r="J72" s="167">
        <f>H72/H67</f>
        <v>0.4012606327642127</v>
      </c>
    </row>
    <row r="73" spans="2:10" x14ac:dyDescent="0.25">
      <c r="B73" s="165" t="s">
        <v>115</v>
      </c>
      <c r="C73" s="166">
        <v>0</v>
      </c>
      <c r="D73" s="166">
        <v>260</v>
      </c>
      <c r="E73" s="166">
        <v>461</v>
      </c>
      <c r="F73" s="166">
        <v>396</v>
      </c>
      <c r="G73" s="166">
        <v>364</v>
      </c>
      <c r="H73" s="166">
        <v>554</v>
      </c>
      <c r="I73" s="167">
        <f t="shared" si="9"/>
        <v>0.5219780219780219</v>
      </c>
      <c r="J73" s="167">
        <f>H73/H67</f>
        <v>3.3902453950186644E-2</v>
      </c>
    </row>
    <row r="74" spans="2:10" x14ac:dyDescent="0.25">
      <c r="B74" s="165" t="s">
        <v>118</v>
      </c>
      <c r="C74" s="166">
        <v>0</v>
      </c>
      <c r="D74" s="166">
        <v>334</v>
      </c>
      <c r="E74" s="166">
        <v>2460</v>
      </c>
      <c r="F74" s="166">
        <v>659</v>
      </c>
      <c r="G74" s="166">
        <v>1661</v>
      </c>
      <c r="H74" s="166">
        <v>983</v>
      </c>
      <c r="I74" s="167">
        <f t="shared" si="9"/>
        <v>-0.40818783865141484</v>
      </c>
      <c r="J74" s="167">
        <f>H74/H67</f>
        <v>6.0155437243742733E-2</v>
      </c>
    </row>
    <row r="75" spans="2:10" x14ac:dyDescent="0.25">
      <c r="B75" s="165" t="s">
        <v>125</v>
      </c>
      <c r="C75" s="166">
        <v>0</v>
      </c>
      <c r="D75" s="166">
        <v>138</v>
      </c>
      <c r="E75" s="166">
        <v>150</v>
      </c>
      <c r="F75" s="166">
        <v>215</v>
      </c>
      <c r="G75" s="166">
        <v>656</v>
      </c>
      <c r="H75" s="166">
        <v>274</v>
      </c>
      <c r="I75" s="167">
        <f t="shared" si="9"/>
        <v>-0.58231707317073167</v>
      </c>
      <c r="J75" s="167">
        <f>H75/H67</f>
        <v>1.676763967933419E-2</v>
      </c>
    </row>
    <row r="76" spans="2:10" x14ac:dyDescent="0.25">
      <c r="B76" s="165" t="s">
        <v>121</v>
      </c>
      <c r="C76" s="166">
        <v>0</v>
      </c>
      <c r="D76" s="166">
        <v>172</v>
      </c>
      <c r="E76" s="166">
        <v>20</v>
      </c>
      <c r="F76" s="166">
        <v>262</v>
      </c>
      <c r="G76" s="166">
        <v>476</v>
      </c>
      <c r="H76" s="166">
        <v>207</v>
      </c>
      <c r="I76" s="167">
        <f t="shared" si="9"/>
        <v>-0.56512605042016806</v>
      </c>
      <c r="J76" s="167">
        <f>H76/H67</f>
        <v>1.2667523407380209E-2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2</v>
      </c>
      <c r="F77" s="166">
        <v>1</v>
      </c>
      <c r="G77" s="166">
        <v>0</v>
      </c>
      <c r="H77" s="166">
        <v>0</v>
      </c>
      <c r="I77" s="167" t="str">
        <f t="shared" si="9"/>
        <v>-</v>
      </c>
      <c r="J77" s="167">
        <f>H77/H67</f>
        <v>0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13</v>
      </c>
      <c r="F78" s="166">
        <v>16</v>
      </c>
      <c r="G78" s="166">
        <v>22</v>
      </c>
      <c r="H78" s="166">
        <v>4</v>
      </c>
      <c r="I78" s="167">
        <f t="shared" si="9"/>
        <v>-0.81818181818181812</v>
      </c>
      <c r="J78" s="167">
        <f>H78/H67</f>
        <v>2.4478306101217794E-4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715</v>
      </c>
      <c r="E79" s="171">
        <f t="shared" si="10"/>
        <v>2664</v>
      </c>
      <c r="F79" s="171">
        <f t="shared" si="10"/>
        <v>2346</v>
      </c>
      <c r="G79" s="171">
        <f t="shared" si="10"/>
        <v>4263</v>
      </c>
      <c r="H79" s="171">
        <f t="shared" si="10"/>
        <v>2544</v>
      </c>
      <c r="I79" s="172">
        <f t="shared" si="9"/>
        <v>-0.40323715693173823</v>
      </c>
      <c r="J79" s="172">
        <f>H79/H67</f>
        <v>0.15568202680374518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18010</v>
      </c>
      <c r="E81" s="178">
        <v>53595</v>
      </c>
      <c r="F81" s="178">
        <v>58098</v>
      </c>
      <c r="G81" s="178">
        <v>77065</v>
      </c>
      <c r="H81" s="178">
        <v>77025</v>
      </c>
      <c r="I81" s="179">
        <f t="shared" ref="I81:I93" si="11">IFERROR(H81/G81-1,"-")</f>
        <v>-5.1904236683320004E-4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10368</v>
      </c>
      <c r="E82" s="162">
        <v>31151</v>
      </c>
      <c r="F82" s="162">
        <v>31312</v>
      </c>
      <c r="G82" s="162">
        <v>41525</v>
      </c>
      <c r="H82" s="162">
        <v>41829</v>
      </c>
      <c r="I82" s="163">
        <f t="shared" si="11"/>
        <v>7.3208910295003982E-3</v>
      </c>
      <c r="J82" s="163">
        <f>H82/H81</f>
        <v>0.54305744888023366</v>
      </c>
    </row>
    <row r="83" spans="2:10" x14ac:dyDescent="0.25">
      <c r="B83" s="165" t="s">
        <v>105</v>
      </c>
      <c r="C83" s="166">
        <v>0</v>
      </c>
      <c r="D83" s="166">
        <v>5202</v>
      </c>
      <c r="E83" s="166">
        <v>8590</v>
      </c>
      <c r="F83" s="166">
        <v>8929</v>
      </c>
      <c r="G83" s="166">
        <v>13978</v>
      </c>
      <c r="H83" s="166">
        <v>11039</v>
      </c>
      <c r="I83" s="167">
        <f t="shared" si="11"/>
        <v>-0.21025897839462016</v>
      </c>
      <c r="J83" s="167">
        <f>H83/H81</f>
        <v>0.14331710483609217</v>
      </c>
    </row>
    <row r="84" spans="2:10" x14ac:dyDescent="0.25">
      <c r="B84" s="165" t="s">
        <v>102</v>
      </c>
      <c r="C84" s="166">
        <v>0</v>
      </c>
      <c r="D84" s="166">
        <v>5166</v>
      </c>
      <c r="E84" s="166">
        <v>22561</v>
      </c>
      <c r="F84" s="166">
        <v>22383</v>
      </c>
      <c r="G84" s="166">
        <v>27547</v>
      </c>
      <c r="H84" s="166">
        <v>30790</v>
      </c>
      <c r="I84" s="167">
        <f t="shared" si="11"/>
        <v>0.1177260681743928</v>
      </c>
      <c r="J84" s="167">
        <f>H84/H81</f>
        <v>0.39974034404414149</v>
      </c>
    </row>
    <row r="85" spans="2:10" x14ac:dyDescent="0.25">
      <c r="B85" s="161" t="s">
        <v>109</v>
      </c>
      <c r="C85" s="162">
        <v>0</v>
      </c>
      <c r="D85" s="162">
        <v>7642</v>
      </c>
      <c r="E85" s="162">
        <v>22444</v>
      </c>
      <c r="F85" s="162">
        <v>26786</v>
      </c>
      <c r="G85" s="162">
        <v>35540</v>
      </c>
      <c r="H85" s="162">
        <v>35196</v>
      </c>
      <c r="I85" s="163">
        <f t="shared" si="11"/>
        <v>-9.6792346651659589E-3</v>
      </c>
      <c r="J85" s="163">
        <f>H85/H81</f>
        <v>0.45694255111976628</v>
      </c>
    </row>
    <row r="86" spans="2:10" x14ac:dyDescent="0.25">
      <c r="B86" s="165" t="s">
        <v>112</v>
      </c>
      <c r="C86" s="166">
        <v>0</v>
      </c>
      <c r="D86" s="166">
        <v>497</v>
      </c>
      <c r="E86" s="166">
        <v>4239</v>
      </c>
      <c r="F86" s="166">
        <v>5598</v>
      </c>
      <c r="G86" s="166">
        <v>7123</v>
      </c>
      <c r="H86" s="166">
        <v>6847</v>
      </c>
      <c r="I86" s="167">
        <f t="shared" si="11"/>
        <v>-3.8747718657868857E-2</v>
      </c>
      <c r="J86" s="167">
        <f>H86/H81</f>
        <v>8.8893216488153196E-2</v>
      </c>
    </row>
    <row r="87" spans="2:10" x14ac:dyDescent="0.25">
      <c r="B87" s="165" t="s">
        <v>115</v>
      </c>
      <c r="C87" s="166">
        <v>0</v>
      </c>
      <c r="D87" s="166">
        <v>1334</v>
      </c>
      <c r="E87" s="166">
        <v>7619</v>
      </c>
      <c r="F87" s="166">
        <v>7834</v>
      </c>
      <c r="G87" s="166">
        <v>9191</v>
      </c>
      <c r="H87" s="166">
        <v>8407</v>
      </c>
      <c r="I87" s="167">
        <f t="shared" si="11"/>
        <v>-8.5300837776085325E-2</v>
      </c>
      <c r="J87" s="167">
        <f>H87/H81</f>
        <v>0.10914638104511522</v>
      </c>
    </row>
    <row r="88" spans="2:10" x14ac:dyDescent="0.25">
      <c r="B88" s="165" t="s">
        <v>118</v>
      </c>
      <c r="C88" s="166">
        <v>0</v>
      </c>
      <c r="D88" s="166">
        <v>1601</v>
      </c>
      <c r="E88" s="166">
        <v>2303</v>
      </c>
      <c r="F88" s="166">
        <v>2825</v>
      </c>
      <c r="G88" s="166">
        <v>4892</v>
      </c>
      <c r="H88" s="166">
        <v>5607</v>
      </c>
      <c r="I88" s="167">
        <f t="shared" si="11"/>
        <v>0.14615699100572366</v>
      </c>
      <c r="J88" s="167">
        <f>H88/H81</f>
        <v>7.2794547224926967E-2</v>
      </c>
    </row>
    <row r="89" spans="2:10" x14ac:dyDescent="0.25">
      <c r="B89" s="165" t="s">
        <v>125</v>
      </c>
      <c r="C89" s="166">
        <v>0</v>
      </c>
      <c r="D89" s="166">
        <v>138</v>
      </c>
      <c r="E89" s="166">
        <v>629</v>
      </c>
      <c r="F89" s="166">
        <v>669</v>
      </c>
      <c r="G89" s="166">
        <v>1100</v>
      </c>
      <c r="H89" s="166">
        <v>874</v>
      </c>
      <c r="I89" s="167">
        <f t="shared" si="11"/>
        <v>-0.20545454545454545</v>
      </c>
      <c r="J89" s="167">
        <f>H89/H81</f>
        <v>1.1346965271015905E-2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318</v>
      </c>
      <c r="F90" s="166">
        <v>353</v>
      </c>
      <c r="G90" s="166">
        <v>606</v>
      </c>
      <c r="H90" s="166">
        <v>504</v>
      </c>
      <c r="I90" s="167">
        <f t="shared" si="11"/>
        <v>-0.16831683168316836</v>
      </c>
      <c r="J90" s="167">
        <f>H90/H81</f>
        <v>6.5433300876338854E-3</v>
      </c>
    </row>
    <row r="91" spans="2:10" x14ac:dyDescent="0.25">
      <c r="B91" s="165" t="s">
        <v>130</v>
      </c>
      <c r="C91" s="166">
        <v>0</v>
      </c>
      <c r="D91" s="166">
        <v>33</v>
      </c>
      <c r="E91" s="166">
        <v>77</v>
      </c>
      <c r="F91" s="166">
        <v>201</v>
      </c>
      <c r="G91" s="166">
        <v>111</v>
      </c>
      <c r="H91" s="166">
        <v>127</v>
      </c>
      <c r="I91" s="167">
        <f t="shared" si="11"/>
        <v>0.14414414414414423</v>
      </c>
      <c r="J91" s="167">
        <f>H91/H81</f>
        <v>1.6488153197013957E-3</v>
      </c>
    </row>
    <row r="92" spans="2:10" x14ac:dyDescent="0.25">
      <c r="B92" s="165" t="s">
        <v>133</v>
      </c>
      <c r="C92" s="166">
        <v>0</v>
      </c>
      <c r="D92" s="166">
        <v>107</v>
      </c>
      <c r="E92" s="166">
        <v>39</v>
      </c>
      <c r="F92" s="166">
        <v>114</v>
      </c>
      <c r="G92" s="166">
        <v>74</v>
      </c>
      <c r="H92" s="166">
        <v>38</v>
      </c>
      <c r="I92" s="167">
        <f t="shared" si="11"/>
        <v>-0.48648648648648651</v>
      </c>
      <c r="J92" s="167">
        <f>H92/H81</f>
        <v>4.9334631613112624E-4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3672</v>
      </c>
      <c r="E93" s="171">
        <f t="shared" si="12"/>
        <v>7220</v>
      </c>
      <c r="F93" s="171">
        <f t="shared" si="12"/>
        <v>9192</v>
      </c>
      <c r="G93" s="171">
        <f t="shared" si="12"/>
        <v>12443</v>
      </c>
      <c r="H93" s="171">
        <f t="shared" si="12"/>
        <v>12792</v>
      </c>
      <c r="I93" s="172">
        <f t="shared" si="11"/>
        <v>2.8047898416780459E-2</v>
      </c>
      <c r="J93" s="172">
        <f>H93/H81</f>
        <v>0.16607594936708861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2659</v>
      </c>
      <c r="E95" s="178">
        <v>3632</v>
      </c>
      <c r="F95" s="178">
        <v>5013</v>
      </c>
      <c r="G95" s="178">
        <v>4992</v>
      </c>
      <c r="H95" s="178">
        <v>4998</v>
      </c>
      <c r="I95" s="179">
        <f t="shared" ref="I95:I107" si="13">IFERROR(H95/G95-1,"-")</f>
        <v>1.2019230769231282E-3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1731</v>
      </c>
      <c r="E96" s="162">
        <v>2471</v>
      </c>
      <c r="F96" s="162">
        <v>3551</v>
      </c>
      <c r="G96" s="162">
        <v>3636</v>
      </c>
      <c r="H96" s="162">
        <v>3517</v>
      </c>
      <c r="I96" s="163">
        <f t="shared" si="13"/>
        <v>-3.2728272827282745E-2</v>
      </c>
      <c r="J96" s="163">
        <f>H96/H95</f>
        <v>0.70368147258903557</v>
      </c>
    </row>
    <row r="97" spans="2:10" x14ac:dyDescent="0.25">
      <c r="B97" s="165" t="s">
        <v>105</v>
      </c>
      <c r="C97" s="166">
        <v>0</v>
      </c>
      <c r="D97" s="166">
        <v>1045</v>
      </c>
      <c r="E97" s="166">
        <v>1034</v>
      </c>
      <c r="F97" s="166">
        <v>1357</v>
      </c>
      <c r="G97" s="166">
        <v>1433</v>
      </c>
      <c r="H97" s="166">
        <v>1417</v>
      </c>
      <c r="I97" s="167">
        <f t="shared" si="13"/>
        <v>-1.1165387299371998E-2</v>
      </c>
      <c r="J97" s="167">
        <f>H97/H95</f>
        <v>0.28351340536214487</v>
      </c>
    </row>
    <row r="98" spans="2:10" x14ac:dyDescent="0.25">
      <c r="B98" s="165" t="s">
        <v>102</v>
      </c>
      <c r="C98" s="166">
        <v>0</v>
      </c>
      <c r="D98" s="166">
        <v>686</v>
      </c>
      <c r="E98" s="166">
        <v>1437</v>
      </c>
      <c r="F98" s="166">
        <v>2194</v>
      </c>
      <c r="G98" s="166">
        <v>2203</v>
      </c>
      <c r="H98" s="166">
        <v>2100</v>
      </c>
      <c r="I98" s="167">
        <f t="shared" si="13"/>
        <v>-4.6754425783023135E-2</v>
      </c>
      <c r="J98" s="167">
        <f>H98/H95</f>
        <v>0.42016806722689076</v>
      </c>
    </row>
    <row r="99" spans="2:10" x14ac:dyDescent="0.25">
      <c r="B99" s="161" t="s">
        <v>109</v>
      </c>
      <c r="C99" s="162">
        <v>0</v>
      </c>
      <c r="D99" s="162">
        <v>928</v>
      </c>
      <c r="E99" s="162">
        <v>1161</v>
      </c>
      <c r="F99" s="162">
        <v>1462</v>
      </c>
      <c r="G99" s="162">
        <v>1356</v>
      </c>
      <c r="H99" s="162">
        <v>1481</v>
      </c>
      <c r="I99" s="163">
        <f t="shared" si="13"/>
        <v>9.2182890855457167E-2</v>
      </c>
      <c r="J99" s="163">
        <f>H99/H95</f>
        <v>0.29631852741096437</v>
      </c>
    </row>
    <row r="100" spans="2:10" x14ac:dyDescent="0.25">
      <c r="B100" s="165" t="s">
        <v>112</v>
      </c>
      <c r="C100" s="166">
        <v>0</v>
      </c>
      <c r="D100" s="166">
        <v>19</v>
      </c>
      <c r="E100" s="166">
        <v>143</v>
      </c>
      <c r="F100" s="166">
        <v>149</v>
      </c>
      <c r="G100" s="166">
        <v>133</v>
      </c>
      <c r="H100" s="166">
        <v>124</v>
      </c>
      <c r="I100" s="167">
        <f t="shared" si="13"/>
        <v>-6.7669172932330879E-2</v>
      </c>
      <c r="J100" s="167">
        <f>H100/H95</f>
        <v>2.4809923969587835E-2</v>
      </c>
    </row>
    <row r="101" spans="2:10" x14ac:dyDescent="0.25">
      <c r="B101" s="165" t="s">
        <v>115</v>
      </c>
      <c r="C101" s="166">
        <v>0</v>
      </c>
      <c r="D101" s="166">
        <v>122</v>
      </c>
      <c r="E101" s="166">
        <v>190</v>
      </c>
      <c r="F101" s="166">
        <v>188</v>
      </c>
      <c r="G101" s="166">
        <v>242</v>
      </c>
      <c r="H101" s="166">
        <v>211</v>
      </c>
      <c r="I101" s="167">
        <f t="shared" si="13"/>
        <v>-0.12809917355371903</v>
      </c>
      <c r="J101" s="167">
        <f>H101/H95</f>
        <v>4.2216886754701879E-2</v>
      </c>
    </row>
    <row r="102" spans="2:10" x14ac:dyDescent="0.25">
      <c r="B102" s="165" t="s">
        <v>118</v>
      </c>
      <c r="C102" s="166">
        <v>0</v>
      </c>
      <c r="D102" s="166">
        <v>392</v>
      </c>
      <c r="E102" s="166">
        <v>279</v>
      </c>
      <c r="F102" s="166">
        <v>309</v>
      </c>
      <c r="G102" s="166">
        <v>294</v>
      </c>
      <c r="H102" s="166">
        <v>288</v>
      </c>
      <c r="I102" s="167">
        <f t="shared" si="13"/>
        <v>-2.0408163265306145E-2</v>
      </c>
      <c r="J102" s="167">
        <f>H102/H95</f>
        <v>5.7623049219687875E-2</v>
      </c>
    </row>
    <row r="103" spans="2:10" x14ac:dyDescent="0.25">
      <c r="B103" s="165" t="s">
        <v>125</v>
      </c>
      <c r="C103" s="166">
        <v>0</v>
      </c>
      <c r="D103" s="166">
        <v>18</v>
      </c>
      <c r="E103" s="166">
        <v>81</v>
      </c>
      <c r="F103" s="166">
        <v>41</v>
      </c>
      <c r="G103" s="166">
        <v>42</v>
      </c>
      <c r="H103" s="166">
        <v>70</v>
      </c>
      <c r="I103" s="167">
        <f t="shared" si="13"/>
        <v>0.66666666666666674</v>
      </c>
      <c r="J103" s="167">
        <f>H103/H95</f>
        <v>1.4005602240896359E-2</v>
      </c>
    </row>
    <row r="104" spans="2:10" x14ac:dyDescent="0.25">
      <c r="B104" s="165" t="s">
        <v>121</v>
      </c>
      <c r="C104" s="166">
        <v>0</v>
      </c>
      <c r="D104" s="166">
        <v>44</v>
      </c>
      <c r="E104" s="166">
        <v>32</v>
      </c>
      <c r="F104" s="166">
        <v>32</v>
      </c>
      <c r="G104" s="166">
        <v>49</v>
      </c>
      <c r="H104" s="166">
        <v>38</v>
      </c>
      <c r="I104" s="167">
        <f t="shared" si="13"/>
        <v>-0.22448979591836737</v>
      </c>
      <c r="J104" s="167">
        <f>H104/H95</f>
        <v>7.6030412164865948E-3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6</v>
      </c>
      <c r="F105" s="166">
        <v>2</v>
      </c>
      <c r="G105" s="166">
        <v>0</v>
      </c>
      <c r="H105" s="166">
        <v>4</v>
      </c>
      <c r="I105" s="167" t="str">
        <f t="shared" si="13"/>
        <v>-</v>
      </c>
      <c r="J105" s="167">
        <f>H105/H95</f>
        <v>8.0032012805122054E-4</v>
      </c>
    </row>
    <row r="106" spans="2:10" x14ac:dyDescent="0.25">
      <c r="B106" s="165" t="s">
        <v>133</v>
      </c>
      <c r="C106" s="166">
        <v>0</v>
      </c>
      <c r="D106" s="166">
        <v>12</v>
      </c>
      <c r="E106" s="166">
        <v>6</v>
      </c>
      <c r="F106" s="166">
        <v>6</v>
      </c>
      <c r="G106" s="166">
        <v>4</v>
      </c>
      <c r="H106" s="166">
        <v>10</v>
      </c>
      <c r="I106" s="167">
        <f t="shared" si="13"/>
        <v>1.5</v>
      </c>
      <c r="J106" s="167">
        <f>H106/H95</f>
        <v>2.0008003201280513E-3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319</v>
      </c>
      <c r="E107" s="171">
        <f t="shared" si="14"/>
        <v>424</v>
      </c>
      <c r="F107" s="171">
        <f t="shared" si="14"/>
        <v>735</v>
      </c>
      <c r="G107" s="171">
        <f t="shared" si="14"/>
        <v>592</v>
      </c>
      <c r="H107" s="171">
        <f t="shared" si="14"/>
        <v>736</v>
      </c>
      <c r="I107" s="172">
        <f t="shared" si="13"/>
        <v>0.2432432432432432</v>
      </c>
      <c r="J107" s="172">
        <f>H107/H95</f>
        <v>0.14725890356142457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6562</v>
      </c>
      <c r="E109" s="178">
        <v>15949</v>
      </c>
      <c r="F109" s="178">
        <v>20694</v>
      </c>
      <c r="G109" s="178">
        <v>21715</v>
      </c>
      <c r="H109" s="178">
        <v>23114</v>
      </c>
      <c r="I109" s="179">
        <f t="shared" ref="I109:I121" si="15">IFERROR(H109/G109-1,"-")</f>
        <v>6.4425512318673661E-2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4181</v>
      </c>
      <c r="E110" s="162">
        <v>4088</v>
      </c>
      <c r="F110" s="162">
        <v>3914</v>
      </c>
      <c r="G110" s="162">
        <v>5934</v>
      </c>
      <c r="H110" s="162">
        <v>6261</v>
      </c>
      <c r="I110" s="163">
        <f t="shared" si="15"/>
        <v>5.5106167846309395E-2</v>
      </c>
      <c r="J110" s="163">
        <f>H110/H109</f>
        <v>0.27087479449684176</v>
      </c>
    </row>
    <row r="111" spans="2:10" x14ac:dyDescent="0.25">
      <c r="B111" s="165" t="s">
        <v>105</v>
      </c>
      <c r="C111" s="166">
        <v>0</v>
      </c>
      <c r="D111" s="166">
        <v>3628</v>
      </c>
      <c r="E111" s="166">
        <v>1571</v>
      </c>
      <c r="F111" s="166">
        <v>1087</v>
      </c>
      <c r="G111" s="166">
        <v>1531</v>
      </c>
      <c r="H111" s="166">
        <v>2438</v>
      </c>
      <c r="I111" s="167">
        <f t="shared" si="15"/>
        <v>0.59242325277596342</v>
      </c>
      <c r="J111" s="167">
        <f>H111/H109</f>
        <v>0.10547719996538894</v>
      </c>
    </row>
    <row r="112" spans="2:10" x14ac:dyDescent="0.25">
      <c r="B112" s="165" t="s">
        <v>102</v>
      </c>
      <c r="C112" s="166">
        <v>0</v>
      </c>
      <c r="D112" s="166">
        <v>553</v>
      </c>
      <c r="E112" s="166">
        <v>2517</v>
      </c>
      <c r="F112" s="166">
        <v>2827</v>
      </c>
      <c r="G112" s="166">
        <v>4403</v>
      </c>
      <c r="H112" s="166">
        <v>3823</v>
      </c>
      <c r="I112" s="167">
        <f t="shared" si="15"/>
        <v>-0.13172836702248469</v>
      </c>
      <c r="J112" s="167">
        <f>H112/H109</f>
        <v>0.16539759453145281</v>
      </c>
    </row>
    <row r="113" spans="2:10" x14ac:dyDescent="0.25">
      <c r="B113" s="161" t="s">
        <v>109</v>
      </c>
      <c r="C113" s="162">
        <v>0</v>
      </c>
      <c r="D113" s="162">
        <v>2381</v>
      </c>
      <c r="E113" s="162">
        <v>11861</v>
      </c>
      <c r="F113" s="162">
        <v>16780</v>
      </c>
      <c r="G113" s="162">
        <v>15781</v>
      </c>
      <c r="H113" s="162">
        <v>16853</v>
      </c>
      <c r="I113" s="163">
        <f t="shared" si="15"/>
        <v>6.7929788986756279E-2</v>
      </c>
      <c r="J113" s="163">
        <f>H113/H109</f>
        <v>0.72912520550315829</v>
      </c>
    </row>
    <row r="114" spans="2:10" x14ac:dyDescent="0.25">
      <c r="B114" s="165" t="s">
        <v>112</v>
      </c>
      <c r="C114" s="166">
        <v>0</v>
      </c>
      <c r="D114" s="166">
        <v>149</v>
      </c>
      <c r="E114" s="166">
        <v>7614</v>
      </c>
      <c r="F114" s="166">
        <v>11897</v>
      </c>
      <c r="G114" s="166">
        <v>10229</v>
      </c>
      <c r="H114" s="166">
        <v>11034</v>
      </c>
      <c r="I114" s="167">
        <f t="shared" si="15"/>
        <v>7.8697819923746248E-2</v>
      </c>
      <c r="J114" s="167">
        <f>H114/H109</f>
        <v>0.47737302068010729</v>
      </c>
    </row>
    <row r="115" spans="2:10" x14ac:dyDescent="0.25">
      <c r="B115" s="165" t="s">
        <v>115</v>
      </c>
      <c r="C115" s="166">
        <v>0</v>
      </c>
      <c r="D115" s="166">
        <v>398</v>
      </c>
      <c r="E115" s="166">
        <v>288</v>
      </c>
      <c r="F115" s="166">
        <v>523</v>
      </c>
      <c r="G115" s="166">
        <v>557</v>
      </c>
      <c r="H115" s="166">
        <v>654</v>
      </c>
      <c r="I115" s="167">
        <f t="shared" si="15"/>
        <v>0.17414721723518856</v>
      </c>
      <c r="J115" s="167">
        <f>H115/H109</f>
        <v>2.8294540105563728E-2</v>
      </c>
    </row>
    <row r="116" spans="2:10" x14ac:dyDescent="0.25">
      <c r="B116" s="165" t="s">
        <v>118</v>
      </c>
      <c r="C116" s="166">
        <v>0</v>
      </c>
      <c r="D116" s="166">
        <v>726</v>
      </c>
      <c r="E116" s="166">
        <v>650</v>
      </c>
      <c r="F116" s="166">
        <v>1147</v>
      </c>
      <c r="G116" s="166">
        <v>1201</v>
      </c>
      <c r="H116" s="166">
        <v>1412</v>
      </c>
      <c r="I116" s="167">
        <f t="shared" si="15"/>
        <v>0.1756869275603663</v>
      </c>
      <c r="J116" s="167">
        <f>H116/H109</f>
        <v>6.1088517781431165E-2</v>
      </c>
    </row>
    <row r="117" spans="2:10" x14ac:dyDescent="0.25">
      <c r="B117" s="165" t="s">
        <v>125</v>
      </c>
      <c r="C117" s="166">
        <v>0</v>
      </c>
      <c r="D117" s="166">
        <v>59</v>
      </c>
      <c r="E117" s="166">
        <v>1005</v>
      </c>
      <c r="F117" s="166">
        <v>335</v>
      </c>
      <c r="G117" s="166">
        <v>517</v>
      </c>
      <c r="H117" s="166">
        <v>326</v>
      </c>
      <c r="I117" s="167">
        <f t="shared" si="15"/>
        <v>-0.36943907156673117</v>
      </c>
      <c r="J117" s="167">
        <f>H117/H109</f>
        <v>1.4104006229990482E-2</v>
      </c>
    </row>
    <row r="118" spans="2:10" x14ac:dyDescent="0.25">
      <c r="B118" s="165" t="s">
        <v>121</v>
      </c>
      <c r="C118" s="166">
        <v>0</v>
      </c>
      <c r="D118" s="166">
        <v>322</v>
      </c>
      <c r="E118" s="166">
        <v>275</v>
      </c>
      <c r="F118" s="166">
        <v>366</v>
      </c>
      <c r="G118" s="166">
        <v>265</v>
      </c>
      <c r="H118" s="166">
        <v>324</v>
      </c>
      <c r="I118" s="167">
        <f t="shared" si="15"/>
        <v>0.22264150943396221</v>
      </c>
      <c r="J118" s="167">
        <f>H118/H109</f>
        <v>1.4017478584407718E-2</v>
      </c>
    </row>
    <row r="119" spans="2:10" x14ac:dyDescent="0.25">
      <c r="B119" s="165" t="s">
        <v>130</v>
      </c>
      <c r="C119" s="166">
        <v>0</v>
      </c>
      <c r="D119" s="166">
        <v>0</v>
      </c>
      <c r="E119" s="166">
        <v>16</v>
      </c>
      <c r="F119" s="166">
        <v>19</v>
      </c>
      <c r="G119" s="166">
        <v>9</v>
      </c>
      <c r="H119" s="166">
        <v>8</v>
      </c>
      <c r="I119" s="167">
        <f t="shared" si="15"/>
        <v>-0.11111111111111116</v>
      </c>
      <c r="J119" s="167">
        <f>H119/H109</f>
        <v>3.4611058233105475E-4</v>
      </c>
    </row>
    <row r="120" spans="2:10" x14ac:dyDescent="0.25">
      <c r="B120" s="165" t="s">
        <v>133</v>
      </c>
      <c r="C120" s="166">
        <v>0</v>
      </c>
      <c r="D120" s="166">
        <v>2</v>
      </c>
      <c r="E120" s="166">
        <v>18</v>
      </c>
      <c r="F120" s="166">
        <v>3</v>
      </c>
      <c r="G120" s="166">
        <v>11</v>
      </c>
      <c r="H120" s="166">
        <v>28</v>
      </c>
      <c r="I120" s="167">
        <f t="shared" si="15"/>
        <v>1.5454545454545454</v>
      </c>
      <c r="J120" s="167">
        <f>H120/H109</f>
        <v>1.2113870381586917E-3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725</v>
      </c>
      <c r="E121" s="171">
        <f t="shared" si="16"/>
        <v>1995</v>
      </c>
      <c r="F121" s="171">
        <f t="shared" si="16"/>
        <v>2490</v>
      </c>
      <c r="G121" s="171">
        <f t="shared" si="16"/>
        <v>2992</v>
      </c>
      <c r="H121" s="171">
        <f t="shared" si="16"/>
        <v>3067</v>
      </c>
      <c r="I121" s="172">
        <f t="shared" si="15"/>
        <v>2.5066844919786169E-2</v>
      </c>
      <c r="J121" s="172">
        <f>H121/H109</f>
        <v>0.13269014450116812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12545</v>
      </c>
      <c r="E123" s="178">
        <v>18214</v>
      </c>
      <c r="F123" s="178">
        <v>17881</v>
      </c>
      <c r="G123" s="178">
        <v>17439</v>
      </c>
      <c r="H123" s="178">
        <v>22620</v>
      </c>
      <c r="I123" s="179">
        <f t="shared" ref="I123:I135" si="17">IFERROR(H123/G123-1,"-")</f>
        <v>0.29709272320660585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8659</v>
      </c>
      <c r="E124" s="162">
        <v>12721</v>
      </c>
      <c r="F124" s="162">
        <v>13214</v>
      </c>
      <c r="G124" s="162">
        <v>12647</v>
      </c>
      <c r="H124" s="162">
        <v>17139</v>
      </c>
      <c r="I124" s="163">
        <f t="shared" si="17"/>
        <v>0.3551830473630111</v>
      </c>
      <c r="J124" s="163">
        <f>H124/H123</f>
        <v>0.75769230769230766</v>
      </c>
    </row>
    <row r="125" spans="2:10" x14ac:dyDescent="0.25">
      <c r="B125" s="165" t="s">
        <v>105</v>
      </c>
      <c r="C125" s="166">
        <v>0</v>
      </c>
      <c r="D125" s="166">
        <v>4730</v>
      </c>
      <c r="E125" s="166">
        <v>6564</v>
      </c>
      <c r="F125" s="166">
        <v>6315</v>
      </c>
      <c r="G125" s="166">
        <v>5666</v>
      </c>
      <c r="H125" s="166">
        <v>9427</v>
      </c>
      <c r="I125" s="167">
        <f t="shared" si="17"/>
        <v>0.66378397458524541</v>
      </c>
      <c r="J125" s="167">
        <f>H125/H123</f>
        <v>0.41675508399646333</v>
      </c>
    </row>
    <row r="126" spans="2:10" x14ac:dyDescent="0.25">
      <c r="B126" s="165" t="s">
        <v>102</v>
      </c>
      <c r="C126" s="166">
        <v>0</v>
      </c>
      <c r="D126" s="166">
        <v>3929</v>
      </c>
      <c r="E126" s="166">
        <v>6157</v>
      </c>
      <c r="F126" s="166">
        <v>6899</v>
      </c>
      <c r="G126" s="166">
        <v>6981</v>
      </c>
      <c r="H126" s="166">
        <v>7712</v>
      </c>
      <c r="I126" s="167">
        <f t="shared" si="17"/>
        <v>0.10471279186362992</v>
      </c>
      <c r="J126" s="167">
        <f>H126/H123</f>
        <v>0.34093722369584439</v>
      </c>
    </row>
    <row r="127" spans="2:10" x14ac:dyDescent="0.25">
      <c r="B127" s="161" t="s">
        <v>109</v>
      </c>
      <c r="C127" s="162">
        <v>0</v>
      </c>
      <c r="D127" s="162">
        <v>3886</v>
      </c>
      <c r="E127" s="162">
        <v>5493</v>
      </c>
      <c r="F127" s="162">
        <v>4667</v>
      </c>
      <c r="G127" s="162">
        <v>4792</v>
      </c>
      <c r="H127" s="162">
        <v>5481</v>
      </c>
      <c r="I127" s="163">
        <f t="shared" si="17"/>
        <v>0.14378130217028384</v>
      </c>
      <c r="J127" s="163">
        <f>H127/H123</f>
        <v>0.24230769230769231</v>
      </c>
    </row>
    <row r="128" spans="2:10" x14ac:dyDescent="0.25">
      <c r="B128" s="165" t="s">
        <v>112</v>
      </c>
      <c r="C128" s="166">
        <v>0</v>
      </c>
      <c r="D128" s="166">
        <v>134</v>
      </c>
      <c r="E128" s="166">
        <v>466</v>
      </c>
      <c r="F128" s="166">
        <v>455</v>
      </c>
      <c r="G128" s="166">
        <v>385</v>
      </c>
      <c r="H128" s="166">
        <v>495</v>
      </c>
      <c r="I128" s="167">
        <f t="shared" si="17"/>
        <v>0.28571428571428581</v>
      </c>
      <c r="J128" s="167">
        <f>H128/H123</f>
        <v>2.1883289124668436E-2</v>
      </c>
    </row>
    <row r="129" spans="2:10" x14ac:dyDescent="0.25">
      <c r="B129" s="165" t="s">
        <v>115</v>
      </c>
      <c r="C129" s="166">
        <v>0</v>
      </c>
      <c r="D129" s="166">
        <v>354</v>
      </c>
      <c r="E129" s="166">
        <v>480</v>
      </c>
      <c r="F129" s="166">
        <v>474</v>
      </c>
      <c r="G129" s="166">
        <v>450</v>
      </c>
      <c r="H129" s="166">
        <v>496</v>
      </c>
      <c r="I129" s="167">
        <f t="shared" si="17"/>
        <v>0.10222222222222221</v>
      </c>
      <c r="J129" s="167">
        <f>H129/H123</f>
        <v>2.1927497789566756E-2</v>
      </c>
    </row>
    <row r="130" spans="2:10" x14ac:dyDescent="0.25">
      <c r="B130" s="165" t="s">
        <v>118</v>
      </c>
      <c r="C130" s="166">
        <v>0</v>
      </c>
      <c r="D130" s="166">
        <v>803</v>
      </c>
      <c r="E130" s="166">
        <v>585</v>
      </c>
      <c r="F130" s="166">
        <v>589</v>
      </c>
      <c r="G130" s="166">
        <v>640</v>
      </c>
      <c r="H130" s="166">
        <v>580</v>
      </c>
      <c r="I130" s="167">
        <f t="shared" si="17"/>
        <v>-9.375E-2</v>
      </c>
      <c r="J130" s="167">
        <f>H130/H123</f>
        <v>2.564102564102564E-2</v>
      </c>
    </row>
    <row r="131" spans="2:10" x14ac:dyDescent="0.25">
      <c r="B131" s="165" t="s">
        <v>125</v>
      </c>
      <c r="C131" s="166">
        <v>0</v>
      </c>
      <c r="D131" s="166">
        <v>58</v>
      </c>
      <c r="E131" s="166">
        <v>143</v>
      </c>
      <c r="F131" s="166">
        <v>160</v>
      </c>
      <c r="G131" s="166">
        <v>146</v>
      </c>
      <c r="H131" s="166">
        <v>131</v>
      </c>
      <c r="I131" s="167">
        <f t="shared" si="17"/>
        <v>-0.10273972602739723</v>
      </c>
      <c r="J131" s="167">
        <f>H131/H123</f>
        <v>5.7913351016799291E-3</v>
      </c>
    </row>
    <row r="132" spans="2:10" x14ac:dyDescent="0.25">
      <c r="B132" s="165" t="s">
        <v>121</v>
      </c>
      <c r="C132" s="166">
        <v>0</v>
      </c>
      <c r="D132" s="166">
        <v>99</v>
      </c>
      <c r="E132" s="166">
        <v>117</v>
      </c>
      <c r="F132" s="166">
        <v>90</v>
      </c>
      <c r="G132" s="166">
        <v>133</v>
      </c>
      <c r="H132" s="166">
        <v>153</v>
      </c>
      <c r="I132" s="167">
        <f t="shared" si="17"/>
        <v>0.15037593984962405</v>
      </c>
      <c r="J132" s="167">
        <f>H132/H123</f>
        <v>6.7639257294429709E-3</v>
      </c>
    </row>
    <row r="133" spans="2:10" x14ac:dyDescent="0.25">
      <c r="B133" s="165" t="s">
        <v>130</v>
      </c>
      <c r="C133" s="166">
        <v>0</v>
      </c>
      <c r="D133" s="166">
        <v>14</v>
      </c>
      <c r="E133" s="166">
        <v>33</v>
      </c>
      <c r="F133" s="166">
        <v>21</v>
      </c>
      <c r="G133" s="166">
        <v>13</v>
      </c>
      <c r="H133" s="166">
        <v>12</v>
      </c>
      <c r="I133" s="167">
        <f t="shared" si="17"/>
        <v>-7.6923076923076872E-2</v>
      </c>
      <c r="J133" s="167">
        <f>H133/H123</f>
        <v>5.305039787798408E-4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52</v>
      </c>
      <c r="F134" s="166">
        <v>55</v>
      </c>
      <c r="G134" s="166">
        <v>46</v>
      </c>
      <c r="H134" s="166">
        <v>45</v>
      </c>
      <c r="I134" s="167">
        <f t="shared" si="17"/>
        <v>-2.1739130434782594E-2</v>
      </c>
      <c r="J134" s="167">
        <f>H134/H123</f>
        <v>1.9893899204244032E-3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2399</v>
      </c>
      <c r="E135" s="171">
        <f t="shared" si="18"/>
        <v>3617</v>
      </c>
      <c r="F135" s="171">
        <f t="shared" si="18"/>
        <v>2823</v>
      </c>
      <c r="G135" s="171">
        <f t="shared" si="18"/>
        <v>2979</v>
      </c>
      <c r="H135" s="171">
        <f t="shared" si="18"/>
        <v>3569</v>
      </c>
      <c r="I135" s="172">
        <f t="shared" si="17"/>
        <v>0.19805303793219209</v>
      </c>
      <c r="J135" s="172">
        <f>H135/H123</f>
        <v>0.15778072502210433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6823</v>
      </c>
      <c r="E137" s="178">
        <v>20251</v>
      </c>
      <c r="F137" s="178">
        <v>21547</v>
      </c>
      <c r="G137" s="178">
        <v>23449</v>
      </c>
      <c r="H137" s="178">
        <v>19536</v>
      </c>
      <c r="I137" s="179">
        <f t="shared" ref="I137:I149" si="19">IFERROR(H137/G137-1,"-")</f>
        <v>-0.16687278775214298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4087</v>
      </c>
      <c r="E138" s="162">
        <v>2857</v>
      </c>
      <c r="F138" s="162">
        <v>2472</v>
      </c>
      <c r="G138" s="162">
        <v>2206</v>
      </c>
      <c r="H138" s="162">
        <v>1847</v>
      </c>
      <c r="I138" s="163">
        <f t="shared" si="19"/>
        <v>-0.16273798730734357</v>
      </c>
      <c r="J138" s="163">
        <f>H138/H137</f>
        <v>9.4543407043407038E-2</v>
      </c>
    </row>
    <row r="139" spans="2:10" x14ac:dyDescent="0.25">
      <c r="B139" s="165" t="s">
        <v>105</v>
      </c>
      <c r="C139" s="166">
        <v>0</v>
      </c>
      <c r="D139" s="166">
        <v>3398</v>
      </c>
      <c r="E139" s="166">
        <v>2228</v>
      </c>
      <c r="F139" s="166">
        <v>1623</v>
      </c>
      <c r="G139" s="166">
        <v>1464</v>
      </c>
      <c r="H139" s="166">
        <v>1032</v>
      </c>
      <c r="I139" s="167">
        <f t="shared" si="19"/>
        <v>-0.29508196721311475</v>
      </c>
      <c r="J139" s="167">
        <f>H139/H137</f>
        <v>5.2825552825552825E-2</v>
      </c>
    </row>
    <row r="140" spans="2:10" x14ac:dyDescent="0.25">
      <c r="B140" s="165" t="s">
        <v>102</v>
      </c>
      <c r="C140" s="166">
        <v>0</v>
      </c>
      <c r="D140" s="166">
        <v>689</v>
      </c>
      <c r="E140" s="166">
        <v>629</v>
      </c>
      <c r="F140" s="166">
        <v>849</v>
      </c>
      <c r="G140" s="166">
        <v>742</v>
      </c>
      <c r="H140" s="166">
        <v>815</v>
      </c>
      <c r="I140" s="167">
        <f t="shared" si="19"/>
        <v>9.8382749326145547E-2</v>
      </c>
      <c r="J140" s="167">
        <f>H140/H137</f>
        <v>4.1717854217854219E-2</v>
      </c>
    </row>
    <row r="141" spans="2:10" x14ac:dyDescent="0.25">
      <c r="B141" s="161" t="s">
        <v>109</v>
      </c>
      <c r="C141" s="162">
        <v>0</v>
      </c>
      <c r="D141" s="162">
        <v>2736</v>
      </c>
      <c r="E141" s="162">
        <v>17394</v>
      </c>
      <c r="F141" s="162">
        <v>19075</v>
      </c>
      <c r="G141" s="162">
        <v>21243</v>
      </c>
      <c r="H141" s="162">
        <v>17689</v>
      </c>
      <c r="I141" s="163">
        <f t="shared" si="19"/>
        <v>-0.16730217012662996</v>
      </c>
      <c r="J141" s="163">
        <f>H141/H137</f>
        <v>0.90545659295659298</v>
      </c>
    </row>
    <row r="142" spans="2:10" x14ac:dyDescent="0.25">
      <c r="B142" s="165" t="s">
        <v>112</v>
      </c>
      <c r="C142" s="166">
        <v>0</v>
      </c>
      <c r="D142" s="166">
        <v>56</v>
      </c>
      <c r="E142" s="166">
        <v>8204</v>
      </c>
      <c r="F142" s="166">
        <v>8883</v>
      </c>
      <c r="G142" s="166">
        <v>10301</v>
      </c>
      <c r="H142" s="166">
        <v>9728</v>
      </c>
      <c r="I142" s="167">
        <f t="shared" si="19"/>
        <v>-5.5625667410931001E-2</v>
      </c>
      <c r="J142" s="167">
        <f>H142/H137</f>
        <v>0.49795249795249796</v>
      </c>
    </row>
    <row r="143" spans="2:10" x14ac:dyDescent="0.25">
      <c r="B143" s="165" t="s">
        <v>115</v>
      </c>
      <c r="C143" s="166">
        <v>0</v>
      </c>
      <c r="D143" s="166">
        <v>262</v>
      </c>
      <c r="E143" s="166">
        <v>881</v>
      </c>
      <c r="F143" s="166">
        <v>1613</v>
      </c>
      <c r="G143" s="166">
        <v>1681</v>
      </c>
      <c r="H143" s="166">
        <v>829</v>
      </c>
      <c r="I143" s="167">
        <f t="shared" si="19"/>
        <v>-0.50684116597263529</v>
      </c>
      <c r="J143" s="167">
        <f>H143/H137</f>
        <v>4.2434479934479935E-2</v>
      </c>
    </row>
    <row r="144" spans="2:10" x14ac:dyDescent="0.25">
      <c r="B144" s="165" t="s">
        <v>118</v>
      </c>
      <c r="C144" s="166">
        <v>0</v>
      </c>
      <c r="D144" s="166">
        <v>899</v>
      </c>
      <c r="E144" s="166">
        <v>2517</v>
      </c>
      <c r="F144" s="166">
        <v>2516</v>
      </c>
      <c r="G144" s="166">
        <v>2477</v>
      </c>
      <c r="H144" s="166">
        <v>1698</v>
      </c>
      <c r="I144" s="167">
        <f t="shared" si="19"/>
        <v>-0.3144933387161889</v>
      </c>
      <c r="J144" s="167">
        <f>H144/H137</f>
        <v>8.6916461916461921E-2</v>
      </c>
    </row>
    <row r="145" spans="2:10" x14ac:dyDescent="0.25">
      <c r="B145" s="165" t="s">
        <v>125</v>
      </c>
      <c r="C145" s="166">
        <v>0</v>
      </c>
      <c r="D145" s="166">
        <v>38</v>
      </c>
      <c r="E145" s="166">
        <v>827</v>
      </c>
      <c r="F145" s="166">
        <v>516</v>
      </c>
      <c r="G145" s="166">
        <v>527</v>
      </c>
      <c r="H145" s="166">
        <v>280</v>
      </c>
      <c r="I145" s="167">
        <f t="shared" si="19"/>
        <v>-0.46869070208728658</v>
      </c>
      <c r="J145" s="167">
        <f>H145/H137</f>
        <v>1.4332514332514333E-2</v>
      </c>
    </row>
    <row r="146" spans="2:10" x14ac:dyDescent="0.25">
      <c r="B146" s="165" t="s">
        <v>121</v>
      </c>
      <c r="C146" s="166">
        <v>0</v>
      </c>
      <c r="D146" s="166">
        <v>120</v>
      </c>
      <c r="E146" s="166">
        <v>214</v>
      </c>
      <c r="F146" s="166">
        <v>518</v>
      </c>
      <c r="G146" s="166">
        <v>597</v>
      </c>
      <c r="H146" s="166">
        <v>211</v>
      </c>
      <c r="I146" s="167">
        <f t="shared" si="19"/>
        <v>-0.64656616415410384</v>
      </c>
      <c r="J146" s="167">
        <f>H146/H137</f>
        <v>1.0800573300573301E-2</v>
      </c>
    </row>
    <row r="147" spans="2:10" x14ac:dyDescent="0.25">
      <c r="B147" s="165" t="s">
        <v>130</v>
      </c>
      <c r="C147" s="166">
        <v>0</v>
      </c>
      <c r="D147" s="166">
        <v>10</v>
      </c>
      <c r="E147" s="166">
        <v>22</v>
      </c>
      <c r="F147" s="166">
        <v>9</v>
      </c>
      <c r="G147" s="166">
        <v>22</v>
      </c>
      <c r="H147" s="166">
        <v>9</v>
      </c>
      <c r="I147" s="167">
        <f t="shared" si="19"/>
        <v>-0.59090909090909083</v>
      </c>
      <c r="J147" s="167">
        <f>H147/H137</f>
        <v>4.606879606879607E-4</v>
      </c>
    </row>
    <row r="148" spans="2:10" x14ac:dyDescent="0.25">
      <c r="B148" s="165" t="s">
        <v>133</v>
      </c>
      <c r="C148" s="166">
        <v>0</v>
      </c>
      <c r="D148" s="166">
        <v>3</v>
      </c>
      <c r="E148" s="166">
        <v>2</v>
      </c>
      <c r="F148" s="166">
        <v>28</v>
      </c>
      <c r="G148" s="166">
        <v>14</v>
      </c>
      <c r="H148" s="166">
        <v>14</v>
      </c>
      <c r="I148" s="167">
        <f t="shared" si="19"/>
        <v>0</v>
      </c>
      <c r="J148" s="167">
        <f>H148/H137</f>
        <v>7.1662571662571659E-4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1348</v>
      </c>
      <c r="E149" s="171">
        <f t="shared" si="20"/>
        <v>4727</v>
      </c>
      <c r="F149" s="171">
        <f t="shared" si="20"/>
        <v>4992</v>
      </c>
      <c r="G149" s="171">
        <f t="shared" si="20"/>
        <v>5624</v>
      </c>
      <c r="H149" s="171">
        <f t="shared" si="20"/>
        <v>4920</v>
      </c>
      <c r="I149" s="172">
        <f t="shared" si="19"/>
        <v>-0.12517780938833567</v>
      </c>
      <c r="J149" s="172">
        <f>H149/H137</f>
        <v>0.25184275184275184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5327</v>
      </c>
      <c r="E151" s="178">
        <v>9434</v>
      </c>
      <c r="F151" s="178">
        <v>9921</v>
      </c>
      <c r="G151" s="178">
        <v>10301</v>
      </c>
      <c r="H151" s="178">
        <v>9326</v>
      </c>
      <c r="I151" s="179">
        <f t="shared" ref="I151:I163" si="21">IFERROR(H151/G151-1,"-")</f>
        <v>-9.4651004756819757E-2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3665</v>
      </c>
      <c r="E152" s="162">
        <v>6122</v>
      </c>
      <c r="F152" s="162">
        <v>5621</v>
      </c>
      <c r="G152" s="162">
        <v>5739</v>
      </c>
      <c r="H152" s="162">
        <v>4763</v>
      </c>
      <c r="I152" s="163">
        <f t="shared" si="21"/>
        <v>-0.17006447116222334</v>
      </c>
      <c r="J152" s="163">
        <f>H152/H151</f>
        <v>0.51072271070126529</v>
      </c>
    </row>
    <row r="153" spans="2:10" x14ac:dyDescent="0.25">
      <c r="B153" s="165" t="s">
        <v>105</v>
      </c>
      <c r="C153" s="166">
        <v>0</v>
      </c>
      <c r="D153" s="166">
        <v>3372</v>
      </c>
      <c r="E153" s="166">
        <v>4060</v>
      </c>
      <c r="F153" s="166">
        <v>3777</v>
      </c>
      <c r="G153" s="166">
        <v>3680</v>
      </c>
      <c r="H153" s="166">
        <v>2847</v>
      </c>
      <c r="I153" s="167">
        <f t="shared" si="21"/>
        <v>-0.22635869565217392</v>
      </c>
      <c r="J153" s="167">
        <f>H153/H151</f>
        <v>0.3052755736650225</v>
      </c>
    </row>
    <row r="154" spans="2:10" x14ac:dyDescent="0.25">
      <c r="B154" s="165" t="s">
        <v>102</v>
      </c>
      <c r="C154" s="166">
        <v>0</v>
      </c>
      <c r="D154" s="166">
        <v>293</v>
      </c>
      <c r="E154" s="166">
        <v>2062</v>
      </c>
      <c r="F154" s="166">
        <v>1844</v>
      </c>
      <c r="G154" s="166">
        <v>2059</v>
      </c>
      <c r="H154" s="166">
        <v>1916</v>
      </c>
      <c r="I154" s="167">
        <f t="shared" si="21"/>
        <v>-6.9451189898008692E-2</v>
      </c>
      <c r="J154" s="167">
        <f>H154/H151</f>
        <v>0.20544713703624276</v>
      </c>
    </row>
    <row r="155" spans="2:10" x14ac:dyDescent="0.25">
      <c r="B155" s="161" t="s">
        <v>109</v>
      </c>
      <c r="C155" s="162">
        <v>0</v>
      </c>
      <c r="D155" s="162">
        <v>1662</v>
      </c>
      <c r="E155" s="162">
        <v>3312</v>
      </c>
      <c r="F155" s="162">
        <v>4300</v>
      </c>
      <c r="G155" s="162">
        <v>4562</v>
      </c>
      <c r="H155" s="162">
        <v>4563</v>
      </c>
      <c r="I155" s="163">
        <f t="shared" si="21"/>
        <v>2.1920210434012155E-4</v>
      </c>
      <c r="J155" s="163">
        <f>H155/H151</f>
        <v>0.48927728929873471</v>
      </c>
    </row>
    <row r="156" spans="2:10" x14ac:dyDescent="0.25">
      <c r="B156" s="165" t="s">
        <v>112</v>
      </c>
      <c r="C156" s="166">
        <v>0</v>
      </c>
      <c r="D156" s="166">
        <v>62</v>
      </c>
      <c r="E156" s="166">
        <v>1248</v>
      </c>
      <c r="F156" s="166">
        <v>1539</v>
      </c>
      <c r="G156" s="166">
        <v>1363</v>
      </c>
      <c r="H156" s="166">
        <v>1223</v>
      </c>
      <c r="I156" s="167">
        <f t="shared" si="21"/>
        <v>-0.10271460014673517</v>
      </c>
      <c r="J156" s="167">
        <f>H156/H151</f>
        <v>0.13113875187647436</v>
      </c>
    </row>
    <row r="157" spans="2:10" x14ac:dyDescent="0.25">
      <c r="B157" s="165" t="s">
        <v>115</v>
      </c>
      <c r="C157" s="166">
        <v>0</v>
      </c>
      <c r="D157" s="166">
        <v>257</v>
      </c>
      <c r="E157" s="166">
        <v>704</v>
      </c>
      <c r="F157" s="166">
        <v>710</v>
      </c>
      <c r="G157" s="166">
        <v>769</v>
      </c>
      <c r="H157" s="166">
        <v>675</v>
      </c>
      <c r="I157" s="167">
        <f t="shared" si="21"/>
        <v>-0.12223667100130042</v>
      </c>
      <c r="J157" s="167">
        <f>H157/H151</f>
        <v>7.2378297233540639E-2</v>
      </c>
    </row>
    <row r="158" spans="2:10" x14ac:dyDescent="0.25">
      <c r="B158" s="165" t="s">
        <v>118</v>
      </c>
      <c r="C158" s="166">
        <v>0</v>
      </c>
      <c r="D158" s="166">
        <v>638</v>
      </c>
      <c r="E158" s="166">
        <v>408</v>
      </c>
      <c r="F158" s="166">
        <v>845</v>
      </c>
      <c r="G158" s="166">
        <v>932</v>
      </c>
      <c r="H158" s="166">
        <v>1198</v>
      </c>
      <c r="I158" s="167">
        <f t="shared" si="21"/>
        <v>0.28540772532188852</v>
      </c>
      <c r="J158" s="167">
        <f>H158/H151</f>
        <v>0.12845807420115804</v>
      </c>
    </row>
    <row r="159" spans="2:10" x14ac:dyDescent="0.25">
      <c r="B159" s="165" t="s">
        <v>125</v>
      </c>
      <c r="C159" s="166">
        <v>0</v>
      </c>
      <c r="D159" s="166">
        <v>56</v>
      </c>
      <c r="E159" s="166">
        <v>76</v>
      </c>
      <c r="F159" s="166">
        <v>105</v>
      </c>
      <c r="G159" s="166">
        <v>156</v>
      </c>
      <c r="H159" s="166">
        <v>128</v>
      </c>
      <c r="I159" s="167">
        <f t="shared" si="21"/>
        <v>-0.17948717948717952</v>
      </c>
      <c r="J159" s="167">
        <f>H159/H151</f>
        <v>1.3725069697619559E-2</v>
      </c>
    </row>
    <row r="160" spans="2:10" x14ac:dyDescent="0.25">
      <c r="B160" s="165" t="s">
        <v>121</v>
      </c>
      <c r="C160" s="166">
        <v>0</v>
      </c>
      <c r="D160" s="166">
        <v>64</v>
      </c>
      <c r="E160" s="166">
        <v>117</v>
      </c>
      <c r="F160" s="166">
        <v>131</v>
      </c>
      <c r="G160" s="166">
        <v>158</v>
      </c>
      <c r="H160" s="166">
        <v>161</v>
      </c>
      <c r="I160" s="167">
        <f t="shared" si="21"/>
        <v>1.8987341772152E-2</v>
      </c>
      <c r="J160" s="167">
        <f>H160/H151</f>
        <v>1.72635642290371E-2</v>
      </c>
    </row>
    <row r="161" spans="2:10" x14ac:dyDescent="0.25">
      <c r="B161" s="165" t="s">
        <v>130</v>
      </c>
      <c r="C161" s="166">
        <v>0</v>
      </c>
      <c r="D161" s="166">
        <v>1</v>
      </c>
      <c r="E161" s="166">
        <v>11</v>
      </c>
      <c r="F161" s="166">
        <v>25</v>
      </c>
      <c r="G161" s="166">
        <v>1</v>
      </c>
      <c r="H161" s="166">
        <v>4</v>
      </c>
      <c r="I161" s="167">
        <f t="shared" si="21"/>
        <v>3</v>
      </c>
      <c r="J161" s="167">
        <f>H161/H151</f>
        <v>4.2890842805061121E-4</v>
      </c>
    </row>
    <row r="162" spans="2:10" x14ac:dyDescent="0.25">
      <c r="B162" s="165" t="s">
        <v>133</v>
      </c>
      <c r="C162" s="166">
        <v>0</v>
      </c>
      <c r="D162" s="166">
        <v>23</v>
      </c>
      <c r="E162" s="166">
        <v>12</v>
      </c>
      <c r="F162" s="166">
        <v>5</v>
      </c>
      <c r="G162" s="166">
        <v>3</v>
      </c>
      <c r="H162" s="166">
        <v>18</v>
      </c>
      <c r="I162" s="167">
        <f t="shared" si="21"/>
        <v>5</v>
      </c>
      <c r="J162" s="167">
        <f>H162/H151</f>
        <v>1.9300879262277503E-3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561</v>
      </c>
      <c r="E163" s="171">
        <f t="shared" si="22"/>
        <v>736</v>
      </c>
      <c r="F163" s="171">
        <f t="shared" si="22"/>
        <v>940</v>
      </c>
      <c r="G163" s="171">
        <f t="shared" si="22"/>
        <v>1180</v>
      </c>
      <c r="H163" s="171">
        <f t="shared" si="22"/>
        <v>1156</v>
      </c>
      <c r="I163" s="172">
        <f t="shared" si="21"/>
        <v>-2.033898305084747E-2</v>
      </c>
      <c r="J163" s="172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5EE69-16BE-49A3-9EF3-A6779C004C0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146"/>
      <c r="L4" s="146"/>
      <c r="M4" s="146"/>
      <c r="P4" s="145" t="s">
        <v>255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  <c r="M6" s="311"/>
      <c r="P6" s="147"/>
      <c r="Q6" s="310" t="s">
        <v>45</v>
      </c>
      <c r="R6" s="311"/>
      <c r="S6" s="311"/>
      <c r="T6" s="311"/>
      <c r="U6" s="311"/>
      <c r="V6" s="311"/>
      <c r="W6" s="311"/>
      <c r="X6" s="311"/>
      <c r="Y6" s="311"/>
    </row>
    <row r="7" spans="1:25" s="148" customFormat="1" ht="72" customHeight="1" x14ac:dyDescent="0.25">
      <c r="B7" s="149"/>
      <c r="C7" s="174" t="s">
        <v>256</v>
      </c>
      <c r="D7" s="174" t="s">
        <v>257</v>
      </c>
      <c r="E7" s="174" t="s">
        <v>258</v>
      </c>
      <c r="F7" s="174" t="s">
        <v>259</v>
      </c>
      <c r="G7" s="174" t="s">
        <v>260</v>
      </c>
      <c r="H7" s="174" t="s">
        <v>261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256</v>
      </c>
      <c r="R7" s="174" t="s">
        <v>257</v>
      </c>
      <c r="S7" s="174" t="s">
        <v>258</v>
      </c>
      <c r="T7" s="174" t="s">
        <v>259</v>
      </c>
      <c r="U7" s="174" t="s">
        <v>260</v>
      </c>
      <c r="V7" s="174" t="s">
        <v>261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52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948382</v>
      </c>
      <c r="D9" s="178">
        <v>378303</v>
      </c>
      <c r="E9" s="178">
        <v>1821530</v>
      </c>
      <c r="F9" s="178">
        <v>2092095</v>
      </c>
      <c r="G9" s="178">
        <v>2239198</v>
      </c>
      <c r="H9" s="178">
        <v>2228887</v>
      </c>
      <c r="I9" s="179">
        <f>IFERROR(H9/G9-1,"-")</f>
        <v>-4.6047736734312616E-3</v>
      </c>
      <c r="J9" s="179">
        <f>IFERROR(H9/D9-1,"-")</f>
        <v>4.8918036600291304</v>
      </c>
      <c r="K9" s="178">
        <f>H9-G9</f>
        <v>-10311</v>
      </c>
      <c r="L9" s="178">
        <f>H9-D9</f>
        <v>1850584</v>
      </c>
      <c r="M9" s="179">
        <f t="shared" ref="M9:M21" si="0">H9/H$9</f>
        <v>1</v>
      </c>
      <c r="P9" s="158" t="s">
        <v>70</v>
      </c>
      <c r="Q9" s="178">
        <v>36009</v>
      </c>
      <c r="R9" s="178">
        <v>19920</v>
      </c>
      <c r="S9" s="178">
        <v>78474</v>
      </c>
      <c r="T9" s="178">
        <v>104659</v>
      </c>
      <c r="U9" s="178">
        <v>98555</v>
      </c>
      <c r="V9" s="178">
        <v>108223</v>
      </c>
      <c r="W9" s="179">
        <f>IFERROR(V9/U9-1,"-")</f>
        <v>9.8097509005124151E-2</v>
      </c>
      <c r="X9" s="178">
        <f>V9-U9</f>
        <v>9668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140877</v>
      </c>
      <c r="D10" s="162">
        <v>194447</v>
      </c>
      <c r="E10" s="162">
        <v>345836</v>
      </c>
      <c r="F10" s="162">
        <v>368879</v>
      </c>
      <c r="G10" s="162">
        <v>368338</v>
      </c>
      <c r="H10" s="162">
        <v>373306</v>
      </c>
      <c r="I10" s="180">
        <f>IFERROR(H10/G10-1,"-")</f>
        <v>1.3487611921658926E-2</v>
      </c>
      <c r="J10" s="163">
        <f t="shared" ref="J10:J21" si="2">IFERROR(H10/D10-1,"-")</f>
        <v>0.91983419646484643</v>
      </c>
      <c r="K10" s="162">
        <f t="shared" ref="K10:K20" si="3">H10-G10</f>
        <v>4968</v>
      </c>
      <c r="L10" s="162">
        <f t="shared" ref="L10:L21" si="4">H10-D10</f>
        <v>178859</v>
      </c>
      <c r="M10" s="163">
        <f t="shared" si="0"/>
        <v>0.16748538620396639</v>
      </c>
      <c r="P10" s="161" t="s">
        <v>99</v>
      </c>
      <c r="Q10" s="162">
        <v>7208</v>
      </c>
      <c r="R10" s="162">
        <v>12072</v>
      </c>
      <c r="S10" s="162">
        <v>15168</v>
      </c>
      <c r="T10" s="162">
        <v>19220</v>
      </c>
      <c r="U10" s="162">
        <v>17517</v>
      </c>
      <c r="V10" s="162">
        <v>19777</v>
      </c>
      <c r="W10" s="180">
        <f>IFERROR(V10/U10-1,"-")</f>
        <v>0.12901752583204895</v>
      </c>
      <c r="X10" s="161">
        <f t="shared" ref="X10:X20" si="5">V10-U10</f>
        <v>2260</v>
      </c>
      <c r="Y10" s="163">
        <f t="shared" si="1"/>
        <v>0.18274303983441598</v>
      </c>
    </row>
    <row r="11" spans="1:25" x14ac:dyDescent="0.25">
      <c r="A11" s="164" t="s">
        <v>102</v>
      </c>
      <c r="B11" s="165" t="s">
        <v>105</v>
      </c>
      <c r="C11" s="166">
        <v>51468</v>
      </c>
      <c r="D11" s="166">
        <v>135054</v>
      </c>
      <c r="E11" s="166">
        <v>149185</v>
      </c>
      <c r="F11" s="166">
        <v>146637</v>
      </c>
      <c r="G11" s="166">
        <v>140766</v>
      </c>
      <c r="H11" s="166">
        <v>135758</v>
      </c>
      <c r="I11" s="181">
        <f>IFERROR(H11/G11-1,"-")</f>
        <v>-3.5576772800250067E-2</v>
      </c>
      <c r="J11" s="167">
        <f t="shared" si="2"/>
        <v>5.2127297229256353E-3</v>
      </c>
      <c r="K11" s="166">
        <f t="shared" si="3"/>
        <v>-5008</v>
      </c>
      <c r="L11" s="166">
        <f t="shared" si="4"/>
        <v>704</v>
      </c>
      <c r="M11" s="167">
        <f t="shared" si="0"/>
        <v>6.0908426492684464E-2</v>
      </c>
      <c r="P11" s="165" t="s">
        <v>105</v>
      </c>
      <c r="Q11" s="166">
        <v>1451</v>
      </c>
      <c r="R11" s="166">
        <v>11174</v>
      </c>
      <c r="S11" s="166">
        <v>6572</v>
      </c>
      <c r="T11" s="166">
        <v>7922</v>
      </c>
      <c r="U11" s="166">
        <v>4720</v>
      </c>
      <c r="V11" s="166">
        <v>6611</v>
      </c>
      <c r="W11" s="181">
        <f>IFERROR(V11/U11-1,"-")</f>
        <v>0.40063559322033893</v>
      </c>
      <c r="X11" s="165">
        <f t="shared" si="5"/>
        <v>1891</v>
      </c>
      <c r="Y11" s="167">
        <f>V11/V$9</f>
        <v>6.1086829971447841E-2</v>
      </c>
    </row>
    <row r="12" spans="1:25" x14ac:dyDescent="0.25">
      <c r="A12" s="1"/>
      <c r="B12" s="165" t="s">
        <v>102</v>
      </c>
      <c r="C12" s="166">
        <v>89409</v>
      </c>
      <c r="D12" s="166">
        <v>59393</v>
      </c>
      <c r="E12" s="166">
        <v>196651</v>
      </c>
      <c r="F12" s="166">
        <v>222242</v>
      </c>
      <c r="G12" s="166">
        <v>227572</v>
      </c>
      <c r="H12" s="166">
        <v>237548</v>
      </c>
      <c r="I12" s="181">
        <f>IFERROR(H12/G12-1,"-")</f>
        <v>4.3836675865220665E-2</v>
      </c>
      <c r="J12" s="167">
        <f t="shared" si="2"/>
        <v>2.9995959119761588</v>
      </c>
      <c r="K12" s="166">
        <f t="shared" si="3"/>
        <v>9976</v>
      </c>
      <c r="L12" s="166">
        <f t="shared" si="4"/>
        <v>178155</v>
      </c>
      <c r="M12" s="167">
        <f t="shared" si="0"/>
        <v>0.10657695971128191</v>
      </c>
      <c r="P12" s="165" t="s">
        <v>102</v>
      </c>
      <c r="Q12" s="166">
        <v>5757</v>
      </c>
      <c r="R12" s="166">
        <v>898</v>
      </c>
      <c r="S12" s="166">
        <v>8596</v>
      </c>
      <c r="T12" s="166">
        <v>11298</v>
      </c>
      <c r="U12" s="166">
        <v>12797</v>
      </c>
      <c r="V12" s="166">
        <v>13166</v>
      </c>
      <c r="W12" s="181">
        <f>IFERROR(V12/U12-1,"-")</f>
        <v>2.8834883175744341E-2</v>
      </c>
      <c r="X12" s="165">
        <f t="shared" si="5"/>
        <v>369</v>
      </c>
      <c r="Y12" s="167">
        <f t="shared" si="1"/>
        <v>0.12165620986296813</v>
      </c>
    </row>
    <row r="13" spans="1:25" s="57" customFormat="1" x14ac:dyDescent="0.25">
      <c r="B13" s="161" t="s">
        <v>109</v>
      </c>
      <c r="C13" s="162">
        <v>807505</v>
      </c>
      <c r="D13" s="162">
        <v>183856</v>
      </c>
      <c r="E13" s="162">
        <v>1475694</v>
      </c>
      <c r="F13" s="162">
        <v>1723216</v>
      </c>
      <c r="G13" s="162">
        <v>1870860</v>
      </c>
      <c r="H13" s="162">
        <v>1855581</v>
      </c>
      <c r="I13" s="180">
        <f>IFERROR(H13/G13-1,"-")</f>
        <v>-8.1668323658637965E-3</v>
      </c>
      <c r="J13" s="163">
        <f t="shared" si="2"/>
        <v>9.0925778870420331</v>
      </c>
      <c r="K13" s="162">
        <f t="shared" si="3"/>
        <v>-15279</v>
      </c>
      <c r="L13" s="162">
        <f t="shared" si="4"/>
        <v>1671725</v>
      </c>
      <c r="M13" s="163">
        <f t="shared" si="0"/>
        <v>0.83251461379603364</v>
      </c>
      <c r="P13" s="161" t="s">
        <v>109</v>
      </c>
      <c r="Q13" s="162">
        <v>28801</v>
      </c>
      <c r="R13" s="162">
        <v>7848</v>
      </c>
      <c r="S13" s="162">
        <v>63306</v>
      </c>
      <c r="T13" s="162">
        <v>85439</v>
      </c>
      <c r="U13" s="162">
        <v>81038</v>
      </c>
      <c r="V13" s="162">
        <v>88446</v>
      </c>
      <c r="W13" s="180">
        <f>IFERROR(V13/U13-1,"-")</f>
        <v>9.1413904587971162E-2</v>
      </c>
      <c r="X13" s="161">
        <f t="shared" si="5"/>
        <v>7408</v>
      </c>
      <c r="Y13" s="163">
        <f t="shared" si="1"/>
        <v>0.81725696016558402</v>
      </c>
    </row>
    <row r="14" spans="1:25" s="57" customFormat="1" x14ac:dyDescent="0.25">
      <c r="B14" s="165" t="s">
        <v>112</v>
      </c>
      <c r="C14" s="166">
        <v>328474</v>
      </c>
      <c r="D14" s="166">
        <v>8615</v>
      </c>
      <c r="E14" s="166">
        <v>629929</v>
      </c>
      <c r="F14" s="166">
        <v>755555</v>
      </c>
      <c r="G14" s="166">
        <v>827641</v>
      </c>
      <c r="H14" s="166">
        <v>831395</v>
      </c>
      <c r="I14" s="181">
        <f t="shared" ref="I14:I21" si="6">IFERROR(H14/G14-1,"-")</f>
        <v>4.5357830266987698E-3</v>
      </c>
      <c r="J14" s="167">
        <f t="shared" si="2"/>
        <v>95.505513639001748</v>
      </c>
      <c r="K14" s="166">
        <f t="shared" si="3"/>
        <v>3754</v>
      </c>
      <c r="L14" s="166">
        <f t="shared" si="4"/>
        <v>822780</v>
      </c>
      <c r="M14" s="167">
        <f t="shared" si="0"/>
        <v>0.37300903993787032</v>
      </c>
      <c r="P14" s="165" t="s">
        <v>112</v>
      </c>
      <c r="Q14" s="166">
        <v>15739</v>
      </c>
      <c r="R14" s="166">
        <v>1071</v>
      </c>
      <c r="S14" s="166">
        <v>35187</v>
      </c>
      <c r="T14" s="166">
        <v>54778</v>
      </c>
      <c r="U14" s="166">
        <v>48212</v>
      </c>
      <c r="V14" s="166">
        <v>50602</v>
      </c>
      <c r="W14" s="181">
        <f t="shared" ref="W14:W21" si="7">IFERROR(V14/U14-1,"-")</f>
        <v>4.9572720484526656E-2</v>
      </c>
      <c r="X14" s="165">
        <f t="shared" si="5"/>
        <v>2390</v>
      </c>
      <c r="Y14" s="167">
        <f t="shared" si="1"/>
        <v>0.46757158829453999</v>
      </c>
    </row>
    <row r="15" spans="1:25" x14ac:dyDescent="0.25">
      <c r="A15" s="1"/>
      <c r="B15" s="165" t="s">
        <v>115</v>
      </c>
      <c r="C15" s="166">
        <v>101828</v>
      </c>
      <c r="D15" s="166">
        <v>25974</v>
      </c>
      <c r="E15" s="166">
        <v>156103</v>
      </c>
      <c r="F15" s="166">
        <v>187152</v>
      </c>
      <c r="G15" s="166">
        <v>202373</v>
      </c>
      <c r="H15" s="166">
        <v>194318</v>
      </c>
      <c r="I15" s="181">
        <f t="shared" si="6"/>
        <v>-3.9802740484155441E-2</v>
      </c>
      <c r="J15" s="167">
        <f t="shared" si="2"/>
        <v>6.4812504812504814</v>
      </c>
      <c r="K15" s="166">
        <f t="shared" si="3"/>
        <v>-8055</v>
      </c>
      <c r="L15" s="166">
        <f t="shared" si="4"/>
        <v>168344</v>
      </c>
      <c r="M15" s="167">
        <f t="shared" si="0"/>
        <v>8.7181629216734627E-2</v>
      </c>
      <c r="P15" s="165" t="s">
        <v>115</v>
      </c>
      <c r="Q15" s="166">
        <v>1827</v>
      </c>
      <c r="R15" s="166">
        <v>1662</v>
      </c>
      <c r="S15" s="166">
        <v>3454</v>
      </c>
      <c r="T15" s="166">
        <v>4362</v>
      </c>
      <c r="U15" s="166">
        <v>3928</v>
      </c>
      <c r="V15" s="166">
        <v>4555</v>
      </c>
      <c r="W15" s="181">
        <f t="shared" si="7"/>
        <v>0.15962321792260692</v>
      </c>
      <c r="X15" s="165">
        <f t="shared" si="5"/>
        <v>627</v>
      </c>
      <c r="Y15" s="167">
        <f t="shared" si="1"/>
        <v>4.2089019894107536E-2</v>
      </c>
    </row>
    <row r="16" spans="1:25" x14ac:dyDescent="0.25">
      <c r="A16" s="1"/>
      <c r="B16" s="165" t="s">
        <v>118</v>
      </c>
      <c r="C16" s="166">
        <v>37341</v>
      </c>
      <c r="D16" s="166">
        <v>36195</v>
      </c>
      <c r="E16" s="166">
        <v>83832</v>
      </c>
      <c r="F16" s="166">
        <v>97110</v>
      </c>
      <c r="G16" s="166">
        <v>102984</v>
      </c>
      <c r="H16" s="166">
        <v>96955</v>
      </c>
      <c r="I16" s="181">
        <f t="shared" si="6"/>
        <v>-5.8543074652373184E-2</v>
      </c>
      <c r="J16" s="167">
        <f t="shared" si="2"/>
        <v>1.6786849012294516</v>
      </c>
      <c r="K16" s="166">
        <f t="shared" si="3"/>
        <v>-6029</v>
      </c>
      <c r="L16" s="166">
        <f t="shared" si="4"/>
        <v>60760</v>
      </c>
      <c r="M16" s="167">
        <f t="shared" si="0"/>
        <v>4.3499289107074519E-2</v>
      </c>
      <c r="P16" s="165" t="s">
        <v>118</v>
      </c>
      <c r="Q16" s="166">
        <v>1518</v>
      </c>
      <c r="R16" s="166">
        <v>2137</v>
      </c>
      <c r="S16" s="166">
        <v>4174</v>
      </c>
      <c r="T16" s="166">
        <v>7401</v>
      </c>
      <c r="U16" s="166">
        <v>5315</v>
      </c>
      <c r="V16" s="166">
        <v>6969</v>
      </c>
      <c r="W16" s="181">
        <f t="shared" si="7"/>
        <v>0.31119473189087499</v>
      </c>
      <c r="X16" s="165">
        <f t="shared" si="5"/>
        <v>1654</v>
      </c>
      <c r="Y16" s="167">
        <f t="shared" si="1"/>
        <v>6.4394814410984727E-2</v>
      </c>
    </row>
    <row r="17" spans="1:25" x14ac:dyDescent="0.25">
      <c r="A17" s="1"/>
      <c r="B17" s="165" t="s">
        <v>125</v>
      </c>
      <c r="C17" s="166">
        <v>27570</v>
      </c>
      <c r="D17" s="166">
        <v>3793</v>
      </c>
      <c r="E17" s="166">
        <v>75561</v>
      </c>
      <c r="F17" s="166">
        <v>65126</v>
      </c>
      <c r="G17" s="166">
        <v>72306</v>
      </c>
      <c r="H17" s="166">
        <v>66858</v>
      </c>
      <c r="I17" s="181">
        <f t="shared" si="6"/>
        <v>-7.5346444278483138E-2</v>
      </c>
      <c r="J17" s="167">
        <f t="shared" si="2"/>
        <v>16.626680727656208</v>
      </c>
      <c r="K17" s="166">
        <f t="shared" si="3"/>
        <v>-5448</v>
      </c>
      <c r="L17" s="166">
        <f t="shared" si="4"/>
        <v>63065</v>
      </c>
      <c r="M17" s="167">
        <f t="shared" si="0"/>
        <v>2.9996137085460142E-2</v>
      </c>
      <c r="P17" s="165" t="s">
        <v>125</v>
      </c>
      <c r="Q17" s="166">
        <v>586</v>
      </c>
      <c r="R17" s="166">
        <v>164</v>
      </c>
      <c r="S17" s="166">
        <v>3418</v>
      </c>
      <c r="T17" s="166">
        <v>2842</v>
      </c>
      <c r="U17" s="166">
        <v>3337</v>
      </c>
      <c r="V17" s="166">
        <v>3250</v>
      </c>
      <c r="W17" s="181">
        <f t="shared" si="7"/>
        <v>-2.6071321546299098E-2</v>
      </c>
      <c r="X17" s="165">
        <f t="shared" si="5"/>
        <v>-87</v>
      </c>
      <c r="Y17" s="167">
        <f t="shared" si="1"/>
        <v>3.0030584995795719E-2</v>
      </c>
    </row>
    <row r="18" spans="1:25" x14ac:dyDescent="0.25">
      <c r="A18" s="1"/>
      <c r="B18" s="165" t="s">
        <v>121</v>
      </c>
      <c r="C18" s="166">
        <v>29512</v>
      </c>
      <c r="D18" s="166">
        <v>7553</v>
      </c>
      <c r="E18" s="166">
        <v>62498</v>
      </c>
      <c r="F18" s="166">
        <v>60701</v>
      </c>
      <c r="G18" s="166">
        <v>65977</v>
      </c>
      <c r="H18" s="166">
        <v>60345</v>
      </c>
      <c r="I18" s="181">
        <f t="shared" si="6"/>
        <v>-8.5363081073707492E-2</v>
      </c>
      <c r="J18" s="167">
        <f t="shared" si="2"/>
        <v>6.9895405799020258</v>
      </c>
      <c r="K18" s="166">
        <f t="shared" si="3"/>
        <v>-5632</v>
      </c>
      <c r="L18" s="166">
        <f t="shared" si="4"/>
        <v>52792</v>
      </c>
      <c r="M18" s="167">
        <f t="shared" si="0"/>
        <v>2.7074050860362145E-2</v>
      </c>
      <c r="P18" s="165" t="s">
        <v>121</v>
      </c>
      <c r="Q18" s="166">
        <v>875</v>
      </c>
      <c r="R18" s="166">
        <v>475</v>
      </c>
      <c r="S18" s="166">
        <v>2277</v>
      </c>
      <c r="T18" s="166">
        <v>2075</v>
      </c>
      <c r="U18" s="166">
        <v>2327</v>
      </c>
      <c r="V18" s="166">
        <v>2244</v>
      </c>
      <c r="W18" s="181">
        <f t="shared" si="7"/>
        <v>-3.5668242372152936E-2</v>
      </c>
      <c r="X18" s="165">
        <f t="shared" si="5"/>
        <v>-83</v>
      </c>
      <c r="Y18" s="167">
        <f t="shared" si="1"/>
        <v>2.0734963917097105E-2</v>
      </c>
    </row>
    <row r="19" spans="1:25" x14ac:dyDescent="0.25">
      <c r="A19" s="164" t="s">
        <v>146</v>
      </c>
      <c r="B19" s="165" t="s">
        <v>130</v>
      </c>
      <c r="C19" s="166">
        <v>28338</v>
      </c>
      <c r="D19" s="166">
        <v>525</v>
      </c>
      <c r="E19" s="166">
        <v>32029</v>
      </c>
      <c r="F19" s="166">
        <v>41258</v>
      </c>
      <c r="G19" s="166">
        <v>36390</v>
      </c>
      <c r="H19" s="166">
        <v>35576</v>
      </c>
      <c r="I19" s="181">
        <f t="shared" si="6"/>
        <v>-2.2368782632591344E-2</v>
      </c>
      <c r="J19" s="167">
        <f t="shared" si="2"/>
        <v>66.763809523809527</v>
      </c>
      <c r="K19" s="166">
        <f t="shared" si="3"/>
        <v>-814</v>
      </c>
      <c r="L19" s="166">
        <f t="shared" si="4"/>
        <v>35051</v>
      </c>
      <c r="M19" s="167">
        <f t="shared" si="0"/>
        <v>1.5961329578394957E-2</v>
      </c>
      <c r="P19" s="165" t="s">
        <v>130</v>
      </c>
      <c r="Q19" s="166">
        <v>386</v>
      </c>
      <c r="R19" s="166">
        <v>4</v>
      </c>
      <c r="S19" s="166">
        <v>465</v>
      </c>
      <c r="T19" s="166">
        <v>686</v>
      </c>
      <c r="U19" s="166">
        <v>871</v>
      </c>
      <c r="V19" s="166">
        <v>822</v>
      </c>
      <c r="W19" s="181">
        <f t="shared" si="7"/>
        <v>-5.6257175660160752E-2</v>
      </c>
      <c r="X19" s="165">
        <f t="shared" si="5"/>
        <v>-49</v>
      </c>
      <c r="Y19" s="167">
        <f t="shared" si="1"/>
        <v>7.5954279589366402E-3</v>
      </c>
    </row>
    <row r="20" spans="1:25" x14ac:dyDescent="0.25">
      <c r="A20" s="169" t="s">
        <v>147</v>
      </c>
      <c r="B20" s="165" t="s">
        <v>133</v>
      </c>
      <c r="C20" s="166">
        <v>40106</v>
      </c>
      <c r="D20" s="166">
        <v>2444</v>
      </c>
      <c r="E20" s="166">
        <v>25354</v>
      </c>
      <c r="F20" s="166">
        <v>37850</v>
      </c>
      <c r="G20" s="166">
        <v>39869</v>
      </c>
      <c r="H20" s="166">
        <v>31635</v>
      </c>
      <c r="I20" s="181">
        <f t="shared" si="6"/>
        <v>-0.20652637387443884</v>
      </c>
      <c r="J20" s="167">
        <f t="shared" si="2"/>
        <v>11.943944353518821</v>
      </c>
      <c r="K20" s="166">
        <f t="shared" si="3"/>
        <v>-8234</v>
      </c>
      <c r="L20" s="166">
        <f t="shared" si="4"/>
        <v>29191</v>
      </c>
      <c r="M20" s="167">
        <f t="shared" si="0"/>
        <v>1.4193182516655174E-2</v>
      </c>
      <c r="P20" s="165" t="s">
        <v>133</v>
      </c>
      <c r="Q20" s="166">
        <v>909</v>
      </c>
      <c r="R20" s="166">
        <v>6</v>
      </c>
      <c r="S20" s="166">
        <v>691</v>
      </c>
      <c r="T20" s="166">
        <v>422</v>
      </c>
      <c r="U20" s="166">
        <v>1067</v>
      </c>
      <c r="V20" s="166">
        <v>690</v>
      </c>
      <c r="W20" s="181">
        <f t="shared" si="7"/>
        <v>-0.35332708528584822</v>
      </c>
      <c r="X20" s="165">
        <f t="shared" si="5"/>
        <v>-377</v>
      </c>
      <c r="Y20" s="167">
        <f t="shared" si="1"/>
        <v>6.3757241991073983E-3</v>
      </c>
    </row>
    <row r="21" spans="1:25" x14ac:dyDescent="0.25">
      <c r="B21" s="170" t="s">
        <v>147</v>
      </c>
      <c r="C21" s="171">
        <f t="shared" ref="C21" si="8">C13-SUM(C14:C20)</f>
        <v>214336</v>
      </c>
      <c r="D21" s="171">
        <f t="shared" ref="D21:E21" si="9">D13-SUM(D14:D20)</f>
        <v>98757</v>
      </c>
      <c r="E21" s="171">
        <f t="shared" si="9"/>
        <v>410388</v>
      </c>
      <c r="F21" s="171">
        <f t="shared" ref="F21:H21" si="10">F13-SUM(F14:F20)</f>
        <v>478464</v>
      </c>
      <c r="G21" s="171">
        <f t="shared" si="10"/>
        <v>523320</v>
      </c>
      <c r="H21" s="171">
        <f t="shared" si="10"/>
        <v>538499</v>
      </c>
      <c r="I21" s="182">
        <f t="shared" si="6"/>
        <v>2.9005197584651921E-2</v>
      </c>
      <c r="J21" s="172">
        <f t="shared" si="2"/>
        <v>4.4527679050598943</v>
      </c>
      <c r="K21" s="171">
        <f>H21-G21</f>
        <v>15179</v>
      </c>
      <c r="L21" s="171">
        <f t="shared" si="4"/>
        <v>439742</v>
      </c>
      <c r="M21" s="172">
        <f t="shared" si="0"/>
        <v>0.24159995549348173</v>
      </c>
      <c r="P21" s="170" t="s">
        <v>147</v>
      </c>
      <c r="Q21" s="171">
        <f t="shared" ref="Q21:V21" si="11">Q13-SUM(Q14:Q20)</f>
        <v>6961</v>
      </c>
      <c r="R21" s="171">
        <f t="shared" si="11"/>
        <v>2329</v>
      </c>
      <c r="S21" s="171">
        <f t="shared" si="11"/>
        <v>13640</v>
      </c>
      <c r="T21" s="171">
        <f t="shared" si="11"/>
        <v>12873</v>
      </c>
      <c r="U21" s="171">
        <f t="shared" si="11"/>
        <v>15981</v>
      </c>
      <c r="V21" s="171">
        <f t="shared" si="11"/>
        <v>19314</v>
      </c>
      <c r="W21" s="182">
        <f t="shared" si="7"/>
        <v>0.20856016519617038</v>
      </c>
      <c r="X21" s="170">
        <f>V21-U21</f>
        <v>3333</v>
      </c>
      <c r="Y21" s="172">
        <f t="shared" si="1"/>
        <v>0.17846483649501493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134314</v>
      </c>
      <c r="E23" s="178">
        <v>683221</v>
      </c>
      <c r="F23" s="178">
        <v>758695</v>
      </c>
      <c r="G23" s="178">
        <v>801852</v>
      </c>
      <c r="H23" s="178">
        <v>771372</v>
      </c>
      <c r="I23" s="179">
        <f>IFERROR(H23/G23-1,"-")</f>
        <v>-3.8012002214872553E-2</v>
      </c>
      <c r="J23" s="179">
        <f>IFERROR(H23/D23-1,"-")</f>
        <v>4.7430498682192477</v>
      </c>
      <c r="K23" s="178">
        <f>H23-G23</f>
        <v>-30480</v>
      </c>
      <c r="L23" s="178">
        <f>H23-D23</f>
        <v>637058</v>
      </c>
      <c r="M23" s="179">
        <f t="shared" ref="M23:M35" si="12">H23/H$9</f>
        <v>0.34607945580013699</v>
      </c>
    </row>
    <row r="24" spans="1:25" x14ac:dyDescent="0.25">
      <c r="B24" s="161" t="s">
        <v>99</v>
      </c>
      <c r="C24" s="162">
        <v>20277</v>
      </c>
      <c r="D24" s="162">
        <v>67859</v>
      </c>
      <c r="E24" s="162">
        <v>65893</v>
      </c>
      <c r="F24" s="162">
        <v>57104</v>
      </c>
      <c r="G24" s="162">
        <v>49810</v>
      </c>
      <c r="H24" s="162">
        <v>47755</v>
      </c>
      <c r="I24" s="180">
        <f>IFERROR(H24/G24-1,"-")</f>
        <v>-4.1256775747841812E-2</v>
      </c>
      <c r="J24" s="163">
        <f t="shared" ref="J24:J35" si="13">IFERROR(H24/D24-1,"-")</f>
        <v>-0.29626136547841853</v>
      </c>
      <c r="K24" s="162">
        <f t="shared" ref="K24:K34" si="14">H24-G24</f>
        <v>-2055</v>
      </c>
      <c r="L24" s="162">
        <f t="shared" ref="L24:L35" si="15">H24-D24</f>
        <v>-20104</v>
      </c>
      <c r="M24" s="163">
        <f t="shared" si="12"/>
        <v>2.14254917364586E-2</v>
      </c>
    </row>
    <row r="25" spans="1:25" x14ac:dyDescent="0.25">
      <c r="B25" s="165" t="s">
        <v>105</v>
      </c>
      <c r="C25" s="166">
        <v>9378</v>
      </c>
      <c r="D25" s="166">
        <v>44610</v>
      </c>
      <c r="E25" s="166">
        <v>30408</v>
      </c>
      <c r="F25" s="166">
        <v>24427</v>
      </c>
      <c r="G25" s="166">
        <v>18567</v>
      </c>
      <c r="H25" s="166">
        <v>20243</v>
      </c>
      <c r="I25" s="181">
        <f>IFERROR(H25/G25-1,"-")</f>
        <v>9.0267679215813024E-2</v>
      </c>
      <c r="J25" s="167">
        <f t="shared" si="13"/>
        <v>-0.5462228199955167</v>
      </c>
      <c r="K25" s="166">
        <f t="shared" si="14"/>
        <v>1676</v>
      </c>
      <c r="L25" s="166">
        <f t="shared" si="15"/>
        <v>-24367</v>
      </c>
      <c r="M25" s="167">
        <f t="shared" si="12"/>
        <v>9.0821113856377651E-3</v>
      </c>
    </row>
    <row r="26" spans="1:25" x14ac:dyDescent="0.25">
      <c r="B26" s="165" t="s">
        <v>102</v>
      </c>
      <c r="C26" s="166">
        <v>10899</v>
      </c>
      <c r="D26" s="166">
        <v>23249</v>
      </c>
      <c r="E26" s="166">
        <v>35485</v>
      </c>
      <c r="F26" s="166">
        <v>32677</v>
      </c>
      <c r="G26" s="166">
        <v>31243</v>
      </c>
      <c r="H26" s="166">
        <v>27512</v>
      </c>
      <c r="I26" s="181">
        <f>IFERROR(H26/G26-1,"-")</f>
        <v>-0.11941874979995515</v>
      </c>
      <c r="J26" s="167">
        <f t="shared" si="13"/>
        <v>0.18336272527850661</v>
      </c>
      <c r="K26" s="166">
        <f t="shared" si="14"/>
        <v>-3731</v>
      </c>
      <c r="L26" s="166">
        <f t="shared" si="15"/>
        <v>4263</v>
      </c>
      <c r="M26" s="167">
        <f t="shared" si="12"/>
        <v>1.2343380350820835E-2</v>
      </c>
    </row>
    <row r="27" spans="1:25" x14ac:dyDescent="0.25">
      <c r="B27" s="161" t="s">
        <v>109</v>
      </c>
      <c r="C27" s="162">
        <v>323893</v>
      </c>
      <c r="D27" s="162">
        <v>66455</v>
      </c>
      <c r="E27" s="162">
        <v>617328</v>
      </c>
      <c r="F27" s="162">
        <v>701591</v>
      </c>
      <c r="G27" s="162">
        <v>752042</v>
      </c>
      <c r="H27" s="162">
        <v>723617</v>
      </c>
      <c r="I27" s="180">
        <f>IFERROR(H27/G27-1,"-")</f>
        <v>-3.7797091119910808E-2</v>
      </c>
      <c r="J27" s="163">
        <f t="shared" si="13"/>
        <v>9.8888270258069362</v>
      </c>
      <c r="K27" s="162">
        <f t="shared" si="14"/>
        <v>-28425</v>
      </c>
      <c r="L27" s="162">
        <f t="shared" si="15"/>
        <v>657162</v>
      </c>
      <c r="M27" s="163">
        <f t="shared" si="12"/>
        <v>0.32465396406367841</v>
      </c>
    </row>
    <row r="28" spans="1:25" x14ac:dyDescent="0.25">
      <c r="B28" s="165" t="s">
        <v>112</v>
      </c>
      <c r="C28" s="166">
        <v>148381</v>
      </c>
      <c r="D28" s="166">
        <v>2943</v>
      </c>
      <c r="E28" s="166">
        <v>294265</v>
      </c>
      <c r="F28" s="166">
        <v>345601</v>
      </c>
      <c r="G28" s="166">
        <v>376629</v>
      </c>
      <c r="H28" s="166">
        <v>370785</v>
      </c>
      <c r="I28" s="181">
        <f t="shared" ref="I28:I35" si="16">IFERROR(H28/G28-1,"-")</f>
        <v>-1.5516595907378306E-2</v>
      </c>
      <c r="J28" s="167">
        <f t="shared" si="13"/>
        <v>124.98878695208971</v>
      </c>
      <c r="K28" s="166">
        <f t="shared" si="14"/>
        <v>-5844</v>
      </c>
      <c r="L28" s="166">
        <f t="shared" si="15"/>
        <v>367842</v>
      </c>
      <c r="M28" s="167">
        <f t="shared" si="12"/>
        <v>0.16635432841593137</v>
      </c>
    </row>
    <row r="29" spans="1:25" x14ac:dyDescent="0.25">
      <c r="B29" s="165" t="s">
        <v>115</v>
      </c>
      <c r="C29" s="166">
        <v>39437</v>
      </c>
      <c r="D29" s="166">
        <v>10133</v>
      </c>
      <c r="E29" s="166">
        <v>65984</v>
      </c>
      <c r="F29" s="166">
        <v>76107</v>
      </c>
      <c r="G29" s="166">
        <v>78866</v>
      </c>
      <c r="H29" s="166">
        <v>71497</v>
      </c>
      <c r="I29" s="181">
        <f t="shared" si="16"/>
        <v>-9.3436969036086559E-2</v>
      </c>
      <c r="J29" s="167">
        <f t="shared" si="13"/>
        <v>6.0558571005625188</v>
      </c>
      <c r="K29" s="166">
        <f t="shared" si="14"/>
        <v>-7369</v>
      </c>
      <c r="L29" s="166">
        <f t="shared" si="15"/>
        <v>61364</v>
      </c>
      <c r="M29" s="167">
        <f t="shared" si="12"/>
        <v>3.2077444931035086E-2</v>
      </c>
    </row>
    <row r="30" spans="1:25" x14ac:dyDescent="0.25">
      <c r="B30" s="165" t="s">
        <v>118</v>
      </c>
      <c r="C30" s="166">
        <v>12858</v>
      </c>
      <c r="D30" s="166">
        <v>12331</v>
      </c>
      <c r="E30" s="166">
        <v>27461</v>
      </c>
      <c r="F30" s="166">
        <v>28821</v>
      </c>
      <c r="G30" s="166">
        <v>28446</v>
      </c>
      <c r="H30" s="166">
        <v>23489</v>
      </c>
      <c r="I30" s="181">
        <f t="shared" si="16"/>
        <v>-0.17426000140617315</v>
      </c>
      <c r="J30" s="167">
        <f t="shared" si="13"/>
        <v>0.90487389506122784</v>
      </c>
      <c r="K30" s="166">
        <f t="shared" si="14"/>
        <v>-4957</v>
      </c>
      <c r="L30" s="166">
        <f t="shared" si="15"/>
        <v>11158</v>
      </c>
      <c r="M30" s="167">
        <f t="shared" si="12"/>
        <v>1.0538443626796692E-2</v>
      </c>
    </row>
    <row r="31" spans="1:25" x14ac:dyDescent="0.25">
      <c r="B31" s="165" t="s">
        <v>125</v>
      </c>
      <c r="C31" s="166">
        <v>12503</v>
      </c>
      <c r="D31" s="166">
        <v>1443</v>
      </c>
      <c r="E31" s="166">
        <v>34729</v>
      </c>
      <c r="F31" s="166">
        <v>28769</v>
      </c>
      <c r="G31" s="166">
        <v>30041</v>
      </c>
      <c r="H31" s="166">
        <v>27791</v>
      </c>
      <c r="I31" s="181">
        <f t="shared" si="16"/>
        <v>-7.4897639892147372E-2</v>
      </c>
      <c r="J31" s="167">
        <f t="shared" si="13"/>
        <v>18.259182259182261</v>
      </c>
      <c r="K31" s="166">
        <f t="shared" si="14"/>
        <v>-2250</v>
      </c>
      <c r="L31" s="166">
        <f t="shared" si="15"/>
        <v>26348</v>
      </c>
      <c r="M31" s="167">
        <f t="shared" si="12"/>
        <v>1.2468554933471279E-2</v>
      </c>
    </row>
    <row r="32" spans="1:25" x14ac:dyDescent="0.25">
      <c r="B32" s="165" t="s">
        <v>121</v>
      </c>
      <c r="C32" s="166">
        <v>15876</v>
      </c>
      <c r="D32" s="166">
        <v>4127</v>
      </c>
      <c r="E32" s="166">
        <v>36864</v>
      </c>
      <c r="F32" s="166">
        <v>32894</v>
      </c>
      <c r="G32" s="166">
        <v>34121</v>
      </c>
      <c r="H32" s="166">
        <v>33135</v>
      </c>
      <c r="I32" s="181">
        <f t="shared" si="16"/>
        <v>-2.8897160106679198E-2</v>
      </c>
      <c r="J32" s="167">
        <f t="shared" si="13"/>
        <v>7.0288345044826759</v>
      </c>
      <c r="K32" s="166">
        <f t="shared" si="14"/>
        <v>-986</v>
      </c>
      <c r="L32" s="166">
        <f t="shared" si="15"/>
        <v>29008</v>
      </c>
      <c r="M32" s="167">
        <f t="shared" si="12"/>
        <v>1.4866164143808099E-2</v>
      </c>
    </row>
    <row r="33" spans="2:13" x14ac:dyDescent="0.25">
      <c r="B33" s="165" t="s">
        <v>130</v>
      </c>
      <c r="C33" s="166">
        <v>11519</v>
      </c>
      <c r="D33" s="166">
        <v>134</v>
      </c>
      <c r="E33" s="166">
        <v>12546</v>
      </c>
      <c r="F33" s="166">
        <v>14777</v>
      </c>
      <c r="G33" s="166">
        <v>13260</v>
      </c>
      <c r="H33" s="166">
        <v>12479</v>
      </c>
      <c r="I33" s="181">
        <f t="shared" si="16"/>
        <v>-5.8898944193061853E-2</v>
      </c>
      <c r="J33" s="167">
        <f t="shared" si="13"/>
        <v>92.126865671641795</v>
      </c>
      <c r="K33" s="166">
        <f t="shared" si="14"/>
        <v>-781</v>
      </c>
      <c r="L33" s="166">
        <f t="shared" si="15"/>
        <v>12345</v>
      </c>
      <c r="M33" s="167">
        <f t="shared" si="12"/>
        <v>5.5987584834942287E-3</v>
      </c>
    </row>
    <row r="34" spans="2:13" x14ac:dyDescent="0.25">
      <c r="B34" s="165" t="s">
        <v>133</v>
      </c>
      <c r="C34" s="166">
        <v>12800</v>
      </c>
      <c r="D34" s="166">
        <v>319</v>
      </c>
      <c r="E34" s="166">
        <v>7647</v>
      </c>
      <c r="F34" s="166">
        <v>13233</v>
      </c>
      <c r="G34" s="166">
        <v>13117</v>
      </c>
      <c r="H34" s="166">
        <v>10601</v>
      </c>
      <c r="I34" s="181">
        <f t="shared" si="16"/>
        <v>-0.1918121521689411</v>
      </c>
      <c r="J34" s="167">
        <f t="shared" si="13"/>
        <v>32.231974921630091</v>
      </c>
      <c r="K34" s="166">
        <f t="shared" si="14"/>
        <v>-2516</v>
      </c>
      <c r="L34" s="166">
        <f t="shared" si="15"/>
        <v>10282</v>
      </c>
      <c r="M34" s="167">
        <f t="shared" si="12"/>
        <v>4.7561854862987673E-3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35025</v>
      </c>
      <c r="E35" s="171">
        <f t="shared" si="18"/>
        <v>137832</v>
      </c>
      <c r="F35" s="171">
        <f t="shared" ref="F35:H35" si="19">F27-SUM(F28:F34)</f>
        <v>161389</v>
      </c>
      <c r="G35" s="171">
        <f t="shared" si="19"/>
        <v>177562</v>
      </c>
      <c r="H35" s="171">
        <f t="shared" si="19"/>
        <v>173840</v>
      </c>
      <c r="I35" s="182">
        <f t="shared" si="16"/>
        <v>-2.0961692253973263E-2</v>
      </c>
      <c r="J35" s="172">
        <f t="shared" si="13"/>
        <v>3.9633119200571016</v>
      </c>
      <c r="K35" s="171">
        <f>H35-G35</f>
        <v>-3722</v>
      </c>
      <c r="L35" s="171">
        <f t="shared" si="15"/>
        <v>138815</v>
      </c>
      <c r="M35" s="172">
        <f t="shared" si="12"/>
        <v>7.7994084042842901E-2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60212</v>
      </c>
      <c r="E37" s="178">
        <v>473974</v>
      </c>
      <c r="F37" s="178">
        <v>528116</v>
      </c>
      <c r="G37" s="178">
        <v>561508</v>
      </c>
      <c r="H37" s="178">
        <v>579080</v>
      </c>
      <c r="I37" s="179">
        <f>IFERROR(H37/G37-1,"-")</f>
        <v>3.1294300348347681E-2</v>
      </c>
      <c r="J37" s="179">
        <f>IFERROR(H37/D37-1,"-")</f>
        <v>8.6173520228525877</v>
      </c>
      <c r="K37" s="178">
        <f>H37-G37</f>
        <v>17572</v>
      </c>
      <c r="L37" s="178">
        <f>H37-D37</f>
        <v>518868</v>
      </c>
      <c r="M37" s="179">
        <f t="shared" ref="M37:M49" si="20">H37/H$9</f>
        <v>0.25980680043447696</v>
      </c>
    </row>
    <row r="38" spans="2:13" x14ac:dyDescent="0.25">
      <c r="B38" s="161" t="s">
        <v>99</v>
      </c>
      <c r="C38" s="162">
        <v>13953</v>
      </c>
      <c r="D38" s="162">
        <v>20214</v>
      </c>
      <c r="E38" s="162">
        <v>39365</v>
      </c>
      <c r="F38" s="162">
        <v>36909</v>
      </c>
      <c r="G38" s="162">
        <v>35905</v>
      </c>
      <c r="H38" s="162">
        <v>39006</v>
      </c>
      <c r="I38" s="180">
        <f>IFERROR(H38/G38-1,"-")</f>
        <v>8.63668012811587E-2</v>
      </c>
      <c r="J38" s="163">
        <f t="shared" ref="J38:J49" si="21">IFERROR(H38/D38-1,"-")</f>
        <v>0.92965271593944787</v>
      </c>
      <c r="K38" s="162">
        <f t="shared" ref="K38:K48" si="22">H38-G38</f>
        <v>3101</v>
      </c>
      <c r="L38" s="162">
        <f t="shared" ref="L38:L49" si="23">H38-D38</f>
        <v>18792</v>
      </c>
      <c r="M38" s="163">
        <f t="shared" si="20"/>
        <v>1.7500214232484643E-2</v>
      </c>
    </row>
    <row r="39" spans="2:13" x14ac:dyDescent="0.25">
      <c r="B39" s="165" t="s">
        <v>105</v>
      </c>
      <c r="C39" s="166">
        <v>5079</v>
      </c>
      <c r="D39" s="166">
        <v>16408</v>
      </c>
      <c r="E39" s="166">
        <v>16361</v>
      </c>
      <c r="F39" s="166">
        <v>14446</v>
      </c>
      <c r="G39" s="166">
        <v>14932</v>
      </c>
      <c r="H39" s="166">
        <v>15698</v>
      </c>
      <c r="I39" s="181">
        <f>IFERROR(H39/G39-1,"-")</f>
        <v>5.1299223144923634E-2</v>
      </c>
      <c r="J39" s="167">
        <f t="shared" si="21"/>
        <v>-4.3271574841540761E-2</v>
      </c>
      <c r="K39" s="166">
        <f t="shared" si="22"/>
        <v>766</v>
      </c>
      <c r="L39" s="166">
        <f t="shared" si="23"/>
        <v>-710</v>
      </c>
      <c r="M39" s="167">
        <f t="shared" si="20"/>
        <v>7.0429770553644038E-3</v>
      </c>
    </row>
    <row r="40" spans="2:13" x14ac:dyDescent="0.25">
      <c r="B40" s="165" t="s">
        <v>102</v>
      </c>
      <c r="C40" s="166">
        <v>8874</v>
      </c>
      <c r="D40" s="166">
        <v>3806</v>
      </c>
      <c r="E40" s="166">
        <v>23004</v>
      </c>
      <c r="F40" s="166">
        <v>22463</v>
      </c>
      <c r="G40" s="166">
        <v>20973</v>
      </c>
      <c r="H40" s="166">
        <v>23308</v>
      </c>
      <c r="I40" s="181">
        <f>IFERROR(H40/G40-1,"-")</f>
        <v>0.11133361941543884</v>
      </c>
      <c r="J40" s="167">
        <f t="shared" si="21"/>
        <v>5.1240147136100891</v>
      </c>
      <c r="K40" s="166">
        <f t="shared" si="22"/>
        <v>2335</v>
      </c>
      <c r="L40" s="166">
        <f t="shared" si="23"/>
        <v>19502</v>
      </c>
      <c r="M40" s="167">
        <f t="shared" si="20"/>
        <v>1.045723717712024E-2</v>
      </c>
    </row>
    <row r="41" spans="2:13" x14ac:dyDescent="0.25">
      <c r="B41" s="161" t="s">
        <v>109</v>
      </c>
      <c r="C41" s="162">
        <v>235324</v>
      </c>
      <c r="D41" s="162">
        <v>39998</v>
      </c>
      <c r="E41" s="162">
        <v>434609</v>
      </c>
      <c r="F41" s="162">
        <v>491207</v>
      </c>
      <c r="G41" s="162">
        <v>525603</v>
      </c>
      <c r="H41" s="162">
        <v>540074</v>
      </c>
      <c r="I41" s="180">
        <f>IFERROR(H41/G41-1,"-")</f>
        <v>2.7532186840638184E-2</v>
      </c>
      <c r="J41" s="163">
        <f t="shared" si="21"/>
        <v>12.502525126256312</v>
      </c>
      <c r="K41" s="162">
        <f t="shared" si="22"/>
        <v>14471</v>
      </c>
      <c r="L41" s="162">
        <f t="shared" si="23"/>
        <v>500076</v>
      </c>
      <c r="M41" s="163">
        <f t="shared" si="20"/>
        <v>0.2423065862019923</v>
      </c>
    </row>
    <row r="42" spans="2:13" x14ac:dyDescent="0.25">
      <c r="B42" s="165" t="s">
        <v>112</v>
      </c>
      <c r="C42" s="166">
        <v>106790</v>
      </c>
      <c r="D42" s="166">
        <v>1361</v>
      </c>
      <c r="E42" s="166">
        <v>204109</v>
      </c>
      <c r="F42" s="166">
        <v>238903</v>
      </c>
      <c r="G42" s="166">
        <v>262960</v>
      </c>
      <c r="H42" s="166">
        <v>270009</v>
      </c>
      <c r="I42" s="181">
        <f t="shared" ref="I42:I49" si="24">IFERROR(H42/G42-1,"-")</f>
        <v>2.6806358381502804E-2</v>
      </c>
      <c r="J42" s="167">
        <f t="shared" si="21"/>
        <v>197.39015429831008</v>
      </c>
      <c r="K42" s="166">
        <f t="shared" si="22"/>
        <v>7049</v>
      </c>
      <c r="L42" s="166">
        <f t="shared" si="23"/>
        <v>268648</v>
      </c>
      <c r="M42" s="167">
        <f t="shared" si="20"/>
        <v>0.12114073077728929</v>
      </c>
    </row>
    <row r="43" spans="2:13" x14ac:dyDescent="0.25">
      <c r="B43" s="165" t="s">
        <v>115</v>
      </c>
      <c r="C43" s="166">
        <v>11703</v>
      </c>
      <c r="D43" s="166">
        <v>3175</v>
      </c>
      <c r="E43" s="166">
        <v>15816</v>
      </c>
      <c r="F43" s="166">
        <v>19783</v>
      </c>
      <c r="G43" s="166">
        <v>20195</v>
      </c>
      <c r="H43" s="166">
        <v>20949</v>
      </c>
      <c r="I43" s="181">
        <f t="shared" si="24"/>
        <v>3.7335974251052173E-2</v>
      </c>
      <c r="J43" s="167">
        <f t="shared" si="21"/>
        <v>5.5981102362204727</v>
      </c>
      <c r="K43" s="166">
        <f t="shared" si="22"/>
        <v>754</v>
      </c>
      <c r="L43" s="166">
        <f t="shared" si="23"/>
        <v>17774</v>
      </c>
      <c r="M43" s="167">
        <f t="shared" si="20"/>
        <v>9.3988614048177415E-3</v>
      </c>
    </row>
    <row r="44" spans="2:13" x14ac:dyDescent="0.25">
      <c r="B44" s="165" t="s">
        <v>118</v>
      </c>
      <c r="C44" s="166">
        <v>5799</v>
      </c>
      <c r="D44" s="166">
        <v>5674</v>
      </c>
      <c r="E44" s="166">
        <v>11604</v>
      </c>
      <c r="F44" s="166">
        <v>13097</v>
      </c>
      <c r="G44" s="166">
        <v>12608</v>
      </c>
      <c r="H44" s="166">
        <v>13345</v>
      </c>
      <c r="I44" s="181">
        <f t="shared" si="24"/>
        <v>5.8454949238578635E-2</v>
      </c>
      <c r="J44" s="167">
        <f t="shared" si="21"/>
        <v>1.3519562918575962</v>
      </c>
      <c r="K44" s="166">
        <f t="shared" si="22"/>
        <v>737</v>
      </c>
      <c r="L44" s="166">
        <f t="shared" si="23"/>
        <v>7671</v>
      </c>
      <c r="M44" s="167">
        <f t="shared" si="20"/>
        <v>5.9872932095705166E-3</v>
      </c>
    </row>
    <row r="45" spans="2:13" x14ac:dyDescent="0.25">
      <c r="B45" s="165" t="s">
        <v>125</v>
      </c>
      <c r="C45" s="166">
        <v>10447</v>
      </c>
      <c r="D45" s="166">
        <v>970</v>
      </c>
      <c r="E45" s="166">
        <v>24963</v>
      </c>
      <c r="F45" s="166">
        <v>21459</v>
      </c>
      <c r="G45" s="166">
        <v>23603</v>
      </c>
      <c r="H45" s="166">
        <v>21138</v>
      </c>
      <c r="I45" s="181">
        <f t="shared" si="24"/>
        <v>-0.10443587679532262</v>
      </c>
      <c r="J45" s="167">
        <f t="shared" si="21"/>
        <v>20.791752577319588</v>
      </c>
      <c r="K45" s="166">
        <f t="shared" si="22"/>
        <v>-2465</v>
      </c>
      <c r="L45" s="166">
        <f t="shared" si="23"/>
        <v>20168</v>
      </c>
      <c r="M45" s="167">
        <f t="shared" si="20"/>
        <v>9.483657089839009E-3</v>
      </c>
    </row>
    <row r="46" spans="2:13" x14ac:dyDescent="0.25">
      <c r="B46" s="165" t="s">
        <v>121</v>
      </c>
      <c r="C46" s="166">
        <v>9027</v>
      </c>
      <c r="D46" s="166">
        <v>1109</v>
      </c>
      <c r="E46" s="166">
        <v>15247</v>
      </c>
      <c r="F46" s="166">
        <v>17327</v>
      </c>
      <c r="G46" s="166">
        <v>19324</v>
      </c>
      <c r="H46" s="166">
        <v>15500</v>
      </c>
      <c r="I46" s="181">
        <f t="shared" si="24"/>
        <v>-0.19788863589318983</v>
      </c>
      <c r="J46" s="167">
        <f t="shared" si="21"/>
        <v>12.976555455365194</v>
      </c>
      <c r="K46" s="166">
        <f t="shared" si="22"/>
        <v>-3824</v>
      </c>
      <c r="L46" s="166">
        <f t="shared" si="23"/>
        <v>14391</v>
      </c>
      <c r="M46" s="167">
        <f t="shared" si="20"/>
        <v>6.9541434805802174E-3</v>
      </c>
    </row>
    <row r="47" spans="2:13" x14ac:dyDescent="0.25">
      <c r="B47" s="165" t="s">
        <v>130</v>
      </c>
      <c r="C47" s="166">
        <v>9587</v>
      </c>
      <c r="D47" s="166">
        <v>169</v>
      </c>
      <c r="E47" s="166">
        <v>11974</v>
      </c>
      <c r="F47" s="166">
        <v>13918</v>
      </c>
      <c r="G47" s="166">
        <v>12602</v>
      </c>
      <c r="H47" s="166">
        <v>13034</v>
      </c>
      <c r="I47" s="181">
        <f t="shared" si="24"/>
        <v>3.428027297254399E-2</v>
      </c>
      <c r="J47" s="167">
        <f t="shared" si="21"/>
        <v>76.124260355029591</v>
      </c>
      <c r="K47" s="166">
        <f t="shared" si="22"/>
        <v>432</v>
      </c>
      <c r="L47" s="166">
        <f t="shared" si="23"/>
        <v>12865</v>
      </c>
      <c r="M47" s="167">
        <f t="shared" si="20"/>
        <v>5.8477616855408107E-3</v>
      </c>
    </row>
    <row r="48" spans="2:13" x14ac:dyDescent="0.25">
      <c r="B48" s="165" t="s">
        <v>133</v>
      </c>
      <c r="C48" s="166">
        <v>15367</v>
      </c>
      <c r="D48" s="166">
        <v>1499</v>
      </c>
      <c r="E48" s="166">
        <v>11217</v>
      </c>
      <c r="F48" s="166">
        <v>13963</v>
      </c>
      <c r="G48" s="166">
        <v>14657</v>
      </c>
      <c r="H48" s="166">
        <v>11393</v>
      </c>
      <c r="I48" s="181">
        <f t="shared" si="24"/>
        <v>-0.22269222896909324</v>
      </c>
      <c r="J48" s="167">
        <f t="shared" si="21"/>
        <v>6.6004002668445629</v>
      </c>
      <c r="K48" s="166">
        <f t="shared" si="22"/>
        <v>-3264</v>
      </c>
      <c r="L48" s="166">
        <f t="shared" si="23"/>
        <v>9894</v>
      </c>
      <c r="M48" s="167">
        <f t="shared" si="20"/>
        <v>5.111519785435511E-3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26041</v>
      </c>
      <c r="E49" s="171">
        <f t="shared" si="26"/>
        <v>139679</v>
      </c>
      <c r="F49" s="171">
        <f t="shared" ref="F49:H49" si="27">F41-SUM(F42:F48)</f>
        <v>152757</v>
      </c>
      <c r="G49" s="171">
        <f t="shared" si="27"/>
        <v>159654</v>
      </c>
      <c r="H49" s="171">
        <f t="shared" si="27"/>
        <v>174706</v>
      </c>
      <c r="I49" s="182">
        <f t="shared" si="24"/>
        <v>9.4278878073834615E-2</v>
      </c>
      <c r="J49" s="172">
        <f t="shared" si="21"/>
        <v>5.7088821473829734</v>
      </c>
      <c r="K49" s="171">
        <f>H49-G49</f>
        <v>15052</v>
      </c>
      <c r="L49" s="171">
        <f t="shared" si="23"/>
        <v>148665</v>
      </c>
      <c r="M49" s="172">
        <f t="shared" si="20"/>
        <v>7.8382618768919193E-2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3463</v>
      </c>
      <c r="E51" s="178">
        <v>14300</v>
      </c>
      <c r="F51" s="178">
        <v>24366</v>
      </c>
      <c r="G51" s="178">
        <v>20854</v>
      </c>
      <c r="H51" s="178">
        <v>18447</v>
      </c>
      <c r="I51" s="179">
        <f>IFERROR(H51/G51-1,"-")</f>
        <v>-0.11542150187014477</v>
      </c>
      <c r="J51" s="179">
        <f>IFERROR(H51/D51-1,"-")</f>
        <v>4.3268842044470111</v>
      </c>
      <c r="K51" s="178">
        <f>H51-G51</f>
        <v>-2407</v>
      </c>
      <c r="L51" s="178">
        <f>H51-D51</f>
        <v>14984</v>
      </c>
      <c r="M51" s="179">
        <f t="shared" ref="M51:M63" si="28">H51/H$9</f>
        <v>8.2763280507266637E-3</v>
      </c>
    </row>
    <row r="52" spans="2:13" x14ac:dyDescent="0.25">
      <c r="B52" s="161" t="s">
        <v>99</v>
      </c>
      <c r="C52" s="162">
        <v>1123</v>
      </c>
      <c r="D52" s="162">
        <v>787</v>
      </c>
      <c r="E52" s="162">
        <v>1482</v>
      </c>
      <c r="F52" s="162">
        <v>10615</v>
      </c>
      <c r="G52" s="162">
        <v>5673</v>
      </c>
      <c r="H52" s="162">
        <v>3481</v>
      </c>
      <c r="I52" s="180">
        <f>IFERROR(H52/G52-1,"-")</f>
        <v>-0.38639167988718492</v>
      </c>
      <c r="J52" s="163">
        <f t="shared" ref="J52:J63" si="29">IFERROR(H52/D52-1,"-")</f>
        <v>3.4231257941550188</v>
      </c>
      <c r="K52" s="162">
        <f t="shared" ref="K52:K62" si="30">H52-G52</f>
        <v>-2192</v>
      </c>
      <c r="L52" s="162">
        <f t="shared" ref="L52:L63" si="31">H52-D52</f>
        <v>2694</v>
      </c>
      <c r="M52" s="163">
        <f t="shared" si="28"/>
        <v>1.5617660294128864E-3</v>
      </c>
    </row>
    <row r="53" spans="2:13" x14ac:dyDescent="0.25">
      <c r="B53" s="165" t="s">
        <v>105</v>
      </c>
      <c r="C53" s="166">
        <v>538</v>
      </c>
      <c r="D53" s="166">
        <v>309</v>
      </c>
      <c r="E53" s="166">
        <v>479</v>
      </c>
      <c r="F53" s="166">
        <v>7891</v>
      </c>
      <c r="G53" s="166">
        <v>3879</v>
      </c>
      <c r="H53" s="166">
        <v>2185</v>
      </c>
      <c r="I53" s="181">
        <f>IFERROR(H53/G53-1,"-")</f>
        <v>-0.43671049239494719</v>
      </c>
      <c r="J53" s="167">
        <f t="shared" si="29"/>
        <v>6.0711974110032365</v>
      </c>
      <c r="K53" s="166">
        <f t="shared" si="30"/>
        <v>-1694</v>
      </c>
      <c r="L53" s="166">
        <f t="shared" si="31"/>
        <v>1876</v>
      </c>
      <c r="M53" s="167">
        <f t="shared" si="28"/>
        <v>9.8030990355275969E-4</v>
      </c>
    </row>
    <row r="54" spans="2:13" x14ac:dyDescent="0.25">
      <c r="B54" s="165" t="s">
        <v>102</v>
      </c>
      <c r="C54" s="166">
        <v>585</v>
      </c>
      <c r="D54" s="166">
        <v>478</v>
      </c>
      <c r="E54" s="166">
        <v>1003</v>
      </c>
      <c r="F54" s="166">
        <v>2724</v>
      </c>
      <c r="G54" s="166">
        <v>1794</v>
      </c>
      <c r="H54" s="166">
        <v>1296</v>
      </c>
      <c r="I54" s="181">
        <f>IFERROR(H54/G54-1,"-")</f>
        <v>-0.27759197324414719</v>
      </c>
      <c r="J54" s="167">
        <f t="shared" si="29"/>
        <v>1.7112970711297071</v>
      </c>
      <c r="K54" s="166">
        <f t="shared" si="30"/>
        <v>-498</v>
      </c>
      <c r="L54" s="166">
        <f t="shared" si="31"/>
        <v>818</v>
      </c>
      <c r="M54" s="167">
        <f t="shared" si="28"/>
        <v>5.8145612586012663E-4</v>
      </c>
    </row>
    <row r="55" spans="2:13" x14ac:dyDescent="0.25">
      <c r="B55" s="161" t="s">
        <v>109</v>
      </c>
      <c r="C55" s="162">
        <v>8947</v>
      </c>
      <c r="D55" s="162">
        <v>2676</v>
      </c>
      <c r="E55" s="162">
        <v>12818</v>
      </c>
      <c r="F55" s="162">
        <v>13751</v>
      </c>
      <c r="G55" s="162">
        <v>15181</v>
      </c>
      <c r="H55" s="162">
        <v>14966</v>
      </c>
      <c r="I55" s="180">
        <f>IFERROR(H55/G55-1,"-")</f>
        <v>-1.4162439891970191E-2</v>
      </c>
      <c r="J55" s="163">
        <f t="shared" si="29"/>
        <v>4.5926756352765326</v>
      </c>
      <c r="K55" s="162">
        <f t="shared" si="30"/>
        <v>-215</v>
      </c>
      <c r="L55" s="162">
        <f t="shared" si="31"/>
        <v>12290</v>
      </c>
      <c r="M55" s="163">
        <f t="shared" si="28"/>
        <v>6.7145620213137766E-3</v>
      </c>
    </row>
    <row r="56" spans="2:13" x14ac:dyDescent="0.25">
      <c r="B56" s="165" t="s">
        <v>112</v>
      </c>
      <c r="C56" s="166">
        <v>2897</v>
      </c>
      <c r="D56" s="166">
        <v>55</v>
      </c>
      <c r="E56" s="166">
        <v>4284</v>
      </c>
      <c r="F56" s="166">
        <v>3985</v>
      </c>
      <c r="G56" s="166">
        <v>4530</v>
      </c>
      <c r="H56" s="166">
        <v>5158</v>
      </c>
      <c r="I56" s="181">
        <f t="shared" ref="I56:I63" si="32">IFERROR(H56/G56-1,"-")</f>
        <v>0.1386313465783664</v>
      </c>
      <c r="J56" s="167">
        <f t="shared" si="29"/>
        <v>92.781818181818181</v>
      </c>
      <c r="K56" s="166">
        <f t="shared" si="30"/>
        <v>628</v>
      </c>
      <c r="L56" s="166">
        <f t="shared" si="31"/>
        <v>5103</v>
      </c>
      <c r="M56" s="167">
        <f t="shared" si="28"/>
        <v>2.3141594885698557E-3</v>
      </c>
    </row>
    <row r="57" spans="2:13" x14ac:dyDescent="0.25">
      <c r="B57" s="165" t="s">
        <v>115</v>
      </c>
      <c r="C57" s="166">
        <v>2253</v>
      </c>
      <c r="D57" s="166">
        <v>1007</v>
      </c>
      <c r="E57" s="166">
        <v>3320</v>
      </c>
      <c r="F57" s="166">
        <v>2533</v>
      </c>
      <c r="G57" s="166">
        <v>3337</v>
      </c>
      <c r="H57" s="166">
        <v>3212</v>
      </c>
      <c r="I57" s="181">
        <f t="shared" si="32"/>
        <v>-3.7458795325142291E-2</v>
      </c>
      <c r="J57" s="167">
        <f t="shared" si="29"/>
        <v>2.1896722939424031</v>
      </c>
      <c r="K57" s="166">
        <f t="shared" si="30"/>
        <v>-125</v>
      </c>
      <c r="L57" s="166">
        <f t="shared" si="31"/>
        <v>2205</v>
      </c>
      <c r="M57" s="167">
        <f t="shared" si="28"/>
        <v>1.4410779909434619E-3</v>
      </c>
    </row>
    <row r="58" spans="2:13" x14ac:dyDescent="0.25">
      <c r="B58" s="165" t="s">
        <v>118</v>
      </c>
      <c r="C58" s="166">
        <v>449</v>
      </c>
      <c r="D58" s="166">
        <v>446</v>
      </c>
      <c r="E58" s="166">
        <v>1008</v>
      </c>
      <c r="F58" s="166">
        <v>1449</v>
      </c>
      <c r="G58" s="166">
        <v>1165</v>
      </c>
      <c r="H58" s="166">
        <v>904</v>
      </c>
      <c r="I58" s="181">
        <f t="shared" si="32"/>
        <v>-0.22403433476394852</v>
      </c>
      <c r="J58" s="167">
        <f t="shared" si="29"/>
        <v>1.0269058295964126</v>
      </c>
      <c r="K58" s="166">
        <f t="shared" si="30"/>
        <v>-261</v>
      </c>
      <c r="L58" s="166">
        <f t="shared" si="31"/>
        <v>458</v>
      </c>
      <c r="M58" s="167">
        <f t="shared" si="28"/>
        <v>4.0558359396416236E-4</v>
      </c>
    </row>
    <row r="59" spans="2:13" x14ac:dyDescent="0.25">
      <c r="B59" s="165" t="s">
        <v>125</v>
      </c>
      <c r="C59" s="166">
        <v>218</v>
      </c>
      <c r="D59" s="166">
        <v>55</v>
      </c>
      <c r="E59" s="166">
        <v>375</v>
      </c>
      <c r="F59" s="166">
        <v>331</v>
      </c>
      <c r="G59" s="166">
        <v>537</v>
      </c>
      <c r="H59" s="166">
        <v>447</v>
      </c>
      <c r="I59" s="181">
        <f t="shared" si="32"/>
        <v>-0.16759776536312854</v>
      </c>
      <c r="J59" s="167">
        <f t="shared" si="29"/>
        <v>7.127272727272727</v>
      </c>
      <c r="K59" s="166">
        <f t="shared" si="30"/>
        <v>-90</v>
      </c>
      <c r="L59" s="166">
        <f t="shared" si="31"/>
        <v>392</v>
      </c>
      <c r="M59" s="167">
        <f t="shared" si="28"/>
        <v>2.0054852489157144E-4</v>
      </c>
    </row>
    <row r="60" spans="2:13" x14ac:dyDescent="0.25">
      <c r="B60" s="165" t="s">
        <v>121</v>
      </c>
      <c r="C60" s="166">
        <v>187</v>
      </c>
      <c r="D60" s="166">
        <v>80</v>
      </c>
      <c r="E60" s="166">
        <v>344</v>
      </c>
      <c r="F60" s="166">
        <v>345</v>
      </c>
      <c r="G60" s="166">
        <v>387</v>
      </c>
      <c r="H60" s="166">
        <v>422</v>
      </c>
      <c r="I60" s="181">
        <f t="shared" si="32"/>
        <v>9.04392764857882E-2</v>
      </c>
      <c r="J60" s="167">
        <f t="shared" si="29"/>
        <v>4.2750000000000004</v>
      </c>
      <c r="K60" s="166">
        <f t="shared" si="30"/>
        <v>35</v>
      </c>
      <c r="L60" s="166">
        <f t="shared" si="31"/>
        <v>342</v>
      </c>
      <c r="M60" s="167">
        <f t="shared" si="28"/>
        <v>1.8933216443902271E-4</v>
      </c>
    </row>
    <row r="61" spans="2:13" x14ac:dyDescent="0.25">
      <c r="B61" s="165" t="s">
        <v>130</v>
      </c>
      <c r="C61" s="166">
        <v>136</v>
      </c>
      <c r="D61" s="166">
        <v>22</v>
      </c>
      <c r="E61" s="166">
        <v>44</v>
      </c>
      <c r="F61" s="166">
        <v>149</v>
      </c>
      <c r="G61" s="166">
        <v>78</v>
      </c>
      <c r="H61" s="166">
        <v>164</v>
      </c>
      <c r="I61" s="181">
        <f t="shared" si="32"/>
        <v>1.1025641025641026</v>
      </c>
      <c r="J61" s="167">
        <f t="shared" si="29"/>
        <v>6.4545454545454541</v>
      </c>
      <c r="K61" s="166">
        <f t="shared" si="30"/>
        <v>86</v>
      </c>
      <c r="L61" s="166">
        <f t="shared" si="31"/>
        <v>142</v>
      </c>
      <c r="M61" s="167">
        <f t="shared" si="28"/>
        <v>7.3579324568719728E-5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88</v>
      </c>
      <c r="F62" s="166">
        <v>133</v>
      </c>
      <c r="G62" s="166">
        <v>85</v>
      </c>
      <c r="H62" s="166">
        <v>324</v>
      </c>
      <c r="I62" s="181">
        <f t="shared" si="32"/>
        <v>2.8117647058823527</v>
      </c>
      <c r="J62" s="167">
        <f t="shared" si="29"/>
        <v>22.142857142857142</v>
      </c>
      <c r="K62" s="166">
        <f t="shared" si="30"/>
        <v>239</v>
      </c>
      <c r="L62" s="166">
        <f t="shared" si="31"/>
        <v>310</v>
      </c>
      <c r="M62" s="167">
        <f t="shared" si="28"/>
        <v>1.4536403146503166E-4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997</v>
      </c>
      <c r="E63" s="171">
        <f t="shared" si="34"/>
        <v>3355</v>
      </c>
      <c r="F63" s="171">
        <f t="shared" ref="F63:H63" si="35">F55-SUM(F56:F62)</f>
        <v>4826</v>
      </c>
      <c r="G63" s="171">
        <f t="shared" si="35"/>
        <v>5062</v>
      </c>
      <c r="H63" s="171">
        <f t="shared" si="35"/>
        <v>4335</v>
      </c>
      <c r="I63" s="182">
        <f t="shared" si="32"/>
        <v>-0.14361912287633349</v>
      </c>
      <c r="J63" s="172">
        <f t="shared" si="29"/>
        <v>3.3480441323971917</v>
      </c>
      <c r="K63" s="171">
        <f>H63-G63</f>
        <v>-727</v>
      </c>
      <c r="L63" s="171">
        <f t="shared" si="31"/>
        <v>3338</v>
      </c>
      <c r="M63" s="172">
        <f t="shared" si="28"/>
        <v>1.9449169024719512E-3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13697</v>
      </c>
      <c r="E65" s="178">
        <v>56946</v>
      </c>
      <c r="F65" s="178">
        <v>71722</v>
      </c>
      <c r="G65" s="178">
        <v>100800</v>
      </c>
      <c r="H65" s="178">
        <v>78000</v>
      </c>
      <c r="I65" s="179">
        <f>IFERROR(H65/G65-1,"-")</f>
        <v>-0.22619047619047616</v>
      </c>
      <c r="J65" s="179">
        <f>IFERROR(H65/D65-1,"-")</f>
        <v>4.6946776666423302</v>
      </c>
      <c r="K65" s="178">
        <f>H65-G65</f>
        <v>-22800</v>
      </c>
      <c r="L65" s="178">
        <f>H65-D65</f>
        <v>64303</v>
      </c>
      <c r="M65" s="179">
        <f t="shared" ref="M65:M77" si="36">H65/H$9</f>
        <v>3.4995044611952061E-2</v>
      </c>
    </row>
    <row r="66" spans="2:13" x14ac:dyDescent="0.25">
      <c r="B66" s="161" t="s">
        <v>99</v>
      </c>
      <c r="C66" s="162">
        <v>5545</v>
      </c>
      <c r="D66" s="162">
        <v>6965</v>
      </c>
      <c r="E66" s="162">
        <v>12964</v>
      </c>
      <c r="F66" s="162">
        <v>7172</v>
      </c>
      <c r="G66" s="162">
        <v>21594</v>
      </c>
      <c r="H66" s="162">
        <v>13320</v>
      </c>
      <c r="I66" s="180">
        <f>IFERROR(H66/G66-1,"-")</f>
        <v>-0.38316198944151159</v>
      </c>
      <c r="J66" s="163">
        <f t="shared" ref="J66:J77" si="37">IFERROR(H66/D66-1,"-")</f>
        <v>0.91241923905240485</v>
      </c>
      <c r="K66" s="162">
        <f t="shared" ref="K66:K76" si="38">H66-G66</f>
        <v>-8274</v>
      </c>
      <c r="L66" s="162">
        <f t="shared" ref="L66:L77" si="39">H66-D66</f>
        <v>6355</v>
      </c>
      <c r="M66" s="163">
        <f t="shared" si="36"/>
        <v>5.9760768491179681E-3</v>
      </c>
    </row>
    <row r="67" spans="2:13" x14ac:dyDescent="0.25">
      <c r="B67" s="165" t="s">
        <v>105</v>
      </c>
      <c r="C67" s="166">
        <v>2263</v>
      </c>
      <c r="D67" s="166">
        <v>6811</v>
      </c>
      <c r="E67" s="166">
        <v>9096</v>
      </c>
      <c r="F67" s="166">
        <v>4567</v>
      </c>
      <c r="G67" s="166">
        <v>12190</v>
      </c>
      <c r="H67" s="166">
        <v>4997</v>
      </c>
      <c r="I67" s="181">
        <f>IFERROR(H67/G67-1,"-")</f>
        <v>-0.59007383100902377</v>
      </c>
      <c r="J67" s="167">
        <f t="shared" si="37"/>
        <v>-0.26633387167816769</v>
      </c>
      <c r="K67" s="166">
        <f t="shared" si="38"/>
        <v>-7193</v>
      </c>
      <c r="L67" s="166">
        <f t="shared" si="39"/>
        <v>-1814</v>
      </c>
      <c r="M67" s="167">
        <f t="shared" si="36"/>
        <v>2.2419261272554418E-3</v>
      </c>
    </row>
    <row r="68" spans="2:13" x14ac:dyDescent="0.25">
      <c r="B68" s="165" t="s">
        <v>102</v>
      </c>
      <c r="C68" s="166">
        <v>3282</v>
      </c>
      <c r="D68" s="166">
        <v>154</v>
      </c>
      <c r="E68" s="166">
        <v>3868</v>
      </c>
      <c r="F68" s="166">
        <v>2605</v>
      </c>
      <c r="G68" s="166">
        <v>9404</v>
      </c>
      <c r="H68" s="166">
        <v>8323</v>
      </c>
      <c r="I68" s="181">
        <f>IFERROR(H68/G68-1,"-")</f>
        <v>-0.11495108464483195</v>
      </c>
      <c r="J68" s="167">
        <f t="shared" si="37"/>
        <v>53.045454545454547</v>
      </c>
      <c r="K68" s="166">
        <f t="shared" si="38"/>
        <v>-1081</v>
      </c>
      <c r="L68" s="166">
        <f t="shared" si="39"/>
        <v>8169</v>
      </c>
      <c r="M68" s="167">
        <f t="shared" si="36"/>
        <v>3.7341507218625258E-3</v>
      </c>
    </row>
    <row r="69" spans="2:13" x14ac:dyDescent="0.25">
      <c r="B69" s="161" t="s">
        <v>109</v>
      </c>
      <c r="C69" s="162">
        <v>18528</v>
      </c>
      <c r="D69" s="162">
        <v>6732</v>
      </c>
      <c r="E69" s="162">
        <v>43982</v>
      </c>
      <c r="F69" s="162">
        <v>64550</v>
      </c>
      <c r="G69" s="162">
        <v>79206</v>
      </c>
      <c r="H69" s="162">
        <v>64680</v>
      </c>
      <c r="I69" s="180">
        <f>IFERROR(H69/G69-1,"-")</f>
        <v>-0.18339519733353538</v>
      </c>
      <c r="J69" s="163">
        <f t="shared" si="37"/>
        <v>8.6078431372549016</v>
      </c>
      <c r="K69" s="162">
        <f t="shared" si="38"/>
        <v>-14526</v>
      </c>
      <c r="L69" s="162">
        <f t="shared" si="39"/>
        <v>57948</v>
      </c>
      <c r="M69" s="163">
        <f t="shared" si="36"/>
        <v>2.9018967762834098E-2</v>
      </c>
    </row>
    <row r="70" spans="2:13" x14ac:dyDescent="0.25">
      <c r="B70" s="165" t="s">
        <v>112</v>
      </c>
      <c r="C70" s="166">
        <v>7372</v>
      </c>
      <c r="D70" s="166">
        <v>591</v>
      </c>
      <c r="E70" s="166">
        <v>17719</v>
      </c>
      <c r="F70" s="166">
        <v>23608</v>
      </c>
      <c r="G70" s="166">
        <v>30338</v>
      </c>
      <c r="H70" s="166">
        <v>31563</v>
      </c>
      <c r="I70" s="181">
        <f t="shared" ref="I70:I77" si="40">IFERROR(H70/G70-1,"-")</f>
        <v>4.0378403322565815E-2</v>
      </c>
      <c r="J70" s="167">
        <f t="shared" si="37"/>
        <v>52.406091370558379</v>
      </c>
      <c r="K70" s="166">
        <f t="shared" si="38"/>
        <v>1225</v>
      </c>
      <c r="L70" s="166">
        <f t="shared" si="39"/>
        <v>30972</v>
      </c>
      <c r="M70" s="167">
        <f t="shared" si="36"/>
        <v>1.4160879398551833E-2</v>
      </c>
    </row>
    <row r="71" spans="2:13" x14ac:dyDescent="0.25">
      <c r="B71" s="165" t="s">
        <v>115</v>
      </c>
      <c r="C71" s="166">
        <v>2105</v>
      </c>
      <c r="D71" s="166">
        <v>1171</v>
      </c>
      <c r="E71" s="166">
        <v>4763</v>
      </c>
      <c r="F71" s="166">
        <v>3885</v>
      </c>
      <c r="G71" s="166">
        <v>5065</v>
      </c>
      <c r="H71" s="166">
        <v>4978</v>
      </c>
      <c r="I71" s="181">
        <f t="shared" si="40"/>
        <v>-1.7176702862783833E-2</v>
      </c>
      <c r="J71" s="167">
        <f t="shared" si="37"/>
        <v>3.2510674637062342</v>
      </c>
      <c r="K71" s="166">
        <f t="shared" si="38"/>
        <v>-87</v>
      </c>
      <c r="L71" s="166">
        <f t="shared" si="39"/>
        <v>3807</v>
      </c>
      <c r="M71" s="167">
        <f t="shared" si="36"/>
        <v>2.2334016933115049E-3</v>
      </c>
    </row>
    <row r="72" spans="2:13" x14ac:dyDescent="0.25">
      <c r="B72" s="165" t="s">
        <v>118</v>
      </c>
      <c r="C72" s="166">
        <v>2465</v>
      </c>
      <c r="D72" s="166">
        <v>996</v>
      </c>
      <c r="E72" s="166">
        <v>6182</v>
      </c>
      <c r="F72" s="166">
        <v>8347</v>
      </c>
      <c r="G72" s="166">
        <v>9699</v>
      </c>
      <c r="H72" s="166">
        <v>4243</v>
      </c>
      <c r="I72" s="181">
        <f t="shared" si="40"/>
        <v>-0.56253221981647594</v>
      </c>
      <c r="J72" s="167">
        <f t="shared" si="37"/>
        <v>3.2600401606425704</v>
      </c>
      <c r="K72" s="166">
        <f t="shared" si="38"/>
        <v>-5456</v>
      </c>
      <c r="L72" s="166">
        <f t="shared" si="39"/>
        <v>3247</v>
      </c>
      <c r="M72" s="167">
        <f t="shared" si="36"/>
        <v>1.9036406960065719E-3</v>
      </c>
    </row>
    <row r="73" spans="2:13" x14ac:dyDescent="0.25">
      <c r="B73" s="165" t="s">
        <v>125</v>
      </c>
      <c r="C73" s="166">
        <v>210</v>
      </c>
      <c r="D73" s="166">
        <v>182</v>
      </c>
      <c r="E73" s="166">
        <v>1336</v>
      </c>
      <c r="F73" s="166">
        <v>1751</v>
      </c>
      <c r="G73" s="166">
        <v>3178</v>
      </c>
      <c r="H73" s="166">
        <v>2347</v>
      </c>
      <c r="I73" s="181">
        <f t="shared" si="40"/>
        <v>-0.26148521082441789</v>
      </c>
      <c r="J73" s="167">
        <f t="shared" si="37"/>
        <v>11.895604395604396</v>
      </c>
      <c r="K73" s="166">
        <f t="shared" si="38"/>
        <v>-831</v>
      </c>
      <c r="L73" s="166">
        <f t="shared" si="39"/>
        <v>2165</v>
      </c>
      <c r="M73" s="167">
        <f t="shared" si="36"/>
        <v>1.0529919192852756E-3</v>
      </c>
    </row>
    <row r="74" spans="2:13" x14ac:dyDescent="0.25">
      <c r="B74" s="165" t="s">
        <v>121</v>
      </c>
      <c r="C74" s="166">
        <v>472</v>
      </c>
      <c r="D74" s="166">
        <v>365</v>
      </c>
      <c r="E74" s="166">
        <v>1311</v>
      </c>
      <c r="F74" s="166">
        <v>1378</v>
      </c>
      <c r="G74" s="166">
        <v>1856</v>
      </c>
      <c r="H74" s="166">
        <v>1358</v>
      </c>
      <c r="I74" s="181">
        <f t="shared" si="40"/>
        <v>-0.26831896551724133</v>
      </c>
      <c r="J74" s="167">
        <f t="shared" si="37"/>
        <v>2.7205479452054795</v>
      </c>
      <c r="K74" s="166">
        <f t="shared" si="38"/>
        <v>-498</v>
      </c>
      <c r="L74" s="166">
        <f t="shared" si="39"/>
        <v>993</v>
      </c>
      <c r="M74" s="167">
        <f t="shared" si="36"/>
        <v>6.0927269978244749E-4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1002</v>
      </c>
      <c r="F75" s="166">
        <v>3201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6.5010025182972485E-4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331</v>
      </c>
      <c r="F76" s="166">
        <v>934</v>
      </c>
      <c r="G76" s="166">
        <v>1640</v>
      </c>
      <c r="H76" s="166">
        <v>1776</v>
      </c>
      <c r="I76" s="181">
        <f t="shared" si="40"/>
        <v>8.2926829268292757E-2</v>
      </c>
      <c r="J76" s="167" t="str">
        <f t="shared" si="37"/>
        <v>-</v>
      </c>
      <c r="K76" s="166">
        <f t="shared" si="38"/>
        <v>136</v>
      </c>
      <c r="L76" s="166">
        <f t="shared" si="39"/>
        <v>1776</v>
      </c>
      <c r="M76" s="167">
        <f t="shared" si="36"/>
        <v>7.9681024654906243E-4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3426</v>
      </c>
      <c r="E77" s="171">
        <f t="shared" si="42"/>
        <v>11338</v>
      </c>
      <c r="F77" s="171">
        <f t="shared" ref="F77:H77" si="43">F69-SUM(F70:F76)</f>
        <v>21446</v>
      </c>
      <c r="G77" s="171">
        <f t="shared" si="43"/>
        <v>25218</v>
      </c>
      <c r="H77" s="171">
        <f t="shared" si="43"/>
        <v>16966</v>
      </c>
      <c r="I77" s="182">
        <f t="shared" si="40"/>
        <v>-0.32722658418589901</v>
      </c>
      <c r="J77" s="172">
        <f t="shared" si="37"/>
        <v>3.9521307647402217</v>
      </c>
      <c r="K77" s="171">
        <f>H77-G77</f>
        <v>-8252</v>
      </c>
      <c r="L77" s="171">
        <f t="shared" si="39"/>
        <v>13540</v>
      </c>
      <c r="M77" s="172">
        <f t="shared" si="36"/>
        <v>7.6118708575176755E-3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45059</v>
      </c>
      <c r="E79" s="178">
        <v>258125</v>
      </c>
      <c r="F79" s="178">
        <v>307593</v>
      </c>
      <c r="G79" s="178">
        <v>351238</v>
      </c>
      <c r="H79" s="178">
        <v>366681</v>
      </c>
      <c r="I79" s="179">
        <f>IFERROR(H79/G79-1,"-")</f>
        <v>4.3967338385937804E-2</v>
      </c>
      <c r="J79" s="179">
        <f>IFERROR(H79/D79-1,"-")</f>
        <v>7.1377971104551818</v>
      </c>
      <c r="K79" s="178">
        <f>H79-G79</f>
        <v>15443</v>
      </c>
      <c r="L79" s="178">
        <f>H79-D79</f>
        <v>321622</v>
      </c>
      <c r="M79" s="179">
        <f t="shared" ref="M79:M91" si="44">H79/H$9</f>
        <v>0.16451305068404096</v>
      </c>
    </row>
    <row r="80" spans="2:13" x14ac:dyDescent="0.25">
      <c r="B80" s="161" t="s">
        <v>99</v>
      </c>
      <c r="C80" s="162">
        <v>47060</v>
      </c>
      <c r="D80" s="162">
        <v>23087</v>
      </c>
      <c r="E80" s="162">
        <v>115113</v>
      </c>
      <c r="F80" s="162">
        <v>123715</v>
      </c>
      <c r="G80" s="162">
        <v>132182</v>
      </c>
      <c r="H80" s="162">
        <v>139895</v>
      </c>
      <c r="I80" s="180">
        <f>IFERROR(H80/G80-1,"-")</f>
        <v>5.8351364028385033E-2</v>
      </c>
      <c r="J80" s="163">
        <f t="shared" ref="J80:J91" si="45">IFERROR(H80/D80-1,"-")</f>
        <v>5.0594706977952963</v>
      </c>
      <c r="K80" s="162">
        <f t="shared" ref="K80:K90" si="46">H80-G80</f>
        <v>7713</v>
      </c>
      <c r="L80" s="162">
        <f t="shared" ref="L80:L91" si="47">H80-D80</f>
        <v>116808</v>
      </c>
      <c r="M80" s="163">
        <f t="shared" si="44"/>
        <v>6.2764509820372225E-2</v>
      </c>
    </row>
    <row r="81" spans="2:13" x14ac:dyDescent="0.25">
      <c r="B81" s="165" t="s">
        <v>105</v>
      </c>
      <c r="C81" s="166">
        <v>8752</v>
      </c>
      <c r="D81" s="166">
        <v>11490</v>
      </c>
      <c r="E81" s="166">
        <v>32975</v>
      </c>
      <c r="F81" s="166">
        <v>29807</v>
      </c>
      <c r="G81" s="166">
        <v>34767</v>
      </c>
      <c r="H81" s="166">
        <v>31305</v>
      </c>
      <c r="I81" s="181">
        <f>IFERROR(H81/G81-1,"-")</f>
        <v>-9.9577185261886303E-2</v>
      </c>
      <c r="J81" s="167">
        <f t="shared" si="45"/>
        <v>1.7245430809399478</v>
      </c>
      <c r="K81" s="166">
        <f t="shared" si="46"/>
        <v>-3462</v>
      </c>
      <c r="L81" s="166">
        <f t="shared" si="47"/>
        <v>19815</v>
      </c>
      <c r="M81" s="167">
        <f t="shared" si="44"/>
        <v>1.404512655868153E-2</v>
      </c>
    </row>
    <row r="82" spans="2:13" x14ac:dyDescent="0.25">
      <c r="B82" s="165" t="s">
        <v>102</v>
      </c>
      <c r="C82" s="166">
        <v>38308</v>
      </c>
      <c r="D82" s="166">
        <v>11597</v>
      </c>
      <c r="E82" s="166">
        <v>82138</v>
      </c>
      <c r="F82" s="166">
        <v>93908</v>
      </c>
      <c r="G82" s="166">
        <v>97415</v>
      </c>
      <c r="H82" s="166">
        <v>108590</v>
      </c>
      <c r="I82" s="181">
        <f>IFERROR(H82/G82-1,"-")</f>
        <v>0.11471539290663646</v>
      </c>
      <c r="J82" s="167">
        <f t="shared" si="45"/>
        <v>8.3636285246184361</v>
      </c>
      <c r="K82" s="166">
        <f t="shared" si="46"/>
        <v>11175</v>
      </c>
      <c r="L82" s="166">
        <f t="shared" si="47"/>
        <v>96993</v>
      </c>
      <c r="M82" s="167">
        <f t="shared" si="44"/>
        <v>4.8719383261690702E-2</v>
      </c>
    </row>
    <row r="83" spans="2:13" x14ac:dyDescent="0.25">
      <c r="B83" s="161" t="s">
        <v>109</v>
      </c>
      <c r="C83" s="162">
        <v>95182</v>
      </c>
      <c r="D83" s="162">
        <v>21972</v>
      </c>
      <c r="E83" s="162">
        <v>143012</v>
      </c>
      <c r="F83" s="162">
        <v>183878</v>
      </c>
      <c r="G83" s="162">
        <v>219056</v>
      </c>
      <c r="H83" s="162">
        <v>226786</v>
      </c>
      <c r="I83" s="180">
        <f>IFERROR(H83/G83-1,"-")</f>
        <v>3.5287780293623561E-2</v>
      </c>
      <c r="J83" s="163">
        <f t="shared" si="45"/>
        <v>9.3215911159657754</v>
      </c>
      <c r="K83" s="162">
        <f t="shared" si="46"/>
        <v>7730</v>
      </c>
      <c r="L83" s="162">
        <f t="shared" si="47"/>
        <v>204814</v>
      </c>
      <c r="M83" s="163">
        <f t="shared" si="44"/>
        <v>0.10174854086366873</v>
      </c>
    </row>
    <row r="84" spans="2:13" x14ac:dyDescent="0.25">
      <c r="B84" s="165" t="s">
        <v>112</v>
      </c>
      <c r="C84" s="166">
        <v>16800</v>
      </c>
      <c r="D84" s="166">
        <v>1408</v>
      </c>
      <c r="E84" s="166">
        <v>24027</v>
      </c>
      <c r="F84" s="166">
        <v>34229</v>
      </c>
      <c r="G84" s="166">
        <v>41966</v>
      </c>
      <c r="H84" s="166">
        <v>42512</v>
      </c>
      <c r="I84" s="181">
        <f t="shared" ref="I84:I91" si="48">IFERROR(H84/G84-1,"-")</f>
        <v>1.3010532335700375E-2</v>
      </c>
      <c r="J84" s="167">
        <f t="shared" si="45"/>
        <v>29.193181818181817</v>
      </c>
      <c r="K84" s="166">
        <f t="shared" si="46"/>
        <v>546</v>
      </c>
      <c r="L84" s="166">
        <f t="shared" si="47"/>
        <v>41104</v>
      </c>
      <c r="M84" s="167">
        <f t="shared" si="44"/>
        <v>1.9073196622350078E-2</v>
      </c>
    </row>
    <row r="85" spans="2:13" x14ac:dyDescent="0.25">
      <c r="B85" s="165" t="s">
        <v>115</v>
      </c>
      <c r="C85" s="166">
        <v>32881</v>
      </c>
      <c r="D85" s="166">
        <v>4235</v>
      </c>
      <c r="E85" s="166">
        <v>45287</v>
      </c>
      <c r="F85" s="166">
        <v>56966</v>
      </c>
      <c r="G85" s="166">
        <v>65155</v>
      </c>
      <c r="H85" s="166">
        <v>64489</v>
      </c>
      <c r="I85" s="181">
        <f t="shared" si="48"/>
        <v>-1.0221778835085571E-2</v>
      </c>
      <c r="J85" s="167">
        <f t="shared" si="45"/>
        <v>14.227626918536009</v>
      </c>
      <c r="K85" s="166">
        <f t="shared" si="46"/>
        <v>-666</v>
      </c>
      <c r="L85" s="166">
        <f t="shared" si="47"/>
        <v>60254</v>
      </c>
      <c r="M85" s="167">
        <f t="shared" si="44"/>
        <v>2.8933274768976624E-2</v>
      </c>
    </row>
    <row r="86" spans="2:13" x14ac:dyDescent="0.25">
      <c r="B86" s="165" t="s">
        <v>118</v>
      </c>
      <c r="C86" s="166">
        <v>5852</v>
      </c>
      <c r="D86" s="166">
        <v>4740</v>
      </c>
      <c r="E86" s="166">
        <v>13676</v>
      </c>
      <c r="F86" s="166">
        <v>17008</v>
      </c>
      <c r="G86" s="166">
        <v>23678</v>
      </c>
      <c r="H86" s="166">
        <v>25549</v>
      </c>
      <c r="I86" s="181">
        <f t="shared" si="48"/>
        <v>7.9018498183968333E-2</v>
      </c>
      <c r="J86" s="167">
        <f t="shared" si="45"/>
        <v>4.3900843881856542</v>
      </c>
      <c r="K86" s="166">
        <f t="shared" si="46"/>
        <v>1871</v>
      </c>
      <c r="L86" s="166">
        <f t="shared" si="47"/>
        <v>20809</v>
      </c>
      <c r="M86" s="167">
        <f t="shared" si="44"/>
        <v>1.1462671728086708E-2</v>
      </c>
    </row>
    <row r="87" spans="2:13" x14ac:dyDescent="0.25">
      <c r="B87" s="165" t="s">
        <v>125</v>
      </c>
      <c r="C87" s="166">
        <v>1464</v>
      </c>
      <c r="D87" s="166">
        <v>335</v>
      </c>
      <c r="E87" s="166">
        <v>4260</v>
      </c>
      <c r="F87" s="166">
        <v>3852</v>
      </c>
      <c r="G87" s="166">
        <v>5790</v>
      </c>
      <c r="H87" s="166">
        <v>6264</v>
      </c>
      <c r="I87" s="181">
        <f t="shared" si="48"/>
        <v>8.1865284974093289E-2</v>
      </c>
      <c r="J87" s="167">
        <f t="shared" si="45"/>
        <v>17.698507462686567</v>
      </c>
      <c r="K87" s="166">
        <f t="shared" si="46"/>
        <v>474</v>
      </c>
      <c r="L87" s="166">
        <f t="shared" si="47"/>
        <v>5929</v>
      </c>
      <c r="M87" s="167">
        <f t="shared" si="44"/>
        <v>2.8103712749906118E-3</v>
      </c>
    </row>
    <row r="88" spans="2:13" x14ac:dyDescent="0.25">
      <c r="B88" s="165" t="s">
        <v>121</v>
      </c>
      <c r="C88" s="166">
        <v>1087</v>
      </c>
      <c r="D88" s="166">
        <v>463</v>
      </c>
      <c r="E88" s="166">
        <v>2501</v>
      </c>
      <c r="F88" s="166">
        <v>2377</v>
      </c>
      <c r="G88" s="166">
        <v>2940</v>
      </c>
      <c r="H88" s="166">
        <v>3251</v>
      </c>
      <c r="I88" s="181">
        <f t="shared" si="48"/>
        <v>0.10578231292517004</v>
      </c>
      <c r="J88" s="167">
        <f t="shared" si="45"/>
        <v>6.0215982721382293</v>
      </c>
      <c r="K88" s="166">
        <f t="shared" si="46"/>
        <v>311</v>
      </c>
      <c r="L88" s="166">
        <f t="shared" si="47"/>
        <v>2788</v>
      </c>
      <c r="M88" s="167">
        <f t="shared" si="44"/>
        <v>1.4585755132494379E-3</v>
      </c>
    </row>
    <row r="89" spans="2:13" x14ac:dyDescent="0.25">
      <c r="B89" s="165" t="s">
        <v>130</v>
      </c>
      <c r="C89" s="166">
        <v>3002</v>
      </c>
      <c r="D89" s="166">
        <v>91</v>
      </c>
      <c r="E89" s="166">
        <v>3274</v>
      </c>
      <c r="F89" s="166">
        <v>5064</v>
      </c>
      <c r="G89" s="166">
        <v>4190</v>
      </c>
      <c r="H89" s="166">
        <v>4368</v>
      </c>
      <c r="I89" s="181">
        <f t="shared" si="48"/>
        <v>4.24821002386635E-2</v>
      </c>
      <c r="J89" s="167">
        <f t="shared" si="45"/>
        <v>47</v>
      </c>
      <c r="K89" s="166">
        <f t="shared" si="46"/>
        <v>178</v>
      </c>
      <c r="L89" s="166">
        <f t="shared" si="47"/>
        <v>4277</v>
      </c>
      <c r="M89" s="167">
        <f t="shared" si="44"/>
        <v>1.9597224982693157E-3</v>
      </c>
    </row>
    <row r="90" spans="2:13" x14ac:dyDescent="0.25">
      <c r="B90" s="165" t="s">
        <v>133</v>
      </c>
      <c r="C90" s="166">
        <v>4636</v>
      </c>
      <c r="D90" s="166">
        <v>362</v>
      </c>
      <c r="E90" s="166">
        <v>3080</v>
      </c>
      <c r="F90" s="166">
        <v>5511</v>
      </c>
      <c r="G90" s="166">
        <v>5820</v>
      </c>
      <c r="H90" s="166">
        <v>3940</v>
      </c>
      <c r="I90" s="181">
        <f t="shared" si="48"/>
        <v>-0.32302405498281783</v>
      </c>
      <c r="J90" s="167">
        <f t="shared" si="45"/>
        <v>9.8839779005524857</v>
      </c>
      <c r="K90" s="166">
        <f t="shared" si="46"/>
        <v>-1880</v>
      </c>
      <c r="L90" s="166">
        <f t="shared" si="47"/>
        <v>3578</v>
      </c>
      <c r="M90" s="167">
        <f t="shared" si="44"/>
        <v>1.7676984073216812E-3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10338</v>
      </c>
      <c r="E91" s="171">
        <f t="shared" si="50"/>
        <v>46907</v>
      </c>
      <c r="F91" s="171">
        <f t="shared" ref="F91:H91" si="51">F83-SUM(F84:F90)</f>
        <v>58871</v>
      </c>
      <c r="G91" s="171">
        <f t="shared" si="51"/>
        <v>69517</v>
      </c>
      <c r="H91" s="171">
        <f t="shared" si="51"/>
        <v>76413</v>
      </c>
      <c r="I91" s="182">
        <f t="shared" si="48"/>
        <v>9.919875713854176E-2</v>
      </c>
      <c r="J91" s="172">
        <f t="shared" si="45"/>
        <v>6.3914683691236212</v>
      </c>
      <c r="K91" s="171">
        <f>H91-G91</f>
        <v>6896</v>
      </c>
      <c r="L91" s="171">
        <f t="shared" si="47"/>
        <v>66075</v>
      </c>
      <c r="M91" s="172">
        <f t="shared" si="44"/>
        <v>3.4283030050424268E-2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9308</v>
      </c>
      <c r="E93" s="178">
        <v>20151</v>
      </c>
      <c r="F93" s="178">
        <v>26502</v>
      </c>
      <c r="G93" s="178">
        <v>25234</v>
      </c>
      <c r="H93" s="178">
        <v>24153</v>
      </c>
      <c r="I93" s="179">
        <f>IFERROR(H93/G93-1,"-")</f>
        <v>-4.2839026709994399E-2</v>
      </c>
      <c r="J93" s="179">
        <f>IFERROR(H93/D93-1,"-")</f>
        <v>1.5948646325741298</v>
      </c>
      <c r="K93" s="178">
        <f>H93-G93</f>
        <v>-1081</v>
      </c>
      <c r="L93" s="178">
        <f>H93-D93</f>
        <v>14845</v>
      </c>
      <c r="M93" s="179">
        <f t="shared" ref="M93:M105" si="52">H93/H$9</f>
        <v>1.0836350160416387E-2</v>
      </c>
    </row>
    <row r="94" spans="2:13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3">
        <f t="shared" ref="J94:J105" si="53">IFERROR(H94/D94-1,"-")</f>
        <v>1.4581137561330184</v>
      </c>
      <c r="K94" s="162">
        <f t="shared" ref="K94:K104" si="54">H94-G94</f>
        <v>-361</v>
      </c>
      <c r="L94" s="162">
        <f t="shared" ref="L94:L105" si="55">H94-D94</f>
        <v>8024</v>
      </c>
      <c r="M94" s="163">
        <f t="shared" si="52"/>
        <v>6.0689483136650716E-3</v>
      </c>
    </row>
    <row r="95" spans="2:13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7">
        <f t="shared" si="53"/>
        <v>0.38661592134475109</v>
      </c>
      <c r="K95" s="166">
        <f t="shared" si="54"/>
        <v>424</v>
      </c>
      <c r="L95" s="166">
        <f t="shared" si="55"/>
        <v>1219</v>
      </c>
      <c r="M95" s="167">
        <f t="shared" si="52"/>
        <v>1.9615171159417235E-3</v>
      </c>
    </row>
    <row r="96" spans="2:13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7">
        <f t="shared" si="53"/>
        <v>2.8957446808510636</v>
      </c>
      <c r="K96" s="166">
        <f t="shared" si="54"/>
        <v>-785</v>
      </c>
      <c r="L96" s="166">
        <f t="shared" si="55"/>
        <v>6805</v>
      </c>
      <c r="M96" s="167">
        <f t="shared" si="52"/>
        <v>4.107431197723348E-3</v>
      </c>
    </row>
    <row r="97" spans="2:13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3">
        <f t="shared" si="53"/>
        <v>1.7926412614980287</v>
      </c>
      <c r="K97" s="162">
        <f t="shared" si="54"/>
        <v>-720</v>
      </c>
      <c r="L97" s="162">
        <f t="shared" si="55"/>
        <v>6821</v>
      </c>
      <c r="M97" s="163">
        <f t="shared" si="52"/>
        <v>4.7674018467513159E-3</v>
      </c>
    </row>
    <row r="98" spans="2:13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56">IFERROR(H98/G98-1,"-")</f>
        <v>-0.17535816618911171</v>
      </c>
      <c r="J98" s="167">
        <f t="shared" si="53"/>
        <v>10.991666666666667</v>
      </c>
      <c r="K98" s="166">
        <f t="shared" si="54"/>
        <v>-306</v>
      </c>
      <c r="L98" s="166">
        <f t="shared" si="55"/>
        <v>1319</v>
      </c>
      <c r="M98" s="167">
        <f t="shared" si="52"/>
        <v>6.4561370764870544E-4</v>
      </c>
    </row>
    <row r="99" spans="2:13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56"/>
        <v>-0.11948608137044969</v>
      </c>
      <c r="J99" s="167">
        <f t="shared" si="53"/>
        <v>2.7179023508137434</v>
      </c>
      <c r="K99" s="166">
        <f t="shared" si="54"/>
        <v>-279</v>
      </c>
      <c r="L99" s="166">
        <f t="shared" si="55"/>
        <v>1503</v>
      </c>
      <c r="M99" s="167">
        <f t="shared" si="52"/>
        <v>9.2243348361760826E-4</v>
      </c>
    </row>
    <row r="100" spans="2:13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56"/>
        <v>-3.6659877800407359E-2</v>
      </c>
      <c r="J100" s="167">
        <f t="shared" si="53"/>
        <v>0.11952662721893481</v>
      </c>
      <c r="K100" s="166">
        <f t="shared" si="54"/>
        <v>-72</v>
      </c>
      <c r="L100" s="166">
        <f t="shared" si="55"/>
        <v>202</v>
      </c>
      <c r="M100" s="167">
        <f t="shared" si="52"/>
        <v>8.4885415904888855E-4</v>
      </c>
    </row>
    <row r="101" spans="2:13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56"/>
        <v>-3.3807829181494609E-2</v>
      </c>
      <c r="J101" s="167">
        <f t="shared" si="53"/>
        <v>7.1044776119402986</v>
      </c>
      <c r="K101" s="166">
        <f t="shared" si="54"/>
        <v>-19</v>
      </c>
      <c r="L101" s="166">
        <f t="shared" si="55"/>
        <v>476</v>
      </c>
      <c r="M101" s="167">
        <f t="shared" si="52"/>
        <v>2.436193490293586E-4</v>
      </c>
    </row>
    <row r="102" spans="2:13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56"/>
        <v>-5.858585858585863E-2</v>
      </c>
      <c r="J102" s="167">
        <f t="shared" si="53"/>
        <v>2.612403100775194</v>
      </c>
      <c r="K102" s="166">
        <f t="shared" si="54"/>
        <v>-29</v>
      </c>
      <c r="L102" s="166">
        <f t="shared" si="55"/>
        <v>337</v>
      </c>
      <c r="M102" s="167">
        <f t="shared" si="52"/>
        <v>2.0907295883550848E-4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56"/>
        <v>0.21153846153846145</v>
      </c>
      <c r="J103" s="167">
        <f t="shared" si="53"/>
        <v>6.4117647058823533</v>
      </c>
      <c r="K103" s="166">
        <f t="shared" si="54"/>
        <v>22</v>
      </c>
      <c r="L103" s="166">
        <f t="shared" si="55"/>
        <v>109</v>
      </c>
      <c r="M103" s="167">
        <f t="shared" si="52"/>
        <v>5.6530456680845642E-5</v>
      </c>
    </row>
    <row r="104" spans="2:13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56"/>
        <v>-0.47547169811320755</v>
      </c>
      <c r="J104" s="167">
        <f t="shared" si="53"/>
        <v>2.7567567567567566</v>
      </c>
      <c r="K104" s="166">
        <f t="shared" si="54"/>
        <v>-126</v>
      </c>
      <c r="L104" s="166">
        <f t="shared" si="55"/>
        <v>102</v>
      </c>
      <c r="M104" s="167">
        <f t="shared" si="52"/>
        <v>6.2362964116170983E-5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1192</v>
      </c>
      <c r="E105" s="171">
        <f t="shared" si="58"/>
        <v>2651</v>
      </c>
      <c r="F105" s="171">
        <f t="shared" ref="F105:H105" si="59">F97-SUM(F98:F104)</f>
        <v>3573</v>
      </c>
      <c r="G105" s="171">
        <f t="shared" si="59"/>
        <v>3876</v>
      </c>
      <c r="H105" s="171">
        <f t="shared" si="59"/>
        <v>3965</v>
      </c>
      <c r="I105" s="182">
        <f t="shared" si="56"/>
        <v>2.2961816305469451E-2</v>
      </c>
      <c r="J105" s="172">
        <f t="shared" si="53"/>
        <v>2.3263422818791946</v>
      </c>
      <c r="K105" s="171">
        <f>H105-G105</f>
        <v>89</v>
      </c>
      <c r="L105" s="171">
        <f t="shared" si="55"/>
        <v>2773</v>
      </c>
      <c r="M105" s="172">
        <f t="shared" si="52"/>
        <v>1.77891476777423E-3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19920</v>
      </c>
      <c r="E107" s="178">
        <v>78474</v>
      </c>
      <c r="F107" s="178">
        <v>104659</v>
      </c>
      <c r="G107" s="178">
        <v>98555</v>
      </c>
      <c r="H107" s="178">
        <v>108223</v>
      </c>
      <c r="I107" s="179">
        <f>IFERROR(H107/G107-1,"-")</f>
        <v>9.8097509005124151E-2</v>
      </c>
      <c r="J107" s="179">
        <f>IFERROR(H107/D107-1,"-")</f>
        <v>4.4328815261044179</v>
      </c>
      <c r="K107" s="178">
        <f>H107-G107</f>
        <v>9668</v>
      </c>
      <c r="L107" s="178">
        <f>H107-D107</f>
        <v>88303</v>
      </c>
      <c r="M107" s="179">
        <f t="shared" ref="M107:M119" si="60">H107/H$9</f>
        <v>4.8554727090247288E-2</v>
      </c>
    </row>
    <row r="108" spans="2:13" x14ac:dyDescent="0.25">
      <c r="B108" s="161" t="s">
        <v>99</v>
      </c>
      <c r="C108" s="162">
        <v>7208</v>
      </c>
      <c r="D108" s="162">
        <v>12072</v>
      </c>
      <c r="E108" s="162">
        <v>15168</v>
      </c>
      <c r="F108" s="162">
        <v>19220</v>
      </c>
      <c r="G108" s="162">
        <v>17517</v>
      </c>
      <c r="H108" s="162">
        <v>19777</v>
      </c>
      <c r="I108" s="180">
        <f>IFERROR(H108/G108-1,"-")</f>
        <v>0.12901752583204895</v>
      </c>
      <c r="J108" s="163">
        <f t="shared" ref="J108:J119" si="61">IFERROR(H108/D108-1,"-")</f>
        <v>0.63825381047051022</v>
      </c>
      <c r="K108" s="162">
        <f t="shared" ref="K108:K118" si="62">H108-G108</f>
        <v>2260</v>
      </c>
      <c r="L108" s="162">
        <f t="shared" ref="L108:L119" si="63">H108-D108</f>
        <v>7705</v>
      </c>
      <c r="M108" s="163">
        <f t="shared" si="60"/>
        <v>8.8730384268022565E-3</v>
      </c>
    </row>
    <row r="109" spans="2:13" x14ac:dyDescent="0.25">
      <c r="B109" s="165" t="s">
        <v>105</v>
      </c>
      <c r="C109" s="166">
        <v>1451</v>
      </c>
      <c r="D109" s="166">
        <v>11174</v>
      </c>
      <c r="E109" s="166">
        <v>6572</v>
      </c>
      <c r="F109" s="166">
        <v>7922</v>
      </c>
      <c r="G109" s="166">
        <v>4720</v>
      </c>
      <c r="H109" s="166">
        <v>6611</v>
      </c>
      <c r="I109" s="181">
        <f>IFERROR(H109/G109-1,"-")</f>
        <v>0.40063559322033893</v>
      </c>
      <c r="J109" s="167">
        <f t="shared" si="61"/>
        <v>-0.40835868981564349</v>
      </c>
      <c r="K109" s="166">
        <f t="shared" si="62"/>
        <v>1891</v>
      </c>
      <c r="L109" s="166">
        <f t="shared" si="63"/>
        <v>-4563</v>
      </c>
      <c r="M109" s="167">
        <f t="shared" si="60"/>
        <v>2.9660543580719884E-3</v>
      </c>
    </row>
    <row r="110" spans="2:13" x14ac:dyDescent="0.25">
      <c r="B110" s="165" t="s">
        <v>102</v>
      </c>
      <c r="C110" s="166">
        <v>5757</v>
      </c>
      <c r="D110" s="166">
        <v>898</v>
      </c>
      <c r="E110" s="166">
        <v>8596</v>
      </c>
      <c r="F110" s="166">
        <v>11298</v>
      </c>
      <c r="G110" s="166">
        <v>12797</v>
      </c>
      <c r="H110" s="166">
        <v>13166</v>
      </c>
      <c r="I110" s="181">
        <f>IFERROR(H110/G110-1,"-")</f>
        <v>2.8834883175744341E-2</v>
      </c>
      <c r="J110" s="167">
        <f t="shared" si="61"/>
        <v>13.661469933184856</v>
      </c>
      <c r="K110" s="166">
        <f t="shared" si="62"/>
        <v>369</v>
      </c>
      <c r="L110" s="166">
        <f t="shared" si="63"/>
        <v>12268</v>
      </c>
      <c r="M110" s="167">
        <f t="shared" si="60"/>
        <v>5.9069840687302677E-3</v>
      </c>
    </row>
    <row r="111" spans="2:13" x14ac:dyDescent="0.25">
      <c r="B111" s="161" t="s">
        <v>109</v>
      </c>
      <c r="C111" s="162">
        <v>28801</v>
      </c>
      <c r="D111" s="162">
        <v>7848</v>
      </c>
      <c r="E111" s="162">
        <v>63306</v>
      </c>
      <c r="F111" s="162">
        <v>85439</v>
      </c>
      <c r="G111" s="162">
        <v>81038</v>
      </c>
      <c r="H111" s="162">
        <v>88446</v>
      </c>
      <c r="I111" s="180">
        <f>IFERROR(H111/G111-1,"-")</f>
        <v>9.1413904587971162E-2</v>
      </c>
      <c r="J111" s="163">
        <f t="shared" si="61"/>
        <v>10.269877675840979</v>
      </c>
      <c r="K111" s="162">
        <f t="shared" si="62"/>
        <v>7408</v>
      </c>
      <c r="L111" s="162">
        <f t="shared" si="63"/>
        <v>80598</v>
      </c>
      <c r="M111" s="163">
        <f t="shared" si="60"/>
        <v>3.9681688663445028E-2</v>
      </c>
    </row>
    <row r="112" spans="2:13" x14ac:dyDescent="0.25">
      <c r="B112" s="165" t="s">
        <v>112</v>
      </c>
      <c r="C112" s="166">
        <v>15739</v>
      </c>
      <c r="D112" s="166">
        <v>1071</v>
      </c>
      <c r="E112" s="166">
        <v>35187</v>
      </c>
      <c r="F112" s="166">
        <v>54778</v>
      </c>
      <c r="G112" s="166">
        <v>48212</v>
      </c>
      <c r="H112" s="166">
        <v>50602</v>
      </c>
      <c r="I112" s="181">
        <f t="shared" ref="I112:I119" si="64">IFERROR(H112/G112-1,"-")</f>
        <v>4.9572720484526656E-2</v>
      </c>
      <c r="J112" s="167">
        <f t="shared" si="61"/>
        <v>46.247432306255838</v>
      </c>
      <c r="K112" s="166">
        <f t="shared" si="62"/>
        <v>2390</v>
      </c>
      <c r="L112" s="166">
        <f t="shared" si="63"/>
        <v>49531</v>
      </c>
      <c r="M112" s="167">
        <f t="shared" si="60"/>
        <v>2.2702810864794851E-2</v>
      </c>
    </row>
    <row r="113" spans="2:13" x14ac:dyDescent="0.25">
      <c r="B113" s="165" t="s">
        <v>115</v>
      </c>
      <c r="C113" s="166">
        <v>1827</v>
      </c>
      <c r="D113" s="166">
        <v>1662</v>
      </c>
      <c r="E113" s="166">
        <v>3454</v>
      </c>
      <c r="F113" s="166">
        <v>4362</v>
      </c>
      <c r="G113" s="166">
        <v>3928</v>
      </c>
      <c r="H113" s="166">
        <v>4555</v>
      </c>
      <c r="I113" s="181">
        <f t="shared" si="64"/>
        <v>0.15962321792260692</v>
      </c>
      <c r="J113" s="167">
        <f t="shared" si="61"/>
        <v>1.7406738868832732</v>
      </c>
      <c r="K113" s="166">
        <f t="shared" si="62"/>
        <v>627</v>
      </c>
      <c r="L113" s="166">
        <f t="shared" si="63"/>
        <v>2893</v>
      </c>
      <c r="M113" s="167">
        <f t="shared" si="60"/>
        <v>2.0436208744543803E-3</v>
      </c>
    </row>
    <row r="114" spans="2:13" x14ac:dyDescent="0.25">
      <c r="B114" s="165" t="s">
        <v>118</v>
      </c>
      <c r="C114" s="166">
        <v>1518</v>
      </c>
      <c r="D114" s="166">
        <v>2137</v>
      </c>
      <c r="E114" s="166">
        <v>4174</v>
      </c>
      <c r="F114" s="166">
        <v>7401</v>
      </c>
      <c r="G114" s="166">
        <v>5315</v>
      </c>
      <c r="H114" s="166">
        <v>6969</v>
      </c>
      <c r="I114" s="181">
        <f t="shared" si="64"/>
        <v>0.31119473189087499</v>
      </c>
      <c r="J114" s="167">
        <f t="shared" si="61"/>
        <v>2.2611137108095463</v>
      </c>
      <c r="K114" s="166">
        <f t="shared" si="62"/>
        <v>1654</v>
      </c>
      <c r="L114" s="166">
        <f t="shared" si="63"/>
        <v>4832</v>
      </c>
      <c r="M114" s="167">
        <f t="shared" si="60"/>
        <v>3.1266726397524863E-3</v>
      </c>
    </row>
    <row r="115" spans="2:13" x14ac:dyDescent="0.25">
      <c r="B115" s="165" t="s">
        <v>125</v>
      </c>
      <c r="C115" s="166">
        <v>586</v>
      </c>
      <c r="D115" s="166">
        <v>164</v>
      </c>
      <c r="E115" s="166">
        <v>3418</v>
      </c>
      <c r="F115" s="166">
        <v>2842</v>
      </c>
      <c r="G115" s="166">
        <v>3337</v>
      </c>
      <c r="H115" s="166">
        <v>3250</v>
      </c>
      <c r="I115" s="181">
        <f t="shared" si="64"/>
        <v>-2.6071321546299098E-2</v>
      </c>
      <c r="J115" s="167">
        <f t="shared" si="61"/>
        <v>18.817073170731707</v>
      </c>
      <c r="K115" s="166">
        <f t="shared" si="62"/>
        <v>-87</v>
      </c>
      <c r="L115" s="166">
        <f t="shared" si="63"/>
        <v>3086</v>
      </c>
      <c r="M115" s="167">
        <f t="shared" si="60"/>
        <v>1.458126858831336E-3</v>
      </c>
    </row>
    <row r="116" spans="2:13" x14ac:dyDescent="0.25">
      <c r="B116" s="165" t="s">
        <v>121</v>
      </c>
      <c r="C116" s="166">
        <v>875</v>
      </c>
      <c r="D116" s="166">
        <v>475</v>
      </c>
      <c r="E116" s="166">
        <v>2277</v>
      </c>
      <c r="F116" s="166">
        <v>2075</v>
      </c>
      <c r="G116" s="166">
        <v>2327</v>
      </c>
      <c r="H116" s="166">
        <v>2244</v>
      </c>
      <c r="I116" s="181">
        <f t="shared" si="64"/>
        <v>-3.5668242372152936E-2</v>
      </c>
      <c r="J116" s="167">
        <f t="shared" si="61"/>
        <v>3.7242105263157894</v>
      </c>
      <c r="K116" s="166">
        <f t="shared" si="62"/>
        <v>-83</v>
      </c>
      <c r="L116" s="166">
        <f t="shared" si="63"/>
        <v>1769</v>
      </c>
      <c r="M116" s="167">
        <f t="shared" si="60"/>
        <v>1.0067805142207748E-3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465</v>
      </c>
      <c r="F117" s="166">
        <v>686</v>
      </c>
      <c r="G117" s="166">
        <v>871</v>
      </c>
      <c r="H117" s="166">
        <v>822</v>
      </c>
      <c r="I117" s="181">
        <f t="shared" si="64"/>
        <v>-5.6257175660160752E-2</v>
      </c>
      <c r="J117" s="167">
        <f t="shared" si="61"/>
        <v>204.5</v>
      </c>
      <c r="K117" s="166">
        <f t="shared" si="62"/>
        <v>-49</v>
      </c>
      <c r="L117" s="166">
        <f t="shared" si="63"/>
        <v>818</v>
      </c>
      <c r="M117" s="167">
        <f t="shared" si="60"/>
        <v>3.687939316798025E-4</v>
      </c>
    </row>
    <row r="118" spans="2:13" x14ac:dyDescent="0.25">
      <c r="B118" s="165" t="s">
        <v>133</v>
      </c>
      <c r="C118" s="166">
        <v>909</v>
      </c>
      <c r="D118" s="166">
        <v>6</v>
      </c>
      <c r="E118" s="166">
        <v>691</v>
      </c>
      <c r="F118" s="166">
        <v>422</v>
      </c>
      <c r="G118" s="166">
        <v>1067</v>
      </c>
      <c r="H118" s="166">
        <v>690</v>
      </c>
      <c r="I118" s="181">
        <f t="shared" si="64"/>
        <v>-0.35332708528584822</v>
      </c>
      <c r="J118" s="167">
        <f t="shared" si="61"/>
        <v>114</v>
      </c>
      <c r="K118" s="166">
        <f t="shared" si="62"/>
        <v>-377</v>
      </c>
      <c r="L118" s="166">
        <f t="shared" si="63"/>
        <v>684</v>
      </c>
      <c r="M118" s="167">
        <f t="shared" si="60"/>
        <v>3.0957154849034518E-4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2329</v>
      </c>
      <c r="E119" s="171">
        <f t="shared" si="66"/>
        <v>13640</v>
      </c>
      <c r="F119" s="171">
        <f t="shared" ref="F119:H119" si="67">F111-SUM(F112:F118)</f>
        <v>12873</v>
      </c>
      <c r="G119" s="171">
        <f t="shared" si="67"/>
        <v>15981</v>
      </c>
      <c r="H119" s="171">
        <f t="shared" si="67"/>
        <v>19314</v>
      </c>
      <c r="I119" s="182">
        <f t="shared" si="64"/>
        <v>0.20856016519617038</v>
      </c>
      <c r="J119" s="172">
        <f t="shared" si="61"/>
        <v>7.2928295405753545</v>
      </c>
      <c r="K119" s="171">
        <f>H119-G119</f>
        <v>3333</v>
      </c>
      <c r="L119" s="171">
        <f t="shared" si="63"/>
        <v>16985</v>
      </c>
      <c r="M119" s="172">
        <f t="shared" si="60"/>
        <v>8.6653114312210539E-3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45262</v>
      </c>
      <c r="E121" s="178">
        <v>86813</v>
      </c>
      <c r="F121" s="178">
        <v>108593</v>
      </c>
      <c r="G121" s="178">
        <v>105931</v>
      </c>
      <c r="H121" s="178">
        <v>119888</v>
      </c>
      <c r="I121" s="179">
        <f>IFERROR(H121/G121-1,"-")</f>
        <v>0.13175557674335181</v>
      </c>
      <c r="J121" s="179">
        <f>IFERROR(H121/D121-1,"-")</f>
        <v>1.6487561309707921</v>
      </c>
      <c r="K121" s="178">
        <f>H121-G121</f>
        <v>13957</v>
      </c>
      <c r="L121" s="178">
        <f>H121-D121</f>
        <v>74626</v>
      </c>
      <c r="M121" s="179">
        <f t="shared" ref="M121:M133" si="68">H121/H$9</f>
        <v>5.3788280877406523E-2</v>
      </c>
    </row>
    <row r="122" spans="2:13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3">
        <f t="shared" ref="J122:J133" si="69">IFERROR(H122/D122-1,"-")</f>
        <v>1.4731291333101288</v>
      </c>
      <c r="K122" s="162">
        <f t="shared" ref="K122:K132" si="70">H122-G122</f>
        <v>9991</v>
      </c>
      <c r="L122" s="162">
        <f t="shared" ref="L122:L133" si="71">H122-D122</f>
        <v>42323</v>
      </c>
      <c r="M122" s="163">
        <f t="shared" si="68"/>
        <v>3.1878242369397819E-2</v>
      </c>
    </row>
    <row r="123" spans="2:13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7">
        <f t="shared" si="69"/>
        <v>1.2916666666666665</v>
      </c>
      <c r="K123" s="166">
        <f t="shared" si="70"/>
        <v>8369</v>
      </c>
      <c r="L123" s="166">
        <f t="shared" si="71"/>
        <v>19809</v>
      </c>
      <c r="M123" s="167">
        <f t="shared" si="68"/>
        <v>1.5767959524193017E-2</v>
      </c>
    </row>
    <row r="124" spans="2:13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7">
        <f t="shared" si="69"/>
        <v>1.6809018963715094</v>
      </c>
      <c r="K124" s="166">
        <f t="shared" si="70"/>
        <v>1622</v>
      </c>
      <c r="L124" s="166">
        <f t="shared" si="71"/>
        <v>22514</v>
      </c>
      <c r="M124" s="167">
        <f t="shared" si="68"/>
        <v>1.6110282845204806E-2</v>
      </c>
    </row>
    <row r="125" spans="2:13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3">
        <f t="shared" si="69"/>
        <v>1.9539680619404791</v>
      </c>
      <c r="K125" s="162">
        <f t="shared" si="70"/>
        <v>3966</v>
      </c>
      <c r="L125" s="162">
        <f t="shared" si="71"/>
        <v>32303</v>
      </c>
      <c r="M125" s="163">
        <f t="shared" si="68"/>
        <v>2.1910038508008704E-2</v>
      </c>
    </row>
    <row r="126" spans="2:13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72">IFERROR(H126/G126-1,"-")</f>
        <v>-3.8468720821661972E-2</v>
      </c>
      <c r="J126" s="167">
        <f t="shared" si="69"/>
        <v>9.6384297520661164</v>
      </c>
      <c r="K126" s="166">
        <f t="shared" si="70"/>
        <v>-206</v>
      </c>
      <c r="L126" s="166">
        <f t="shared" si="71"/>
        <v>4665</v>
      </c>
      <c r="M126" s="167">
        <f t="shared" si="68"/>
        <v>2.3101215988069381E-3</v>
      </c>
    </row>
    <row r="127" spans="2:13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72"/>
        <v>0.13682807641048433</v>
      </c>
      <c r="J127" s="167">
        <f t="shared" si="69"/>
        <v>3.4044750430292599</v>
      </c>
      <c r="K127" s="166">
        <f t="shared" si="70"/>
        <v>924</v>
      </c>
      <c r="L127" s="166">
        <f t="shared" si="71"/>
        <v>5934</v>
      </c>
      <c r="M127" s="167">
        <f t="shared" si="68"/>
        <v>3.4443199677686668E-3</v>
      </c>
    </row>
    <row r="128" spans="2:13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72"/>
        <v>2.6976990214228946E-2</v>
      </c>
      <c r="J128" s="167">
        <f t="shared" si="69"/>
        <v>0.55195843325339733</v>
      </c>
      <c r="K128" s="166">
        <f t="shared" si="70"/>
        <v>102</v>
      </c>
      <c r="L128" s="166">
        <f t="shared" si="71"/>
        <v>1381</v>
      </c>
      <c r="M128" s="167">
        <f t="shared" si="68"/>
        <v>1.7421251054898701E-3</v>
      </c>
    </row>
    <row r="129" spans="2:13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72"/>
        <v>4.2757417102966766E-2</v>
      </c>
      <c r="J129" s="167">
        <f t="shared" si="69"/>
        <v>4.0851063829787231</v>
      </c>
      <c r="K129" s="166">
        <f t="shared" si="70"/>
        <v>49</v>
      </c>
      <c r="L129" s="166">
        <f t="shared" si="71"/>
        <v>960</v>
      </c>
      <c r="M129" s="167">
        <f t="shared" si="68"/>
        <v>5.3614202963182974E-4</v>
      </c>
    </row>
    <row r="130" spans="2:13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72"/>
        <v>0.1339285714285714</v>
      </c>
      <c r="J130" s="167">
        <f t="shared" si="69"/>
        <v>3.1983471074380168</v>
      </c>
      <c r="K130" s="166">
        <f t="shared" si="70"/>
        <v>120</v>
      </c>
      <c r="L130" s="166">
        <f t="shared" si="71"/>
        <v>774</v>
      </c>
      <c r="M130" s="167">
        <f t="shared" si="68"/>
        <v>4.5583288879158073E-4</v>
      </c>
    </row>
    <row r="131" spans="2:13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72"/>
        <v>-0.21611721611721613</v>
      </c>
      <c r="J131" s="167">
        <f t="shared" si="69"/>
        <v>19.70967741935484</v>
      </c>
      <c r="K131" s="166">
        <f t="shared" si="70"/>
        <v>-177</v>
      </c>
      <c r="L131" s="166">
        <f t="shared" si="71"/>
        <v>611</v>
      </c>
      <c r="M131" s="167">
        <f t="shared" si="68"/>
        <v>2.8803613642145159E-4</v>
      </c>
    </row>
    <row r="132" spans="2:13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72"/>
        <v>3.7925696594427238E-2</v>
      </c>
      <c r="J132" s="167">
        <f t="shared" si="69"/>
        <v>10.763157894736842</v>
      </c>
      <c r="K132" s="166">
        <f t="shared" si="70"/>
        <v>49</v>
      </c>
      <c r="L132" s="166">
        <f t="shared" si="71"/>
        <v>1227</v>
      </c>
      <c r="M132" s="167">
        <f t="shared" si="68"/>
        <v>6.0164557467471433E-4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11181</v>
      </c>
      <c r="E133" s="171">
        <f t="shared" si="74"/>
        <v>21387</v>
      </c>
      <c r="F133" s="171">
        <f t="shared" ref="F133:H133" si="75">F125-SUM(F126:F132)</f>
        <v>24718</v>
      </c>
      <c r="G133" s="171">
        <f t="shared" si="75"/>
        <v>24827</v>
      </c>
      <c r="H133" s="171">
        <f t="shared" si="75"/>
        <v>27932</v>
      </c>
      <c r="I133" s="182">
        <f t="shared" si="72"/>
        <v>0.12506545293430538</v>
      </c>
      <c r="J133" s="172">
        <f t="shared" si="69"/>
        <v>1.4981665325105089</v>
      </c>
      <c r="K133" s="171">
        <f>H133-G133</f>
        <v>3105</v>
      </c>
      <c r="L133" s="171">
        <f t="shared" si="71"/>
        <v>16751</v>
      </c>
      <c r="M133" s="172">
        <f t="shared" si="68"/>
        <v>1.2531815206423654E-2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30057</v>
      </c>
      <c r="E135" s="178">
        <v>103640</v>
      </c>
      <c r="F135" s="178">
        <v>112296</v>
      </c>
      <c r="G135" s="178">
        <v>119581</v>
      </c>
      <c r="H135" s="178">
        <v>112906</v>
      </c>
      <c r="I135" s="179">
        <f>IFERROR(H135/G135-1,"-")</f>
        <v>-5.5819904499878725E-2</v>
      </c>
      <c r="J135" s="179">
        <f>IFERROR(H135/D135-1,"-")</f>
        <v>2.7563961805902117</v>
      </c>
      <c r="K135" s="178">
        <f>H135-G135</f>
        <v>-6675</v>
      </c>
      <c r="L135" s="178">
        <f>H135-D135</f>
        <v>82849</v>
      </c>
      <c r="M135" s="179">
        <f t="shared" ref="M135:M147" si="76">H135/H$9</f>
        <v>5.0655775730218712E-2</v>
      </c>
    </row>
    <row r="136" spans="2:13" x14ac:dyDescent="0.25">
      <c r="B136" s="161" t="s">
        <v>99</v>
      </c>
      <c r="C136" s="162">
        <v>2629</v>
      </c>
      <c r="D136" s="162">
        <v>17683</v>
      </c>
      <c r="E136" s="162">
        <v>9518</v>
      </c>
      <c r="F136" s="162">
        <v>11034</v>
      </c>
      <c r="G136" s="162">
        <v>8304</v>
      </c>
      <c r="H136" s="162">
        <v>6547</v>
      </c>
      <c r="I136" s="180">
        <f>IFERROR(H136/G136-1,"-")</f>
        <v>-0.21158477842003853</v>
      </c>
      <c r="J136" s="163">
        <f t="shared" ref="J136:J147" si="77">IFERROR(H136/D136-1,"-")</f>
        <v>-0.62975739410733467</v>
      </c>
      <c r="K136" s="162">
        <f t="shared" ref="K136:K146" si="78">H136-G136</f>
        <v>-1757</v>
      </c>
      <c r="L136" s="162">
        <f t="shared" ref="L136:L147" si="79">H136-D136</f>
        <v>-11136</v>
      </c>
      <c r="M136" s="163">
        <f t="shared" si="76"/>
        <v>2.9373404753134636E-3</v>
      </c>
    </row>
    <row r="137" spans="2:13" x14ac:dyDescent="0.25">
      <c r="B137" s="165" t="s">
        <v>105</v>
      </c>
      <c r="C137" s="166">
        <v>1763</v>
      </c>
      <c r="D137" s="166">
        <v>15475</v>
      </c>
      <c r="E137" s="166">
        <v>6630</v>
      </c>
      <c r="F137" s="166">
        <v>7369</v>
      </c>
      <c r="G137" s="166">
        <v>5252</v>
      </c>
      <c r="H137" s="166">
        <v>3002</v>
      </c>
      <c r="I137" s="181">
        <f>IFERROR(H137/G137-1,"-")</f>
        <v>-0.42840822543792845</v>
      </c>
      <c r="J137" s="167">
        <f t="shared" si="77"/>
        <v>-0.80600969305331183</v>
      </c>
      <c r="K137" s="166">
        <f t="shared" si="78"/>
        <v>-2250</v>
      </c>
      <c r="L137" s="166">
        <f t="shared" si="79"/>
        <v>-12473</v>
      </c>
      <c r="M137" s="167">
        <f t="shared" si="76"/>
        <v>1.3468605631420526E-3</v>
      </c>
    </row>
    <row r="138" spans="2:13" x14ac:dyDescent="0.25">
      <c r="B138" s="165" t="s">
        <v>102</v>
      </c>
      <c r="C138" s="166">
        <v>866</v>
      </c>
      <c r="D138" s="166">
        <v>2208</v>
      </c>
      <c r="E138" s="166">
        <v>2888</v>
      </c>
      <c r="F138" s="166">
        <v>3665</v>
      </c>
      <c r="G138" s="166">
        <v>3052</v>
      </c>
      <c r="H138" s="166">
        <v>3545</v>
      </c>
      <c r="I138" s="181">
        <f>IFERROR(H138/G138-1,"-")</f>
        <v>0.16153342070773258</v>
      </c>
      <c r="J138" s="167">
        <f t="shared" si="77"/>
        <v>0.60552536231884058</v>
      </c>
      <c r="K138" s="166">
        <f t="shared" si="78"/>
        <v>493</v>
      </c>
      <c r="L138" s="166">
        <f t="shared" si="79"/>
        <v>1337</v>
      </c>
      <c r="M138" s="167">
        <f t="shared" si="76"/>
        <v>1.5904799121714112E-3</v>
      </c>
    </row>
    <row r="139" spans="2:13" x14ac:dyDescent="0.25">
      <c r="B139" s="161" t="s">
        <v>109</v>
      </c>
      <c r="C139" s="162">
        <v>49670</v>
      </c>
      <c r="D139" s="162">
        <v>12374</v>
      </c>
      <c r="E139" s="162">
        <v>94122</v>
      </c>
      <c r="F139" s="162">
        <v>101262</v>
      </c>
      <c r="G139" s="162">
        <v>111277</v>
      </c>
      <c r="H139" s="162">
        <v>106359</v>
      </c>
      <c r="I139" s="180">
        <f>IFERROR(H139/G139-1,"-")</f>
        <v>-4.4196015349083795E-2</v>
      </c>
      <c r="J139" s="163">
        <f t="shared" si="77"/>
        <v>7.5953612413124301</v>
      </c>
      <c r="K139" s="162">
        <f t="shared" si="78"/>
        <v>-4918</v>
      </c>
      <c r="L139" s="162">
        <f t="shared" si="79"/>
        <v>93985</v>
      </c>
      <c r="M139" s="163">
        <f t="shared" si="76"/>
        <v>4.7718435254905253E-2</v>
      </c>
    </row>
    <row r="140" spans="2:13" x14ac:dyDescent="0.25">
      <c r="B140" s="165" t="s">
        <v>112</v>
      </c>
      <c r="C140" s="166">
        <v>21732</v>
      </c>
      <c r="D140" s="166">
        <v>368</v>
      </c>
      <c r="E140" s="166">
        <v>38084</v>
      </c>
      <c r="F140" s="166">
        <v>39572</v>
      </c>
      <c r="G140" s="166">
        <v>46605</v>
      </c>
      <c r="H140" s="166">
        <v>46674</v>
      </c>
      <c r="I140" s="181">
        <f t="shared" ref="I140:I147" si="80">IFERROR(H140/G140-1,"-")</f>
        <v>1.4805278403604571E-3</v>
      </c>
      <c r="J140" s="167">
        <f t="shared" si="77"/>
        <v>125.83152173913044</v>
      </c>
      <c r="K140" s="166">
        <f t="shared" si="78"/>
        <v>69</v>
      </c>
      <c r="L140" s="166">
        <f t="shared" si="79"/>
        <v>46306</v>
      </c>
      <c r="M140" s="167">
        <f t="shared" si="76"/>
        <v>2.0940496310490393E-2</v>
      </c>
    </row>
    <row r="141" spans="2:13" x14ac:dyDescent="0.25">
      <c r="B141" s="165" t="s">
        <v>115</v>
      </c>
      <c r="C141" s="166">
        <v>3339</v>
      </c>
      <c r="D141" s="166">
        <v>1278</v>
      </c>
      <c r="E141" s="166">
        <v>6322</v>
      </c>
      <c r="F141" s="166">
        <v>8851</v>
      </c>
      <c r="G141" s="166">
        <v>10332</v>
      </c>
      <c r="H141" s="166">
        <v>8815</v>
      </c>
      <c r="I141" s="181">
        <f t="shared" si="80"/>
        <v>-0.14682539682539686</v>
      </c>
      <c r="J141" s="167">
        <f t="shared" si="77"/>
        <v>5.8974960876369327</v>
      </c>
      <c r="K141" s="166">
        <f t="shared" si="78"/>
        <v>-1517</v>
      </c>
      <c r="L141" s="166">
        <f t="shared" si="79"/>
        <v>7537</v>
      </c>
      <c r="M141" s="167">
        <f t="shared" si="76"/>
        <v>3.9548886955686853E-3</v>
      </c>
    </row>
    <row r="142" spans="2:13" x14ac:dyDescent="0.25">
      <c r="B142" s="165" t="s">
        <v>118</v>
      </c>
      <c r="C142" s="166">
        <v>3563</v>
      </c>
      <c r="D142" s="166">
        <v>4080</v>
      </c>
      <c r="E142" s="166">
        <v>11900</v>
      </c>
      <c r="F142" s="166">
        <v>11101</v>
      </c>
      <c r="G142" s="166">
        <v>11628</v>
      </c>
      <c r="H142" s="166">
        <v>9807</v>
      </c>
      <c r="I142" s="181">
        <f t="shared" si="80"/>
        <v>-0.15660474716202266</v>
      </c>
      <c r="J142" s="167">
        <f t="shared" si="77"/>
        <v>1.4036764705882354</v>
      </c>
      <c r="K142" s="166">
        <f t="shared" si="78"/>
        <v>-1821</v>
      </c>
      <c r="L142" s="166">
        <f t="shared" si="79"/>
        <v>5727</v>
      </c>
      <c r="M142" s="167">
        <f t="shared" si="76"/>
        <v>4.399953878325819E-3</v>
      </c>
    </row>
    <row r="143" spans="2:13" x14ac:dyDescent="0.25">
      <c r="B143" s="165" t="s">
        <v>125</v>
      </c>
      <c r="C143" s="166">
        <v>765</v>
      </c>
      <c r="D143" s="166">
        <v>156</v>
      </c>
      <c r="E143" s="166">
        <v>4160</v>
      </c>
      <c r="F143" s="166">
        <v>3592</v>
      </c>
      <c r="G143" s="166">
        <v>2813</v>
      </c>
      <c r="H143" s="166">
        <v>2607</v>
      </c>
      <c r="I143" s="181">
        <f t="shared" si="80"/>
        <v>-7.3231425524351246E-2</v>
      </c>
      <c r="J143" s="167">
        <f t="shared" si="77"/>
        <v>15.71153846153846</v>
      </c>
      <c r="K143" s="166">
        <f t="shared" si="78"/>
        <v>-206</v>
      </c>
      <c r="L143" s="166">
        <f t="shared" si="79"/>
        <v>2451</v>
      </c>
      <c r="M143" s="167">
        <f t="shared" si="76"/>
        <v>1.1696420679917824E-3</v>
      </c>
    </row>
    <row r="144" spans="2:13" x14ac:dyDescent="0.25">
      <c r="B144" s="165" t="s">
        <v>121</v>
      </c>
      <c r="C144" s="166">
        <v>861</v>
      </c>
      <c r="D144" s="166">
        <v>366</v>
      </c>
      <c r="E144" s="166">
        <v>1931</v>
      </c>
      <c r="F144" s="166">
        <v>1999</v>
      </c>
      <c r="G144" s="166">
        <v>2428</v>
      </c>
      <c r="H144" s="166">
        <v>1838</v>
      </c>
      <c r="I144" s="181">
        <f t="shared" si="80"/>
        <v>-0.24299835255354196</v>
      </c>
      <c r="J144" s="167">
        <f t="shared" si="77"/>
        <v>4.0218579234972678</v>
      </c>
      <c r="K144" s="166">
        <f t="shared" si="78"/>
        <v>-590</v>
      </c>
      <c r="L144" s="166">
        <f t="shared" si="79"/>
        <v>1472</v>
      </c>
      <c r="M144" s="167">
        <f t="shared" si="76"/>
        <v>8.2462682047138329E-4</v>
      </c>
    </row>
    <row r="145" spans="2:13" x14ac:dyDescent="0.25">
      <c r="B145" s="165" t="s">
        <v>130</v>
      </c>
      <c r="C145" s="166">
        <v>1961</v>
      </c>
      <c r="D145" s="166">
        <v>34</v>
      </c>
      <c r="E145" s="166">
        <v>1767</v>
      </c>
      <c r="F145" s="166">
        <v>2238</v>
      </c>
      <c r="G145" s="166">
        <v>1978</v>
      </c>
      <c r="H145" s="166">
        <v>2225</v>
      </c>
      <c r="I145" s="181">
        <f t="shared" si="80"/>
        <v>0.12487360970677441</v>
      </c>
      <c r="J145" s="167">
        <f t="shared" si="77"/>
        <v>64.441176470588232</v>
      </c>
      <c r="K145" s="166">
        <f t="shared" si="78"/>
        <v>247</v>
      </c>
      <c r="L145" s="166">
        <f t="shared" si="79"/>
        <v>2191</v>
      </c>
      <c r="M145" s="167">
        <f t="shared" si="76"/>
        <v>9.9825608027683779E-4</v>
      </c>
    </row>
    <row r="146" spans="2:13" x14ac:dyDescent="0.25">
      <c r="B146" s="165" t="s">
        <v>133</v>
      </c>
      <c r="C146" s="166">
        <v>3933</v>
      </c>
      <c r="D146" s="166">
        <v>37</v>
      </c>
      <c r="E146" s="166">
        <v>876</v>
      </c>
      <c r="F146" s="166">
        <v>1574</v>
      </c>
      <c r="G146" s="166">
        <v>1454</v>
      </c>
      <c r="H146" s="166">
        <v>1070</v>
      </c>
      <c r="I146" s="181">
        <f t="shared" si="80"/>
        <v>-0.26409903713892713</v>
      </c>
      <c r="J146" s="167">
        <f t="shared" si="77"/>
        <v>27.918918918918919</v>
      </c>
      <c r="K146" s="166">
        <f t="shared" si="78"/>
        <v>-384</v>
      </c>
      <c r="L146" s="166">
        <f t="shared" si="79"/>
        <v>1033</v>
      </c>
      <c r="M146" s="167">
        <f t="shared" si="76"/>
        <v>4.80060227369086E-4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6055</v>
      </c>
      <c r="E147" s="171">
        <f t="shared" si="82"/>
        <v>29082</v>
      </c>
      <c r="F147" s="171">
        <f t="shared" ref="F147:H147" si="83">F139-SUM(F140:F146)</f>
        <v>32335</v>
      </c>
      <c r="G147" s="171">
        <f t="shared" si="83"/>
        <v>34039</v>
      </c>
      <c r="H147" s="171">
        <f t="shared" si="83"/>
        <v>33323</v>
      </c>
      <c r="I147" s="182">
        <f t="shared" si="80"/>
        <v>-2.1034695496342404E-2</v>
      </c>
      <c r="J147" s="172">
        <f t="shared" si="77"/>
        <v>4.5033856317093308</v>
      </c>
      <c r="K147" s="171">
        <f>H147-G147</f>
        <v>-716</v>
      </c>
      <c r="L147" s="171">
        <f t="shared" si="79"/>
        <v>27268</v>
      </c>
      <c r="M147" s="172">
        <f t="shared" si="76"/>
        <v>1.4950511174411265E-2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17011</v>
      </c>
      <c r="E149" s="178">
        <v>45886</v>
      </c>
      <c r="F149" s="178">
        <v>49553</v>
      </c>
      <c r="G149" s="178">
        <v>53645</v>
      </c>
      <c r="H149" s="178">
        <v>50137</v>
      </c>
      <c r="I149" s="179">
        <f>IFERROR(H149/G149-1,"-")</f>
        <v>-6.5392860471618963E-2</v>
      </c>
      <c r="J149" s="179">
        <f>IFERROR(H149/D149-1,"-")</f>
        <v>1.9473281994003879</v>
      </c>
      <c r="K149" s="178">
        <f>H149-G149</f>
        <v>-3508</v>
      </c>
      <c r="L149" s="178">
        <f>H149-D149</f>
        <v>33126</v>
      </c>
      <c r="M149" s="179">
        <f t="shared" ref="M149:M161" si="84">H149/H$9</f>
        <v>2.2494186560377445E-2</v>
      </c>
    </row>
    <row r="150" spans="2:13" x14ac:dyDescent="0.25">
      <c r="B150" s="161" t="s">
        <v>99</v>
      </c>
      <c r="C150" s="162">
        <v>8081</v>
      </c>
      <c r="D150" s="162">
        <v>11547</v>
      </c>
      <c r="E150" s="162">
        <v>23963</v>
      </c>
      <c r="F150" s="162">
        <v>23075</v>
      </c>
      <c r="G150" s="162">
        <v>22403</v>
      </c>
      <c r="H150" s="162">
        <v>18945</v>
      </c>
      <c r="I150" s="180">
        <f>IFERROR(H150/G150-1,"-")</f>
        <v>-0.154354327545418</v>
      </c>
      <c r="J150" s="163">
        <f t="shared" ref="J150:J161" si="85">IFERROR(H150/D150-1,"-")</f>
        <v>0.64068589243959462</v>
      </c>
      <c r="K150" s="162">
        <f t="shared" ref="K150:K160" si="86">H150-G150</f>
        <v>-3458</v>
      </c>
      <c r="L150" s="162">
        <f t="shared" ref="L150:L161" si="87">H150-D150</f>
        <v>7398</v>
      </c>
      <c r="M150" s="163">
        <f t="shared" si="84"/>
        <v>8.4997579509414334E-3</v>
      </c>
    </row>
    <row r="151" spans="2:13" x14ac:dyDescent="0.25">
      <c r="B151" s="165" t="s">
        <v>105</v>
      </c>
      <c r="C151" s="166">
        <v>4041</v>
      </c>
      <c r="D151" s="166">
        <v>10288</v>
      </c>
      <c r="E151" s="166">
        <v>16308</v>
      </c>
      <c r="F151" s="166">
        <v>15859</v>
      </c>
      <c r="G151" s="166">
        <v>15735</v>
      </c>
      <c r="H151" s="166">
        <v>12200</v>
      </c>
      <c r="I151" s="181">
        <f>IFERROR(H151/G151-1,"-")</f>
        <v>-0.22465840482999677</v>
      </c>
      <c r="J151" s="167">
        <f t="shared" si="85"/>
        <v>0.18584758942457236</v>
      </c>
      <c r="K151" s="166">
        <f t="shared" si="86"/>
        <v>-3535</v>
      </c>
      <c r="L151" s="166">
        <f t="shared" si="87"/>
        <v>1912</v>
      </c>
      <c r="M151" s="167">
        <f t="shared" si="84"/>
        <v>5.4735839008437847E-3</v>
      </c>
    </row>
    <row r="152" spans="2:13" x14ac:dyDescent="0.25">
      <c r="B152" s="165" t="s">
        <v>102</v>
      </c>
      <c r="C152" s="166">
        <v>4040</v>
      </c>
      <c r="D152" s="166">
        <v>1259</v>
      </c>
      <c r="E152" s="166">
        <v>7655</v>
      </c>
      <c r="F152" s="166">
        <v>7216</v>
      </c>
      <c r="G152" s="166">
        <v>6668</v>
      </c>
      <c r="H152" s="166">
        <v>6745</v>
      </c>
      <c r="I152" s="181">
        <f>IFERROR(H152/G152-1,"-")</f>
        <v>1.1547690461907623E-2</v>
      </c>
      <c r="J152" s="167">
        <f t="shared" si="85"/>
        <v>4.3574265289912626</v>
      </c>
      <c r="K152" s="166">
        <f t="shared" si="86"/>
        <v>77</v>
      </c>
      <c r="L152" s="166">
        <f t="shared" si="87"/>
        <v>5486</v>
      </c>
      <c r="M152" s="167">
        <f t="shared" si="84"/>
        <v>3.0261740500976495E-3</v>
      </c>
    </row>
    <row r="153" spans="2:13" x14ac:dyDescent="0.25">
      <c r="B153" s="161" t="s">
        <v>109</v>
      </c>
      <c r="C153" s="162">
        <v>15488</v>
      </c>
      <c r="D153" s="162">
        <v>5464</v>
      </c>
      <c r="E153" s="162">
        <v>21923</v>
      </c>
      <c r="F153" s="162">
        <v>26478</v>
      </c>
      <c r="G153" s="162">
        <v>31242</v>
      </c>
      <c r="H153" s="162">
        <v>31192</v>
      </c>
      <c r="I153" s="180">
        <f>IFERROR(H153/G153-1,"-")</f>
        <v>-1.6004097048843979E-3</v>
      </c>
      <c r="J153" s="163">
        <f t="shared" si="85"/>
        <v>4.7086383601756951</v>
      </c>
      <c r="K153" s="162">
        <f t="shared" si="86"/>
        <v>-50</v>
      </c>
      <c r="L153" s="162">
        <f t="shared" si="87"/>
        <v>25728</v>
      </c>
      <c r="M153" s="163">
        <f t="shared" si="84"/>
        <v>1.399442860943601E-2</v>
      </c>
    </row>
    <row r="154" spans="2:13" x14ac:dyDescent="0.25">
      <c r="B154" s="165" t="s">
        <v>112</v>
      </c>
      <c r="C154" s="166">
        <v>4925</v>
      </c>
      <c r="D154" s="166">
        <v>214</v>
      </c>
      <c r="E154" s="166">
        <v>7514</v>
      </c>
      <c r="F154" s="166">
        <v>8284</v>
      </c>
      <c r="G154" s="166">
        <v>9301</v>
      </c>
      <c r="H154" s="166">
        <v>7504</v>
      </c>
      <c r="I154" s="181">
        <f t="shared" ref="I154:I161" si="88">IFERROR(H154/G154-1,"-")</f>
        <v>-0.19320503171701964</v>
      </c>
      <c r="J154" s="167">
        <f t="shared" si="85"/>
        <v>34.065420560747661</v>
      </c>
      <c r="K154" s="166">
        <f t="shared" si="86"/>
        <v>-1797</v>
      </c>
      <c r="L154" s="166">
        <f t="shared" si="87"/>
        <v>7290</v>
      </c>
      <c r="M154" s="167">
        <f t="shared" si="84"/>
        <v>3.3667027534370294E-3</v>
      </c>
    </row>
    <row r="155" spans="2:13" x14ac:dyDescent="0.25">
      <c r="B155" s="165" t="s">
        <v>115</v>
      </c>
      <c r="C155" s="166">
        <v>4219</v>
      </c>
      <c r="D155" s="166">
        <v>1017</v>
      </c>
      <c r="E155" s="166">
        <v>5164</v>
      </c>
      <c r="F155" s="166">
        <v>5637</v>
      </c>
      <c r="G155" s="166">
        <v>6407</v>
      </c>
      <c r="H155" s="166">
        <v>6090</v>
      </c>
      <c r="I155" s="181">
        <f t="shared" si="88"/>
        <v>-4.9477134384267263E-2</v>
      </c>
      <c r="J155" s="167">
        <f t="shared" si="85"/>
        <v>4.9882005899705018</v>
      </c>
      <c r="K155" s="166">
        <f t="shared" si="86"/>
        <v>-317</v>
      </c>
      <c r="L155" s="166">
        <f t="shared" si="87"/>
        <v>5073</v>
      </c>
      <c r="M155" s="167">
        <f t="shared" si="84"/>
        <v>2.7323054062408725E-3</v>
      </c>
    </row>
    <row r="156" spans="2:13" x14ac:dyDescent="0.25">
      <c r="B156" s="165" t="s">
        <v>118</v>
      </c>
      <c r="C156" s="166">
        <v>1723</v>
      </c>
      <c r="D156" s="166">
        <v>1599</v>
      </c>
      <c r="E156" s="166">
        <v>2533</v>
      </c>
      <c r="F156" s="166">
        <v>3884</v>
      </c>
      <c r="G156" s="166">
        <v>4700</v>
      </c>
      <c r="H156" s="166">
        <v>6874</v>
      </c>
      <c r="I156" s="181">
        <f t="shared" si="88"/>
        <v>0.46255319148936169</v>
      </c>
      <c r="J156" s="167">
        <f t="shared" si="85"/>
        <v>3.2989368355222011</v>
      </c>
      <c r="K156" s="166">
        <f t="shared" si="86"/>
        <v>2174</v>
      </c>
      <c r="L156" s="166">
        <f t="shared" si="87"/>
        <v>5275</v>
      </c>
      <c r="M156" s="167">
        <f t="shared" si="84"/>
        <v>3.0840504700328009E-3</v>
      </c>
    </row>
    <row r="157" spans="2:13" x14ac:dyDescent="0.25">
      <c r="B157" s="165" t="s">
        <v>125</v>
      </c>
      <c r="C157" s="166">
        <v>517</v>
      </c>
      <c r="D157" s="166">
        <v>186</v>
      </c>
      <c r="E157" s="166">
        <v>681</v>
      </c>
      <c r="F157" s="166">
        <v>902</v>
      </c>
      <c r="G157" s="166">
        <v>1299</v>
      </c>
      <c r="H157" s="166">
        <v>1276</v>
      </c>
      <c r="I157" s="181">
        <f t="shared" si="88"/>
        <v>-1.7705927636643581E-2</v>
      </c>
      <c r="J157" s="167">
        <f t="shared" si="85"/>
        <v>5.860215053763441</v>
      </c>
      <c r="K157" s="166">
        <f t="shared" si="86"/>
        <v>-23</v>
      </c>
      <c r="L157" s="166">
        <f t="shared" si="87"/>
        <v>1090</v>
      </c>
      <c r="M157" s="167">
        <f t="shared" si="84"/>
        <v>5.7248303749808758E-4</v>
      </c>
    </row>
    <row r="158" spans="2:13" x14ac:dyDescent="0.25">
      <c r="B158" s="165" t="s">
        <v>121</v>
      </c>
      <c r="C158" s="166">
        <v>514</v>
      </c>
      <c r="D158" s="166">
        <v>197</v>
      </c>
      <c r="E158" s="166">
        <v>900</v>
      </c>
      <c r="F158" s="166">
        <v>1191</v>
      </c>
      <c r="G158" s="166">
        <v>1203</v>
      </c>
      <c r="H158" s="166">
        <v>1115</v>
      </c>
      <c r="I158" s="181">
        <f t="shared" si="88"/>
        <v>-7.3150457190357399E-2</v>
      </c>
      <c r="J158" s="167">
        <f t="shared" si="85"/>
        <v>4.6598984771573608</v>
      </c>
      <c r="K158" s="166">
        <f t="shared" si="86"/>
        <v>-88</v>
      </c>
      <c r="L158" s="166">
        <f t="shared" si="87"/>
        <v>918</v>
      </c>
      <c r="M158" s="167">
        <f t="shared" si="84"/>
        <v>5.0024967618367375E-4</v>
      </c>
    </row>
    <row r="159" spans="2:13" x14ac:dyDescent="0.25">
      <c r="B159" s="165" t="s">
        <v>130</v>
      </c>
      <c r="C159" s="166">
        <v>331</v>
      </c>
      <c r="D159" s="166">
        <v>22</v>
      </c>
      <c r="E159" s="166">
        <v>246</v>
      </c>
      <c r="F159" s="166">
        <v>391</v>
      </c>
      <c r="G159" s="166">
        <v>276</v>
      </c>
      <c r="H159" s="166">
        <v>267</v>
      </c>
      <c r="I159" s="181">
        <f t="shared" si="88"/>
        <v>-3.2608695652173947E-2</v>
      </c>
      <c r="J159" s="167">
        <f t="shared" si="85"/>
        <v>11.136363636363637</v>
      </c>
      <c r="K159" s="166">
        <f t="shared" si="86"/>
        <v>-9</v>
      </c>
      <c r="L159" s="166">
        <f t="shared" si="87"/>
        <v>245</v>
      </c>
      <c r="M159" s="167">
        <f t="shared" si="84"/>
        <v>1.1979072963322053E-4</v>
      </c>
    </row>
    <row r="160" spans="2:13" x14ac:dyDescent="0.25">
      <c r="B160" s="165" t="s">
        <v>133</v>
      </c>
      <c r="C160" s="166">
        <v>420</v>
      </c>
      <c r="D160" s="166">
        <v>56</v>
      </c>
      <c r="E160" s="166">
        <v>368</v>
      </c>
      <c r="F160" s="166">
        <v>513</v>
      </c>
      <c r="G160" s="166">
        <v>472</v>
      </c>
      <c r="H160" s="166">
        <v>361</v>
      </c>
      <c r="I160" s="181">
        <f t="shared" si="88"/>
        <v>-0.23516949152542377</v>
      </c>
      <c r="J160" s="167">
        <f t="shared" si="85"/>
        <v>5.4464285714285712</v>
      </c>
      <c r="K160" s="166">
        <f t="shared" si="86"/>
        <v>-111</v>
      </c>
      <c r="L160" s="166">
        <f t="shared" si="87"/>
        <v>305</v>
      </c>
      <c r="M160" s="167">
        <f t="shared" si="84"/>
        <v>1.6196424493480379E-4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2173</v>
      </c>
      <c r="E161" s="171">
        <f t="shared" si="90"/>
        <v>4517</v>
      </c>
      <c r="F161" s="171">
        <f t="shared" ref="F161:H161" si="91">F153-SUM(F154:F160)</f>
        <v>5676</v>
      </c>
      <c r="G161" s="171">
        <f t="shared" si="91"/>
        <v>7584</v>
      </c>
      <c r="H161" s="171">
        <f t="shared" si="91"/>
        <v>7705</v>
      </c>
      <c r="I161" s="182">
        <f t="shared" si="88"/>
        <v>1.5954641350210963E-2</v>
      </c>
      <c r="J161" s="172">
        <f t="shared" si="85"/>
        <v>2.5457892314772206</v>
      </c>
      <c r="K161" s="171">
        <f>H161-G161</f>
        <v>121</v>
      </c>
      <c r="L161" s="171">
        <f t="shared" si="87"/>
        <v>5532</v>
      </c>
      <c r="M161" s="172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7B910-0C0F-4CA7-84AA-E51E3AFE8824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6"/>
      <c r="K4" s="146"/>
      <c r="N4" s="145" t="s">
        <v>262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7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8" customFormat="1" ht="72" customHeight="1" x14ac:dyDescent="0.25">
      <c r="B7" s="149"/>
      <c r="C7" s="174" t="s">
        <v>256</v>
      </c>
      <c r="D7" s="174" t="s">
        <v>257</v>
      </c>
      <c r="E7" s="174" t="s">
        <v>258</v>
      </c>
      <c r="F7" s="174" t="s">
        <v>259</v>
      </c>
      <c r="G7" s="174" t="s">
        <v>260</v>
      </c>
      <c r="H7" s="174" t="s">
        <v>261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256</v>
      </c>
      <c r="P7" s="174" t="s">
        <v>257</v>
      </c>
      <c r="Q7" s="174" t="s">
        <v>258</v>
      </c>
      <c r="R7" s="174" t="s">
        <v>259</v>
      </c>
      <c r="S7" s="174" t="s">
        <v>260</v>
      </c>
      <c r="T7" s="174" t="s">
        <v>261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52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288839</v>
      </c>
      <c r="E9" s="178">
        <f t="shared" si="0"/>
        <v>1449676</v>
      </c>
      <c r="F9" s="178">
        <f t="shared" si="0"/>
        <v>1654424</v>
      </c>
      <c r="G9" s="178">
        <f t="shared" si="0"/>
        <v>1752365</v>
      </c>
      <c r="H9" s="178">
        <f t="shared" si="0"/>
        <v>1724148</v>
      </c>
      <c r="I9" s="179">
        <f>IFERROR(H9/G9-1,"-")</f>
        <v>-1.6102238974186278E-2</v>
      </c>
      <c r="J9" s="178">
        <f t="shared" ref="J9:J21" si="1">H9-G9</f>
        <v>-28217</v>
      </c>
      <c r="K9" s="179">
        <f t="shared" ref="K9:K21" si="2">H9/H$9</f>
        <v>1</v>
      </c>
      <c r="N9" s="158" t="s">
        <v>70</v>
      </c>
      <c r="O9" s="178">
        <f t="shared" ref="O9:T9" si="3">O10+O13</f>
        <v>22627</v>
      </c>
      <c r="P9" s="178">
        <f t="shared" si="3"/>
        <v>17961</v>
      </c>
      <c r="Q9" s="178">
        <f t="shared" si="3"/>
        <v>68287</v>
      </c>
      <c r="R9" s="178">
        <f t="shared" si="3"/>
        <v>92728</v>
      </c>
      <c r="S9" s="178">
        <f t="shared" si="3"/>
        <v>86636</v>
      </c>
      <c r="T9" s="178">
        <f t="shared" si="3"/>
        <v>95259</v>
      </c>
      <c r="U9" s="179">
        <f>IFERROR(T9/S9-1,"-")</f>
        <v>9.9531372639549476E-2</v>
      </c>
      <c r="V9" s="178">
        <f>T9-S9</f>
        <v>8623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154576</v>
      </c>
      <c r="E10" s="162">
        <v>299283</v>
      </c>
      <c r="F10" s="162">
        <v>318388</v>
      </c>
      <c r="G10" s="162">
        <v>314978</v>
      </c>
      <c r="H10" s="162">
        <v>315383</v>
      </c>
      <c r="I10" s="180">
        <f>IFERROR(H10/G10-1,"-")</f>
        <v>1.285804087904463E-3</v>
      </c>
      <c r="J10" s="161">
        <f t="shared" si="1"/>
        <v>405</v>
      </c>
      <c r="K10" s="163">
        <f t="shared" si="2"/>
        <v>0.18292107174094102</v>
      </c>
      <c r="N10" s="161" t="s">
        <v>99</v>
      </c>
      <c r="O10" s="162">
        <v>5441</v>
      </c>
      <c r="P10" s="162">
        <v>11052</v>
      </c>
      <c r="Q10" s="162">
        <v>13107</v>
      </c>
      <c r="R10" s="162">
        <v>17275</v>
      </c>
      <c r="S10" s="162">
        <v>16131</v>
      </c>
      <c r="T10" s="162">
        <v>17740</v>
      </c>
      <c r="U10" s="180">
        <f>IFERROR(T10/S10-1,"-")</f>
        <v>9.9745831008617003E-2</v>
      </c>
      <c r="V10" s="161">
        <f t="shared" ref="V10:V20" si="5">T10-S10</f>
        <v>1609</v>
      </c>
      <c r="W10" s="163">
        <f t="shared" si="4"/>
        <v>0.1862291227075657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102429</v>
      </c>
      <c r="E11" s="166">
        <v>122007</v>
      </c>
      <c r="F11" s="166">
        <v>118736</v>
      </c>
      <c r="G11" s="166">
        <v>115126</v>
      </c>
      <c r="H11" s="166">
        <v>112944</v>
      </c>
      <c r="I11" s="181">
        <f>IFERROR(H11/G11-1,"-")</f>
        <v>-1.8953146986779745E-2</v>
      </c>
      <c r="J11" s="165">
        <f t="shared" si="1"/>
        <v>-2182</v>
      </c>
      <c r="K11" s="167">
        <f t="shared" si="2"/>
        <v>6.5507137438317362E-2</v>
      </c>
      <c r="N11" s="165" t="s">
        <v>105</v>
      </c>
      <c r="O11" s="166">
        <v>273</v>
      </c>
      <c r="P11" s="166">
        <v>10160</v>
      </c>
      <c r="Q11" s="166">
        <v>5114</v>
      </c>
      <c r="R11" s="166">
        <v>6615</v>
      </c>
      <c r="S11" s="166">
        <v>4058</v>
      </c>
      <c r="T11" s="166">
        <v>5541</v>
      </c>
      <c r="U11" s="181">
        <f>IFERROR(T11/S11-1,"-")</f>
        <v>0.36545096106456376</v>
      </c>
      <c r="V11" s="165">
        <f t="shared" si="5"/>
        <v>1483</v>
      </c>
      <c r="W11" s="167">
        <f>T11/T$9</f>
        <v>5.8167732182785876E-2</v>
      </c>
    </row>
    <row r="12" spans="1:23" x14ac:dyDescent="0.25">
      <c r="A12" s="1"/>
      <c r="B12" s="165" t="s">
        <v>102</v>
      </c>
      <c r="C12" s="166">
        <v>81719</v>
      </c>
      <c r="D12" s="166">
        <v>52147</v>
      </c>
      <c r="E12" s="166">
        <v>177276</v>
      </c>
      <c r="F12" s="166">
        <v>199652</v>
      </c>
      <c r="G12" s="166">
        <v>199852</v>
      </c>
      <c r="H12" s="166">
        <v>202439</v>
      </c>
      <c r="I12" s="181">
        <f>IFERROR(H12/G12-1,"-")</f>
        <v>1.2944578988451472E-2</v>
      </c>
      <c r="J12" s="165">
        <f t="shared" si="1"/>
        <v>2587</v>
      </c>
      <c r="K12" s="167">
        <f t="shared" si="2"/>
        <v>0.11741393430262367</v>
      </c>
      <c r="N12" s="165" t="s">
        <v>102</v>
      </c>
      <c r="O12" s="166">
        <v>5168</v>
      </c>
      <c r="P12" s="166">
        <v>892</v>
      </c>
      <c r="Q12" s="166">
        <v>7993</v>
      </c>
      <c r="R12" s="166">
        <v>10660</v>
      </c>
      <c r="S12" s="166">
        <v>12073</v>
      </c>
      <c r="T12" s="166">
        <v>12199</v>
      </c>
      <c r="U12" s="181">
        <f>IFERROR(T12/S12-1,"-")</f>
        <v>1.0436511223391065E-2</v>
      </c>
      <c r="V12" s="165">
        <f t="shared" si="5"/>
        <v>126</v>
      </c>
      <c r="W12" s="167">
        <f t="shared" si="4"/>
        <v>0.1280613905247798</v>
      </c>
    </row>
    <row r="13" spans="1:23" s="57" customFormat="1" x14ac:dyDescent="0.25">
      <c r="B13" s="161" t="s">
        <v>109</v>
      </c>
      <c r="C13" s="162">
        <v>601732</v>
      </c>
      <c r="D13" s="162">
        <v>134263</v>
      </c>
      <c r="E13" s="162">
        <v>1150393</v>
      </c>
      <c r="F13" s="162">
        <v>1336036</v>
      </c>
      <c r="G13" s="162">
        <v>1437387</v>
      </c>
      <c r="H13" s="162">
        <v>1408765</v>
      </c>
      <c r="I13" s="180">
        <f>IFERROR(H13/G13-1,"-")</f>
        <v>-1.9912521819106521E-2</v>
      </c>
      <c r="J13" s="161">
        <f t="shared" si="1"/>
        <v>-28622</v>
      </c>
      <c r="K13" s="163">
        <f t="shared" si="2"/>
        <v>0.81707892825905892</v>
      </c>
      <c r="N13" s="161" t="s">
        <v>109</v>
      </c>
      <c r="O13" s="162">
        <v>17186</v>
      </c>
      <c r="P13" s="162">
        <v>6909</v>
      </c>
      <c r="Q13" s="162">
        <v>55180</v>
      </c>
      <c r="R13" s="162">
        <v>75453</v>
      </c>
      <c r="S13" s="162">
        <v>70505</v>
      </c>
      <c r="T13" s="162">
        <v>77519</v>
      </c>
      <c r="U13" s="180">
        <f>IFERROR(T13/S13-1,"-")</f>
        <v>9.9482306219417005E-2</v>
      </c>
      <c r="V13" s="161">
        <f t="shared" si="5"/>
        <v>7014</v>
      </c>
      <c r="W13" s="163">
        <f t="shared" si="4"/>
        <v>0.81377087729243436</v>
      </c>
    </row>
    <row r="14" spans="1:23" s="57" customFormat="1" x14ac:dyDescent="0.25">
      <c r="B14" s="165" t="s">
        <v>112</v>
      </c>
      <c r="C14" s="166">
        <v>240301</v>
      </c>
      <c r="D14" s="166">
        <v>6412</v>
      </c>
      <c r="E14" s="166">
        <v>490065</v>
      </c>
      <c r="F14" s="166">
        <v>574496</v>
      </c>
      <c r="G14" s="166">
        <v>613870</v>
      </c>
      <c r="H14" s="166">
        <v>608627</v>
      </c>
      <c r="I14" s="181">
        <f t="shared" ref="I14:I21" si="6">IFERROR(H14/G14-1,"-")</f>
        <v>-8.5408962809715439E-3</v>
      </c>
      <c r="J14" s="165">
        <f t="shared" si="1"/>
        <v>-5243</v>
      </c>
      <c r="K14" s="167">
        <f t="shared" si="2"/>
        <v>0.35300159847066492</v>
      </c>
      <c r="N14" s="165" t="s">
        <v>112</v>
      </c>
      <c r="O14" s="166">
        <v>9701</v>
      </c>
      <c r="P14" s="166">
        <v>999</v>
      </c>
      <c r="Q14" s="166">
        <v>30291</v>
      </c>
      <c r="R14" s="166">
        <v>48894</v>
      </c>
      <c r="S14" s="166">
        <v>42355</v>
      </c>
      <c r="T14" s="166">
        <v>44687</v>
      </c>
      <c r="U14" s="181">
        <f t="shared" ref="U14:U21" si="7">IFERROR(T14/S14-1,"-")</f>
        <v>5.5058434659426281E-2</v>
      </c>
      <c r="V14" s="165">
        <f t="shared" si="5"/>
        <v>2332</v>
      </c>
      <c r="W14" s="167">
        <f t="shared" si="4"/>
        <v>0.4691105302386126</v>
      </c>
    </row>
    <row r="15" spans="1:23" x14ac:dyDescent="0.25">
      <c r="A15" s="1"/>
      <c r="B15" s="165" t="s">
        <v>115</v>
      </c>
      <c r="C15" s="166">
        <v>87097</v>
      </c>
      <c r="D15" s="166">
        <v>20843</v>
      </c>
      <c r="E15" s="166">
        <v>136228</v>
      </c>
      <c r="F15" s="166">
        <v>165214</v>
      </c>
      <c r="G15" s="166">
        <v>177221</v>
      </c>
      <c r="H15" s="166">
        <v>167677</v>
      </c>
      <c r="I15" s="181">
        <f t="shared" si="6"/>
        <v>-5.3853662940622216E-2</v>
      </c>
      <c r="J15" s="165">
        <f t="shared" si="1"/>
        <v>-9544</v>
      </c>
      <c r="K15" s="167">
        <f t="shared" si="2"/>
        <v>9.7252092047782443E-2</v>
      </c>
      <c r="N15" s="165" t="s">
        <v>115</v>
      </c>
      <c r="O15" s="166">
        <v>1353</v>
      </c>
      <c r="P15" s="166">
        <v>1535</v>
      </c>
      <c r="Q15" s="166">
        <v>3092</v>
      </c>
      <c r="R15" s="166">
        <v>3778</v>
      </c>
      <c r="S15" s="166">
        <v>3352</v>
      </c>
      <c r="T15" s="166">
        <v>3940</v>
      </c>
      <c r="U15" s="181">
        <f t="shared" si="7"/>
        <v>0.17541766109785195</v>
      </c>
      <c r="V15" s="165">
        <f t="shared" si="5"/>
        <v>588</v>
      </c>
      <c r="W15" s="167">
        <f t="shared" si="4"/>
        <v>4.136092127777953E-2</v>
      </c>
    </row>
    <row r="16" spans="1:23" x14ac:dyDescent="0.25">
      <c r="A16" s="1"/>
      <c r="B16" s="165" t="s">
        <v>118</v>
      </c>
      <c r="C16" s="166">
        <v>31900</v>
      </c>
      <c r="D16" s="166">
        <v>28506</v>
      </c>
      <c r="E16" s="166">
        <v>70805</v>
      </c>
      <c r="F16" s="166">
        <v>81295</v>
      </c>
      <c r="G16" s="166">
        <v>85199</v>
      </c>
      <c r="H16" s="166">
        <v>79460</v>
      </c>
      <c r="I16" s="181">
        <f t="shared" si="6"/>
        <v>-6.7359945539266941E-2</v>
      </c>
      <c r="J16" s="165">
        <f t="shared" si="1"/>
        <v>-5739</v>
      </c>
      <c r="K16" s="167">
        <f t="shared" si="2"/>
        <v>4.6086530854659809E-2</v>
      </c>
      <c r="N16" s="165" t="s">
        <v>118</v>
      </c>
      <c r="O16" s="166">
        <v>895</v>
      </c>
      <c r="P16" s="166">
        <v>1839</v>
      </c>
      <c r="Q16" s="166">
        <v>3780</v>
      </c>
      <c r="R16" s="166">
        <v>6852</v>
      </c>
      <c r="S16" s="166">
        <v>4816</v>
      </c>
      <c r="T16" s="166">
        <v>6372</v>
      </c>
      <c r="U16" s="181">
        <f t="shared" si="7"/>
        <v>0.32308970099667778</v>
      </c>
      <c r="V16" s="165">
        <f t="shared" si="5"/>
        <v>1556</v>
      </c>
      <c r="W16" s="167">
        <f t="shared" si="4"/>
        <v>6.6891317355840391E-2</v>
      </c>
    </row>
    <row r="17" spans="1:23" x14ac:dyDescent="0.25">
      <c r="A17" s="1"/>
      <c r="B17" s="165" t="s">
        <v>125</v>
      </c>
      <c r="C17" s="166">
        <v>19336</v>
      </c>
      <c r="D17" s="166">
        <v>2358</v>
      </c>
      <c r="E17" s="166">
        <v>54883</v>
      </c>
      <c r="F17" s="166">
        <v>47311</v>
      </c>
      <c r="G17" s="166">
        <v>52955</v>
      </c>
      <c r="H17" s="166">
        <v>48699</v>
      </c>
      <c r="I17" s="181">
        <f t="shared" si="6"/>
        <v>-8.0370125578321239E-2</v>
      </c>
      <c r="J17" s="165">
        <f t="shared" si="1"/>
        <v>-4256</v>
      </c>
      <c r="K17" s="167">
        <f t="shared" si="2"/>
        <v>2.824525504771052E-2</v>
      </c>
      <c r="N17" s="165" t="s">
        <v>125</v>
      </c>
      <c r="O17" s="166">
        <v>429</v>
      </c>
      <c r="P17" s="166">
        <v>127</v>
      </c>
      <c r="Q17" s="166">
        <v>3219</v>
      </c>
      <c r="R17" s="166">
        <v>2628</v>
      </c>
      <c r="S17" s="166">
        <v>3107</v>
      </c>
      <c r="T17" s="166">
        <v>2989</v>
      </c>
      <c r="U17" s="181">
        <f t="shared" si="7"/>
        <v>-3.7978757644029582E-2</v>
      </c>
      <c r="V17" s="165">
        <f t="shared" si="5"/>
        <v>-118</v>
      </c>
      <c r="W17" s="167">
        <f t="shared" si="4"/>
        <v>3.1377612614031221E-2</v>
      </c>
    </row>
    <row r="18" spans="1:23" x14ac:dyDescent="0.25">
      <c r="A18" s="1"/>
      <c r="B18" s="165" t="s">
        <v>121</v>
      </c>
      <c r="C18" s="166">
        <v>26204</v>
      </c>
      <c r="D18" s="166">
        <v>6260</v>
      </c>
      <c r="E18" s="166">
        <v>56228</v>
      </c>
      <c r="F18" s="166">
        <v>54206</v>
      </c>
      <c r="G18" s="166">
        <v>58347</v>
      </c>
      <c r="H18" s="166">
        <v>53557</v>
      </c>
      <c r="I18" s="181">
        <f t="shared" si="6"/>
        <v>-8.2095052016384784E-2</v>
      </c>
      <c r="J18" s="165">
        <f t="shared" si="1"/>
        <v>-4790</v>
      </c>
      <c r="K18" s="167">
        <f t="shared" si="2"/>
        <v>3.1062878592789018E-2</v>
      </c>
      <c r="N18" s="165" t="s">
        <v>121</v>
      </c>
      <c r="O18" s="166">
        <v>623</v>
      </c>
      <c r="P18" s="166">
        <v>449</v>
      </c>
      <c r="Q18" s="166">
        <v>2104</v>
      </c>
      <c r="R18" s="166">
        <v>1868</v>
      </c>
      <c r="S18" s="166">
        <v>2165</v>
      </c>
      <c r="T18" s="166">
        <v>2043</v>
      </c>
      <c r="U18" s="181">
        <f t="shared" si="7"/>
        <v>-5.635103926096996E-2</v>
      </c>
      <c r="V18" s="165">
        <f t="shared" si="5"/>
        <v>-122</v>
      </c>
      <c r="W18" s="167">
        <f t="shared" si="4"/>
        <v>2.144679242906182E-2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359</v>
      </c>
      <c r="E19" s="166">
        <v>21042</v>
      </c>
      <c r="F19" s="166">
        <v>27702</v>
      </c>
      <c r="G19" s="166">
        <v>24130</v>
      </c>
      <c r="H19" s="166">
        <v>23388</v>
      </c>
      <c r="I19" s="181">
        <f t="shared" si="6"/>
        <v>-3.0750103605470369E-2</v>
      </c>
      <c r="J19" s="165">
        <f t="shared" si="1"/>
        <v>-742</v>
      </c>
      <c r="K19" s="167">
        <f t="shared" si="2"/>
        <v>1.3564960780629041E-2</v>
      </c>
      <c r="N19" s="165" t="s">
        <v>130</v>
      </c>
      <c r="O19" s="166">
        <v>206</v>
      </c>
      <c r="P19" s="166">
        <v>4</v>
      </c>
      <c r="Q19" s="166">
        <v>413</v>
      </c>
      <c r="R19" s="166">
        <v>578</v>
      </c>
      <c r="S19" s="166">
        <v>806</v>
      </c>
      <c r="T19" s="166">
        <v>767</v>
      </c>
      <c r="U19" s="181">
        <f t="shared" si="7"/>
        <v>-4.8387096774193505E-2</v>
      </c>
      <c r="V19" s="165">
        <f t="shared" si="5"/>
        <v>-39</v>
      </c>
      <c r="W19" s="167">
        <f t="shared" si="4"/>
        <v>8.0517326446844922E-3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1239</v>
      </c>
      <c r="E20" s="166">
        <v>14994</v>
      </c>
      <c r="F20" s="166">
        <v>24171</v>
      </c>
      <c r="G20" s="166">
        <v>23536</v>
      </c>
      <c r="H20" s="166">
        <v>19936</v>
      </c>
      <c r="I20" s="181">
        <f t="shared" si="6"/>
        <v>-0.15295717199184233</v>
      </c>
      <c r="J20" s="165">
        <f t="shared" si="1"/>
        <v>-3600</v>
      </c>
      <c r="K20" s="167">
        <f t="shared" si="2"/>
        <v>1.1562812473175157E-2</v>
      </c>
      <c r="N20" s="165" t="s">
        <v>133</v>
      </c>
      <c r="O20" s="166">
        <v>526</v>
      </c>
      <c r="P20" s="166">
        <v>6</v>
      </c>
      <c r="Q20" s="166">
        <v>621</v>
      </c>
      <c r="R20" s="166">
        <v>362</v>
      </c>
      <c r="S20" s="166">
        <v>1002</v>
      </c>
      <c r="T20" s="166">
        <v>637</v>
      </c>
      <c r="U20" s="181">
        <f t="shared" si="7"/>
        <v>-0.36427145708582831</v>
      </c>
      <c r="V20" s="165">
        <f t="shared" si="5"/>
        <v>-365</v>
      </c>
      <c r="W20" s="167">
        <f t="shared" si="4"/>
        <v>6.6870321964328829E-3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68286</v>
      </c>
      <c r="E21" s="171">
        <f t="shared" si="9"/>
        <v>306148</v>
      </c>
      <c r="F21" s="171">
        <f t="shared" si="9"/>
        <v>361641</v>
      </c>
      <c r="G21" s="171">
        <f t="shared" si="9"/>
        <v>402129</v>
      </c>
      <c r="H21" s="171">
        <f t="shared" si="9"/>
        <v>407421</v>
      </c>
      <c r="I21" s="182">
        <f t="shared" si="6"/>
        <v>1.3159956133479644E-2</v>
      </c>
      <c r="J21" s="170">
        <f t="shared" si="1"/>
        <v>5292</v>
      </c>
      <c r="K21" s="172">
        <f t="shared" si="2"/>
        <v>0.23630279999164805</v>
      </c>
      <c r="N21" s="170" t="s">
        <v>147</v>
      </c>
      <c r="O21" s="171">
        <f t="shared" ref="O21:T21" si="10">O13-SUM(O14:O20)</f>
        <v>3453</v>
      </c>
      <c r="P21" s="171">
        <f t="shared" si="10"/>
        <v>1950</v>
      </c>
      <c r="Q21" s="171">
        <f t="shared" si="10"/>
        <v>11660</v>
      </c>
      <c r="R21" s="171">
        <f t="shared" si="10"/>
        <v>10493</v>
      </c>
      <c r="S21" s="171">
        <f t="shared" si="10"/>
        <v>12902</v>
      </c>
      <c r="T21" s="171">
        <f t="shared" si="10"/>
        <v>16084</v>
      </c>
      <c r="U21" s="182">
        <f t="shared" si="7"/>
        <v>0.24662842970082166</v>
      </c>
      <c r="V21" s="170">
        <f>T21-S21</f>
        <v>3182</v>
      </c>
      <c r="W21" s="172">
        <f t="shared" si="4"/>
        <v>0.16884493853599136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106333</v>
      </c>
      <c r="E23" s="178">
        <f t="shared" si="11"/>
        <v>589877</v>
      </c>
      <c r="F23" s="178">
        <f t="shared" si="11"/>
        <v>623197</v>
      </c>
      <c r="G23" s="178">
        <f t="shared" si="11"/>
        <v>652775</v>
      </c>
      <c r="H23" s="178">
        <f t="shared" si="11"/>
        <v>619504</v>
      </c>
      <c r="I23" s="179">
        <f>IFERROR(H23/G23-1,"-")</f>
        <v>-5.0968557313009866E-2</v>
      </c>
      <c r="J23" s="178">
        <f>H23-G23</f>
        <v>-33271</v>
      </c>
      <c r="K23" s="179">
        <f t="shared" ref="K23:K35" si="12">H23/H$9</f>
        <v>0.35931022162830567</v>
      </c>
    </row>
    <row r="24" spans="1:23" x14ac:dyDescent="0.25">
      <c r="B24" s="161" t="s">
        <v>99</v>
      </c>
      <c r="C24" s="162">
        <v>16647</v>
      </c>
      <c r="D24" s="162">
        <v>51731</v>
      </c>
      <c r="E24" s="162">
        <v>55488</v>
      </c>
      <c r="F24" s="162">
        <v>44883</v>
      </c>
      <c r="G24" s="162">
        <v>37960</v>
      </c>
      <c r="H24" s="162">
        <v>36558</v>
      </c>
      <c r="I24" s="180">
        <f>IFERROR(H24/G24-1,"-")</f>
        <v>-3.6933614330874609E-2</v>
      </c>
      <c r="J24" s="161">
        <f t="shared" ref="J24:J34" si="13">H24-G24</f>
        <v>-1402</v>
      </c>
      <c r="K24" s="163">
        <f t="shared" si="12"/>
        <v>2.1203516171465559E-2</v>
      </c>
    </row>
    <row r="25" spans="1:23" x14ac:dyDescent="0.25">
      <c r="B25" s="165" t="s">
        <v>105</v>
      </c>
      <c r="C25" s="166">
        <v>6472</v>
      </c>
      <c r="D25" s="166">
        <v>31211</v>
      </c>
      <c r="E25" s="166">
        <v>24274</v>
      </c>
      <c r="F25" s="166">
        <v>17934</v>
      </c>
      <c r="G25" s="166">
        <v>12486</v>
      </c>
      <c r="H25" s="166">
        <v>15967</v>
      </c>
      <c r="I25" s="181">
        <f>IFERROR(H25/G25-1,"-")</f>
        <v>0.27879224731699503</v>
      </c>
      <c r="J25" s="165">
        <f t="shared" si="13"/>
        <v>3481</v>
      </c>
      <c r="K25" s="167">
        <f t="shared" si="12"/>
        <v>9.2608059168934453E-3</v>
      </c>
    </row>
    <row r="26" spans="1:23" x14ac:dyDescent="0.25">
      <c r="B26" s="165" t="s">
        <v>102</v>
      </c>
      <c r="C26" s="166">
        <v>10175</v>
      </c>
      <c r="D26" s="166">
        <v>20520</v>
      </c>
      <c r="E26" s="166">
        <v>31214</v>
      </c>
      <c r="F26" s="166">
        <v>26949</v>
      </c>
      <c r="G26" s="166">
        <v>25474</v>
      </c>
      <c r="H26" s="166">
        <v>20591</v>
      </c>
      <c r="I26" s="181">
        <f>IFERROR(H26/G26-1,"-")</f>
        <v>-0.19168564026065793</v>
      </c>
      <c r="J26" s="165">
        <f t="shared" si="13"/>
        <v>-4883</v>
      </c>
      <c r="K26" s="167">
        <f t="shared" si="12"/>
        <v>1.1942710254572114E-2</v>
      </c>
    </row>
    <row r="27" spans="1:23" x14ac:dyDescent="0.25">
      <c r="B27" s="161" t="s">
        <v>109</v>
      </c>
      <c r="C27" s="162">
        <v>263177</v>
      </c>
      <c r="D27" s="162">
        <v>54602</v>
      </c>
      <c r="E27" s="162">
        <v>534389</v>
      </c>
      <c r="F27" s="162">
        <v>578314</v>
      </c>
      <c r="G27" s="162">
        <v>614815</v>
      </c>
      <c r="H27" s="162">
        <v>582946</v>
      </c>
      <c r="I27" s="180">
        <f>IFERROR(H27/G27-1,"-")</f>
        <v>-5.1835104868944271E-2</v>
      </c>
      <c r="J27" s="161">
        <f t="shared" si="13"/>
        <v>-31869</v>
      </c>
      <c r="K27" s="163">
        <f t="shared" si="12"/>
        <v>0.33810670545684013</v>
      </c>
    </row>
    <row r="28" spans="1:23" x14ac:dyDescent="0.25">
      <c r="B28" s="165" t="s">
        <v>112</v>
      </c>
      <c r="C28" s="166">
        <v>115594</v>
      </c>
      <c r="D28" s="166">
        <v>2112</v>
      </c>
      <c r="E28" s="166">
        <v>254736</v>
      </c>
      <c r="F28" s="166">
        <v>280511</v>
      </c>
      <c r="G28" s="166">
        <v>300106</v>
      </c>
      <c r="H28" s="166">
        <v>288822</v>
      </c>
      <c r="I28" s="181">
        <f t="shared" ref="I28:I35" si="14">IFERROR(H28/G28-1,"-")</f>
        <v>-3.7600047983045948E-2</v>
      </c>
      <c r="J28" s="165">
        <f t="shared" si="13"/>
        <v>-11284</v>
      </c>
      <c r="K28" s="167">
        <f t="shared" si="12"/>
        <v>0.16751578170783482</v>
      </c>
    </row>
    <row r="29" spans="1:23" x14ac:dyDescent="0.25">
      <c r="B29" s="165" t="s">
        <v>115</v>
      </c>
      <c r="C29" s="166">
        <v>34149</v>
      </c>
      <c r="D29" s="166">
        <v>8726</v>
      </c>
      <c r="E29" s="166">
        <v>60554</v>
      </c>
      <c r="F29" s="166">
        <v>69683</v>
      </c>
      <c r="G29" s="166">
        <v>71536</v>
      </c>
      <c r="H29" s="166">
        <v>64839</v>
      </c>
      <c r="I29" s="181">
        <f t="shared" si="14"/>
        <v>-9.3617199731603651E-2</v>
      </c>
      <c r="J29" s="165">
        <f t="shared" si="13"/>
        <v>-6697</v>
      </c>
      <c r="K29" s="167">
        <f t="shared" si="12"/>
        <v>3.7606400378621792E-2</v>
      </c>
    </row>
    <row r="30" spans="1:23" x14ac:dyDescent="0.25">
      <c r="B30" s="165" t="s">
        <v>118</v>
      </c>
      <c r="C30" s="166">
        <v>11026</v>
      </c>
      <c r="D30" s="166">
        <v>10430</v>
      </c>
      <c r="E30" s="166">
        <v>23216</v>
      </c>
      <c r="F30" s="166">
        <v>22053</v>
      </c>
      <c r="G30" s="166">
        <v>19753</v>
      </c>
      <c r="H30" s="166">
        <v>18373</v>
      </c>
      <c r="I30" s="181">
        <f t="shared" si="14"/>
        <v>-6.9862805649774762E-2</v>
      </c>
      <c r="J30" s="165">
        <f t="shared" si="13"/>
        <v>-1380</v>
      </c>
      <c r="K30" s="167">
        <f t="shared" si="12"/>
        <v>1.065627776733784E-2</v>
      </c>
    </row>
    <row r="31" spans="1:23" x14ac:dyDescent="0.25">
      <c r="B31" s="165" t="s">
        <v>125</v>
      </c>
      <c r="C31" s="166">
        <v>10228</v>
      </c>
      <c r="D31" s="166">
        <v>1001</v>
      </c>
      <c r="E31" s="166">
        <v>29848</v>
      </c>
      <c r="F31" s="166">
        <v>23212</v>
      </c>
      <c r="G31" s="166">
        <v>25328</v>
      </c>
      <c r="H31" s="166">
        <v>23297</v>
      </c>
      <c r="I31" s="181">
        <f t="shared" si="14"/>
        <v>-8.0187934301958252E-2</v>
      </c>
      <c r="J31" s="165">
        <f t="shared" si="13"/>
        <v>-2031</v>
      </c>
      <c r="K31" s="167">
        <f t="shared" si="12"/>
        <v>1.3512181088862442E-2</v>
      </c>
    </row>
    <row r="32" spans="1:23" x14ac:dyDescent="0.25">
      <c r="B32" s="165" t="s">
        <v>121</v>
      </c>
      <c r="C32" s="166">
        <v>14676</v>
      </c>
      <c r="D32" s="166">
        <v>3628</v>
      </c>
      <c r="E32" s="166">
        <v>34755</v>
      </c>
      <c r="F32" s="166">
        <v>30662</v>
      </c>
      <c r="G32" s="166">
        <v>31773</v>
      </c>
      <c r="H32" s="166">
        <v>31017</v>
      </c>
      <c r="I32" s="181">
        <f t="shared" si="14"/>
        <v>-2.3793787177792458E-2</v>
      </c>
      <c r="J32" s="165">
        <f t="shared" si="13"/>
        <v>-756</v>
      </c>
      <c r="K32" s="167">
        <f t="shared" si="12"/>
        <v>1.7989754939831151E-2</v>
      </c>
    </row>
    <row r="33" spans="2:11" x14ac:dyDescent="0.25">
      <c r="B33" s="165" t="s">
        <v>130</v>
      </c>
      <c r="C33" s="166">
        <v>9525</v>
      </c>
      <c r="D33" s="166">
        <v>110</v>
      </c>
      <c r="E33" s="166">
        <v>11194</v>
      </c>
      <c r="F33" s="166">
        <v>12511</v>
      </c>
      <c r="G33" s="166">
        <v>11517</v>
      </c>
      <c r="H33" s="166">
        <v>10342</v>
      </c>
      <c r="I33" s="181">
        <f t="shared" si="14"/>
        <v>-0.10202309629243722</v>
      </c>
      <c r="J33" s="165">
        <f t="shared" si="13"/>
        <v>-1175</v>
      </c>
      <c r="K33" s="167">
        <f t="shared" si="12"/>
        <v>5.9983249697821766E-3</v>
      </c>
    </row>
    <row r="34" spans="2:11" x14ac:dyDescent="0.25">
      <c r="B34" s="165" t="s">
        <v>133</v>
      </c>
      <c r="C34" s="166">
        <v>11099</v>
      </c>
      <c r="D34" s="166">
        <v>193</v>
      </c>
      <c r="E34" s="166">
        <v>6836</v>
      </c>
      <c r="F34" s="166">
        <v>11342</v>
      </c>
      <c r="G34" s="166">
        <v>11011</v>
      </c>
      <c r="H34" s="166">
        <v>9395</v>
      </c>
      <c r="I34" s="181">
        <f t="shared" si="14"/>
        <v>-0.14676232858051041</v>
      </c>
      <c r="J34" s="165">
        <f t="shared" si="13"/>
        <v>-1616</v>
      </c>
      <c r="K34" s="167">
        <f t="shared" si="12"/>
        <v>5.4490681774418438E-3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28402</v>
      </c>
      <c r="E35" s="171">
        <f t="shared" si="16"/>
        <v>113250</v>
      </c>
      <c r="F35" s="171">
        <f t="shared" si="16"/>
        <v>128340</v>
      </c>
      <c r="G35" s="171">
        <f t="shared" si="16"/>
        <v>143791</v>
      </c>
      <c r="H35" s="171">
        <f t="shared" si="16"/>
        <v>136861</v>
      </c>
      <c r="I35" s="182">
        <f t="shared" si="14"/>
        <v>-4.8194949614370874E-2</v>
      </c>
      <c r="J35" s="170">
        <f>H35-G35</f>
        <v>-6930</v>
      </c>
      <c r="K35" s="172">
        <f t="shared" si="12"/>
        <v>7.9378916427128063E-2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16403</v>
      </c>
      <c r="E37" s="178">
        <f t="shared" si="17"/>
        <v>277876</v>
      </c>
      <c r="F37" s="178">
        <f t="shared" si="17"/>
        <v>323810</v>
      </c>
      <c r="G37" s="178">
        <f t="shared" si="17"/>
        <v>341885</v>
      </c>
      <c r="H37" s="178">
        <f t="shared" si="17"/>
        <v>355156</v>
      </c>
      <c r="I37" s="179">
        <f>IFERROR(H37/G37-1,"-")</f>
        <v>3.8817146116384205E-2</v>
      </c>
      <c r="J37" s="178">
        <f>H37-G37</f>
        <v>13271</v>
      </c>
      <c r="K37" s="179">
        <f t="shared" ref="K37:K49" si="18">H37/H$9</f>
        <v>0.20598927702262218</v>
      </c>
    </row>
    <row r="38" spans="2:11" x14ac:dyDescent="0.25">
      <c r="B38" s="161" t="s">
        <v>99</v>
      </c>
      <c r="C38" s="162">
        <v>9666</v>
      </c>
      <c r="D38" s="162">
        <v>4529</v>
      </c>
      <c r="E38" s="162">
        <v>26756</v>
      </c>
      <c r="F38" s="162">
        <v>26266</v>
      </c>
      <c r="G38" s="162">
        <v>25394</v>
      </c>
      <c r="H38" s="162">
        <v>27546</v>
      </c>
      <c r="I38" s="180">
        <f>IFERROR(H38/G38-1,"-")</f>
        <v>8.4744427817594614E-2</v>
      </c>
      <c r="J38" s="161">
        <f t="shared" ref="J38:J48" si="19">H38-G38</f>
        <v>2152</v>
      </c>
      <c r="K38" s="163">
        <f t="shared" si="18"/>
        <v>1.5976586696733693E-2</v>
      </c>
    </row>
    <row r="39" spans="2:11" x14ac:dyDescent="0.25">
      <c r="B39" s="165" t="s">
        <v>105</v>
      </c>
      <c r="C39" s="166">
        <v>2065</v>
      </c>
      <c r="D39" s="166">
        <v>2248</v>
      </c>
      <c r="E39" s="166">
        <v>7180</v>
      </c>
      <c r="F39" s="166">
        <v>7904</v>
      </c>
      <c r="G39" s="166">
        <v>9591</v>
      </c>
      <c r="H39" s="166">
        <v>9930</v>
      </c>
      <c r="I39" s="181">
        <f>IFERROR(H39/G39-1,"-")</f>
        <v>3.5345636534250824E-2</v>
      </c>
      <c r="J39" s="165">
        <f t="shared" si="19"/>
        <v>339</v>
      </c>
      <c r="K39" s="167">
        <f t="shared" si="18"/>
        <v>5.7593663653004263E-3</v>
      </c>
    </row>
    <row r="40" spans="2:11" x14ac:dyDescent="0.25">
      <c r="B40" s="165" t="s">
        <v>102</v>
      </c>
      <c r="C40" s="166">
        <v>7601</v>
      </c>
      <c r="D40" s="166">
        <v>2281</v>
      </c>
      <c r="E40" s="166">
        <v>19576</v>
      </c>
      <c r="F40" s="166">
        <v>18362</v>
      </c>
      <c r="G40" s="166">
        <v>15803</v>
      </c>
      <c r="H40" s="166">
        <v>17616</v>
      </c>
      <c r="I40" s="181">
        <f>IFERROR(H40/G40-1,"-")</f>
        <v>0.1147250522052774</v>
      </c>
      <c r="J40" s="165">
        <f t="shared" si="19"/>
        <v>1813</v>
      </c>
      <c r="K40" s="167">
        <f t="shared" si="18"/>
        <v>1.0217220331433264E-2</v>
      </c>
    </row>
    <row r="41" spans="2:11" x14ac:dyDescent="0.25">
      <c r="B41" s="161" t="s">
        <v>109</v>
      </c>
      <c r="C41" s="162">
        <v>137440</v>
      </c>
      <c r="D41" s="162">
        <v>11874</v>
      </c>
      <c r="E41" s="162">
        <v>251120</v>
      </c>
      <c r="F41" s="162">
        <v>297544</v>
      </c>
      <c r="G41" s="162">
        <v>316491</v>
      </c>
      <c r="H41" s="162">
        <v>327610</v>
      </c>
      <c r="I41" s="180">
        <f>IFERROR(H41/G41-1,"-")</f>
        <v>3.5132120660618993E-2</v>
      </c>
      <c r="J41" s="161">
        <f t="shared" si="19"/>
        <v>11119</v>
      </c>
      <c r="K41" s="163">
        <f t="shared" si="18"/>
        <v>0.19001269032588849</v>
      </c>
    </row>
    <row r="42" spans="2:11" x14ac:dyDescent="0.25">
      <c r="B42" s="165" t="s">
        <v>112</v>
      </c>
      <c r="C42" s="166">
        <v>66259</v>
      </c>
      <c r="D42" s="166">
        <v>352</v>
      </c>
      <c r="E42" s="166">
        <v>119890</v>
      </c>
      <c r="F42" s="166">
        <v>141116</v>
      </c>
      <c r="G42" s="166">
        <v>155506</v>
      </c>
      <c r="H42" s="166">
        <v>159432</v>
      </c>
      <c r="I42" s="181">
        <f t="shared" ref="I42:I49" si="20">IFERROR(H42/G42-1,"-")</f>
        <v>2.5246614278548796E-2</v>
      </c>
      <c r="J42" s="165">
        <f t="shared" si="19"/>
        <v>3926</v>
      </c>
      <c r="K42" s="167">
        <f t="shared" si="18"/>
        <v>9.2470019975083348E-2</v>
      </c>
    </row>
    <row r="43" spans="2:11" x14ac:dyDescent="0.25">
      <c r="B43" s="165" t="s">
        <v>115</v>
      </c>
      <c r="C43" s="166">
        <v>8479</v>
      </c>
      <c r="D43" s="166">
        <v>1105</v>
      </c>
      <c r="E43" s="166">
        <v>10775</v>
      </c>
      <c r="F43" s="166">
        <v>15072</v>
      </c>
      <c r="G43" s="166">
        <v>14473</v>
      </c>
      <c r="H43" s="166">
        <v>14218</v>
      </c>
      <c r="I43" s="181">
        <f t="shared" si="20"/>
        <v>-1.76190147170594E-2</v>
      </c>
      <c r="J43" s="165">
        <f t="shared" si="19"/>
        <v>-255</v>
      </c>
      <c r="K43" s="167">
        <f t="shared" si="18"/>
        <v>8.2463918410716486E-3</v>
      </c>
    </row>
    <row r="44" spans="2:11" x14ac:dyDescent="0.25">
      <c r="B44" s="165" t="s">
        <v>118</v>
      </c>
      <c r="C44" s="166">
        <v>4192</v>
      </c>
      <c r="D44" s="166">
        <v>1810</v>
      </c>
      <c r="E44" s="166">
        <v>7246</v>
      </c>
      <c r="F44" s="166">
        <v>9037</v>
      </c>
      <c r="G44" s="166">
        <v>8149</v>
      </c>
      <c r="H44" s="166">
        <v>8990</v>
      </c>
      <c r="I44" s="181">
        <f t="shared" si="20"/>
        <v>0.10320284697508897</v>
      </c>
      <c r="J44" s="165">
        <f t="shared" si="19"/>
        <v>841</v>
      </c>
      <c r="K44" s="167">
        <f t="shared" si="18"/>
        <v>5.2141695492498325E-3</v>
      </c>
    </row>
    <row r="45" spans="2:11" x14ac:dyDescent="0.25">
      <c r="B45" s="165" t="s">
        <v>125</v>
      </c>
      <c r="C45" s="166">
        <v>5403</v>
      </c>
      <c r="D45" s="166">
        <v>195</v>
      </c>
      <c r="E45" s="166">
        <v>12594</v>
      </c>
      <c r="F45" s="166">
        <v>11888</v>
      </c>
      <c r="G45" s="166">
        <v>12864</v>
      </c>
      <c r="H45" s="166">
        <v>11220</v>
      </c>
      <c r="I45" s="181">
        <f t="shared" si="20"/>
        <v>-0.12779850746268662</v>
      </c>
      <c r="J45" s="165">
        <f t="shared" si="19"/>
        <v>-1644</v>
      </c>
      <c r="K45" s="167">
        <f t="shared" si="18"/>
        <v>6.5075619958379445E-3</v>
      </c>
    </row>
    <row r="46" spans="2:11" x14ac:dyDescent="0.25">
      <c r="B46" s="165" t="s">
        <v>121</v>
      </c>
      <c r="C46" s="166">
        <v>7570</v>
      </c>
      <c r="D46" s="166">
        <v>469</v>
      </c>
      <c r="E46" s="166">
        <v>12166</v>
      </c>
      <c r="F46" s="166">
        <v>14198</v>
      </c>
      <c r="G46" s="166">
        <v>15291</v>
      </c>
      <c r="H46" s="166">
        <v>11866</v>
      </c>
      <c r="I46" s="181">
        <f t="shared" si="20"/>
        <v>-0.22398796677784316</v>
      </c>
      <c r="J46" s="165">
        <f t="shared" si="19"/>
        <v>-3425</v>
      </c>
      <c r="K46" s="167">
        <f t="shared" si="18"/>
        <v>6.8822398077195233E-3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4407</v>
      </c>
      <c r="F47" s="166">
        <v>5859</v>
      </c>
      <c r="G47" s="166">
        <v>4745</v>
      </c>
      <c r="H47" s="166">
        <v>5941</v>
      </c>
      <c r="I47" s="181">
        <f t="shared" si="20"/>
        <v>0.25205479452054802</v>
      </c>
      <c r="J47" s="165">
        <f t="shared" si="19"/>
        <v>1196</v>
      </c>
      <c r="K47" s="167">
        <f t="shared" si="18"/>
        <v>3.4457598767623195E-3</v>
      </c>
    </row>
    <row r="48" spans="2:11" x14ac:dyDescent="0.25">
      <c r="B48" s="165" t="s">
        <v>133</v>
      </c>
      <c r="C48" s="166">
        <v>4738</v>
      </c>
      <c r="D48" s="166">
        <v>618</v>
      </c>
      <c r="E48" s="166">
        <v>3743</v>
      </c>
      <c r="F48" s="166">
        <v>5667</v>
      </c>
      <c r="G48" s="166">
        <v>5288</v>
      </c>
      <c r="H48" s="166">
        <v>4524</v>
      </c>
      <c r="I48" s="181">
        <f t="shared" si="20"/>
        <v>-0.14447806354009074</v>
      </c>
      <c r="J48" s="165">
        <f t="shared" si="19"/>
        <v>-764</v>
      </c>
      <c r="K48" s="167">
        <f t="shared" si="18"/>
        <v>2.6239046763966898E-3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7235</v>
      </c>
      <c r="E49" s="171">
        <f t="shared" si="22"/>
        <v>80299</v>
      </c>
      <c r="F49" s="171">
        <f t="shared" si="22"/>
        <v>94707</v>
      </c>
      <c r="G49" s="171">
        <f t="shared" si="22"/>
        <v>100175</v>
      </c>
      <c r="H49" s="171">
        <f t="shared" si="22"/>
        <v>111419</v>
      </c>
      <c r="I49" s="182">
        <f t="shared" si="20"/>
        <v>0.11224357374594462</v>
      </c>
      <c r="J49" s="170">
        <f>H49-G49</f>
        <v>11244</v>
      </c>
      <c r="K49" s="172">
        <f t="shared" si="18"/>
        <v>6.4622642603767197E-2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3463</v>
      </c>
      <c r="E51" s="178">
        <f t="shared" si="23"/>
        <v>14300</v>
      </c>
      <c r="F51" s="178">
        <f t="shared" si="23"/>
        <v>24103</v>
      </c>
      <c r="G51" s="178">
        <f t="shared" si="23"/>
        <v>20584</v>
      </c>
      <c r="H51" s="178">
        <f t="shared" si="23"/>
        <v>18160</v>
      </c>
      <c r="I51" s="179">
        <f>IFERROR(H51/G51-1,"-")</f>
        <v>-0.11776136805285664</v>
      </c>
      <c r="J51" s="178">
        <f>H51-G51</f>
        <v>-2424</v>
      </c>
      <c r="K51" s="179">
        <f t="shared" ref="K51:K63" si="24">H51/H$9</f>
        <v>1.0532738488807225E-2</v>
      </c>
    </row>
    <row r="52" spans="2:11" x14ac:dyDescent="0.25">
      <c r="B52" s="161" t="s">
        <v>99</v>
      </c>
      <c r="C52" s="162">
        <v>773</v>
      </c>
      <c r="D52" s="162">
        <v>787</v>
      </c>
      <c r="E52" s="162">
        <v>1482</v>
      </c>
      <c r="F52" s="162">
        <v>10585</v>
      </c>
      <c r="G52" s="162">
        <v>5640</v>
      </c>
      <c r="H52" s="162">
        <v>3433</v>
      </c>
      <c r="I52" s="180">
        <f>IFERROR(H52/G52-1,"-")</f>
        <v>-0.39131205673758862</v>
      </c>
      <c r="J52" s="161">
        <f t="shared" ref="J52:J62" si="25">H52-G52</f>
        <v>-2207</v>
      </c>
      <c r="K52" s="163">
        <f t="shared" si="24"/>
        <v>1.9911283718103087E-3</v>
      </c>
    </row>
    <row r="53" spans="2:11" x14ac:dyDescent="0.25">
      <c r="B53" s="165" t="s">
        <v>105</v>
      </c>
      <c r="C53" s="166">
        <v>367</v>
      </c>
      <c r="D53" s="166">
        <v>309</v>
      </c>
      <c r="E53" s="166">
        <v>479</v>
      </c>
      <c r="F53" s="166">
        <v>7865</v>
      </c>
      <c r="G53" s="166">
        <v>3866</v>
      </c>
      <c r="H53" s="166">
        <v>2151</v>
      </c>
      <c r="I53" s="181">
        <f>IFERROR(H53/G53-1,"-")</f>
        <v>-0.44361096740817385</v>
      </c>
      <c r="J53" s="165">
        <f t="shared" si="25"/>
        <v>-1715</v>
      </c>
      <c r="K53" s="167">
        <f t="shared" si="24"/>
        <v>1.2475727141753492E-3</v>
      </c>
    </row>
    <row r="54" spans="2:11" x14ac:dyDescent="0.25">
      <c r="B54" s="165" t="s">
        <v>102</v>
      </c>
      <c r="C54" s="166">
        <v>406</v>
      </c>
      <c r="D54" s="166">
        <v>478</v>
      </c>
      <c r="E54" s="166">
        <v>1003</v>
      </c>
      <c r="F54" s="166">
        <v>2720</v>
      </c>
      <c r="G54" s="166">
        <v>1774</v>
      </c>
      <c r="H54" s="166">
        <v>1282</v>
      </c>
      <c r="I54" s="181">
        <f>IFERROR(H54/G54-1,"-")</f>
        <v>-0.27733934611048483</v>
      </c>
      <c r="J54" s="165">
        <f t="shared" si="25"/>
        <v>-492</v>
      </c>
      <c r="K54" s="167">
        <f t="shared" si="24"/>
        <v>7.4355565763495942E-4</v>
      </c>
    </row>
    <row r="55" spans="2:11" x14ac:dyDescent="0.25">
      <c r="B55" s="161" t="s">
        <v>109</v>
      </c>
      <c r="C55" s="162">
        <v>7419</v>
      </c>
      <c r="D55" s="162">
        <v>2676</v>
      </c>
      <c r="E55" s="162">
        <v>12818</v>
      </c>
      <c r="F55" s="162">
        <v>13518</v>
      </c>
      <c r="G55" s="162">
        <v>14944</v>
      </c>
      <c r="H55" s="162">
        <v>14727</v>
      </c>
      <c r="I55" s="180">
        <f>IFERROR(H55/G55-1,"-")</f>
        <v>-1.4520877944325439E-2</v>
      </c>
      <c r="J55" s="161">
        <f t="shared" si="25"/>
        <v>-217</v>
      </c>
      <c r="K55" s="163">
        <f t="shared" si="24"/>
        <v>8.5416101169969172E-3</v>
      </c>
    </row>
    <row r="56" spans="2:11" x14ac:dyDescent="0.25">
      <c r="B56" s="165" t="s">
        <v>112</v>
      </c>
      <c r="C56" s="166">
        <v>2301</v>
      </c>
      <c r="D56" s="166">
        <v>55</v>
      </c>
      <c r="E56" s="166">
        <v>4284</v>
      </c>
      <c r="F56" s="166">
        <v>3960</v>
      </c>
      <c r="G56" s="166">
        <v>4477</v>
      </c>
      <c r="H56" s="166">
        <v>5123</v>
      </c>
      <c r="I56" s="181">
        <f t="shared" ref="I56:I63" si="26">IFERROR(H56/G56-1,"-")</f>
        <v>0.14429305338396237</v>
      </c>
      <c r="J56" s="165">
        <f t="shared" si="25"/>
        <v>646</v>
      </c>
      <c r="K56" s="167">
        <f t="shared" si="24"/>
        <v>2.9713226474757386E-3</v>
      </c>
    </row>
    <row r="57" spans="2:11" x14ac:dyDescent="0.25">
      <c r="B57" s="165" t="s">
        <v>115</v>
      </c>
      <c r="C57" s="166">
        <v>2164</v>
      </c>
      <c r="D57" s="166">
        <v>1007</v>
      </c>
      <c r="E57" s="166">
        <v>3320</v>
      </c>
      <c r="F57" s="166">
        <v>2467</v>
      </c>
      <c r="G57" s="166">
        <v>3257</v>
      </c>
      <c r="H57" s="166">
        <v>3102</v>
      </c>
      <c r="I57" s="181">
        <f t="shared" si="26"/>
        <v>-4.7589806570463633E-2</v>
      </c>
      <c r="J57" s="165">
        <f t="shared" si="25"/>
        <v>-155</v>
      </c>
      <c r="K57" s="167">
        <f t="shared" si="24"/>
        <v>1.799149492966961E-3</v>
      </c>
    </row>
    <row r="58" spans="2:11" x14ac:dyDescent="0.25">
      <c r="B58" s="165" t="s">
        <v>118</v>
      </c>
      <c r="C58" s="166">
        <v>393</v>
      </c>
      <c r="D58" s="166">
        <v>446</v>
      </c>
      <c r="E58" s="166">
        <v>1008</v>
      </c>
      <c r="F58" s="166">
        <v>1424</v>
      </c>
      <c r="G58" s="166">
        <v>1158</v>
      </c>
      <c r="H58" s="166">
        <v>901</v>
      </c>
      <c r="I58" s="181">
        <f t="shared" si="26"/>
        <v>-0.22193436960276336</v>
      </c>
      <c r="J58" s="165">
        <f t="shared" si="25"/>
        <v>-257</v>
      </c>
      <c r="K58" s="167">
        <f t="shared" si="24"/>
        <v>5.2257694815062276E-4</v>
      </c>
    </row>
    <row r="59" spans="2:11" x14ac:dyDescent="0.25">
      <c r="B59" s="165" t="s">
        <v>125</v>
      </c>
      <c r="C59" s="166">
        <v>205</v>
      </c>
      <c r="D59" s="166">
        <v>55</v>
      </c>
      <c r="E59" s="166">
        <v>375</v>
      </c>
      <c r="F59" s="166">
        <v>320</v>
      </c>
      <c r="G59" s="166">
        <v>522</v>
      </c>
      <c r="H59" s="166">
        <v>429</v>
      </c>
      <c r="I59" s="181">
        <f t="shared" si="26"/>
        <v>-0.17816091954022983</v>
      </c>
      <c r="J59" s="165">
        <f t="shared" si="25"/>
        <v>-93</v>
      </c>
      <c r="K59" s="167">
        <f t="shared" si="24"/>
        <v>2.4881854689968612E-4</v>
      </c>
    </row>
    <row r="60" spans="2:11" x14ac:dyDescent="0.25">
      <c r="B60" s="165" t="s">
        <v>121</v>
      </c>
      <c r="C60" s="166">
        <v>135</v>
      </c>
      <c r="D60" s="166">
        <v>80</v>
      </c>
      <c r="E60" s="166">
        <v>344</v>
      </c>
      <c r="F60" s="166">
        <v>319</v>
      </c>
      <c r="G60" s="166">
        <v>383</v>
      </c>
      <c r="H60" s="166">
        <v>419</v>
      </c>
      <c r="I60" s="181">
        <f t="shared" si="26"/>
        <v>9.3994778067885143E-2</v>
      </c>
      <c r="J60" s="165">
        <f t="shared" si="25"/>
        <v>36</v>
      </c>
      <c r="K60" s="167">
        <f t="shared" si="24"/>
        <v>2.4301858077148828E-4</v>
      </c>
    </row>
    <row r="61" spans="2:11" x14ac:dyDescent="0.25">
      <c r="B61" s="165" t="s">
        <v>130</v>
      </c>
      <c r="C61" s="166">
        <v>76</v>
      </c>
      <c r="D61" s="166">
        <v>22</v>
      </c>
      <c r="E61" s="166">
        <v>44</v>
      </c>
      <c r="F61" s="166">
        <v>147</v>
      </c>
      <c r="G61" s="166">
        <v>78</v>
      </c>
      <c r="H61" s="166">
        <v>162</v>
      </c>
      <c r="I61" s="181">
        <f t="shared" si="26"/>
        <v>1.0769230769230771</v>
      </c>
      <c r="J61" s="165">
        <f t="shared" si="25"/>
        <v>84</v>
      </c>
      <c r="K61" s="167">
        <f t="shared" si="24"/>
        <v>9.3959451276804539E-5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88</v>
      </c>
      <c r="F62" s="166">
        <v>133</v>
      </c>
      <c r="G62" s="166">
        <v>83</v>
      </c>
      <c r="H62" s="166">
        <v>321</v>
      </c>
      <c r="I62" s="181">
        <f t="shared" si="26"/>
        <v>2.8674698795180724</v>
      </c>
      <c r="J62" s="165">
        <f t="shared" si="25"/>
        <v>238</v>
      </c>
      <c r="K62" s="167">
        <f t="shared" si="24"/>
        <v>1.8617891271514975E-4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997</v>
      </c>
      <c r="E63" s="171">
        <f t="shared" si="28"/>
        <v>3355</v>
      </c>
      <c r="F63" s="171">
        <f t="shared" si="28"/>
        <v>4748</v>
      </c>
      <c r="G63" s="171">
        <f t="shared" si="28"/>
        <v>4986</v>
      </c>
      <c r="H63" s="171">
        <f t="shared" si="28"/>
        <v>4270</v>
      </c>
      <c r="I63" s="182">
        <f t="shared" si="26"/>
        <v>-0.14360208584035294</v>
      </c>
      <c r="J63" s="170">
        <f>H63-G63</f>
        <v>-716</v>
      </c>
      <c r="K63" s="172">
        <f t="shared" si="24"/>
        <v>2.4765855367404653E-3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13364</v>
      </c>
      <c r="E65" s="178">
        <f t="shared" si="29"/>
        <v>52151</v>
      </c>
      <c r="F65" s="178">
        <f t="shared" si="29"/>
        <v>67931</v>
      </c>
      <c r="G65" s="178">
        <f t="shared" si="29"/>
        <v>84114</v>
      </c>
      <c r="H65" s="178">
        <f t="shared" si="29"/>
        <v>62084</v>
      </c>
      <c r="I65" s="179">
        <f>IFERROR(H65/G65-1,"-")</f>
        <v>-0.26190646028009601</v>
      </c>
      <c r="J65" s="178">
        <f>H65-G65</f>
        <v>-22030</v>
      </c>
      <c r="K65" s="179">
        <f t="shared" ref="K65:K77" si="30">H65/H$9</f>
        <v>3.6008509710303289E-2</v>
      </c>
    </row>
    <row r="66" spans="2:11" x14ac:dyDescent="0.25">
      <c r="B66" s="161" t="s">
        <v>99</v>
      </c>
      <c r="C66" s="162">
        <v>5481</v>
      </c>
      <c r="D66" s="162">
        <v>6820</v>
      </c>
      <c r="E66" s="162">
        <v>12344</v>
      </c>
      <c r="F66" s="162">
        <v>6571</v>
      </c>
      <c r="G66" s="162">
        <v>20644</v>
      </c>
      <c r="H66" s="162">
        <v>12615</v>
      </c>
      <c r="I66" s="180">
        <f>IFERROR(H66/G66-1,"-")</f>
        <v>-0.38892656461925978</v>
      </c>
      <c r="J66" s="161">
        <f t="shared" ref="J66:J76" si="31">H66-G66</f>
        <v>-8029</v>
      </c>
      <c r="K66" s="163">
        <f t="shared" si="30"/>
        <v>7.3166572707215388E-3</v>
      </c>
    </row>
    <row r="67" spans="2:11" x14ac:dyDescent="0.25">
      <c r="B67" s="165" t="s">
        <v>105</v>
      </c>
      <c r="C67" s="166">
        <v>2199</v>
      </c>
      <c r="D67" s="166">
        <v>6751</v>
      </c>
      <c r="E67" s="166">
        <v>8839</v>
      </c>
      <c r="F67" s="166">
        <v>4414</v>
      </c>
      <c r="G67" s="166">
        <v>11240</v>
      </c>
      <c r="H67" s="166">
        <v>4292</v>
      </c>
      <c r="I67" s="181">
        <f>IFERROR(H67/G67-1,"-")</f>
        <v>-0.61814946619217082</v>
      </c>
      <c r="J67" s="165">
        <f t="shared" si="31"/>
        <v>-6948</v>
      </c>
      <c r="K67" s="167">
        <f t="shared" si="30"/>
        <v>2.4893454622225007E-3</v>
      </c>
    </row>
    <row r="68" spans="2:11" x14ac:dyDescent="0.25">
      <c r="B68" s="165" t="s">
        <v>102</v>
      </c>
      <c r="C68" s="166">
        <v>3282</v>
      </c>
      <c r="D68" s="166">
        <v>69</v>
      </c>
      <c r="E68" s="166">
        <v>3505</v>
      </c>
      <c r="F68" s="166">
        <v>2157</v>
      </c>
      <c r="G68" s="166">
        <v>9404</v>
      </c>
      <c r="H68" s="166">
        <v>8323</v>
      </c>
      <c r="I68" s="181">
        <f>IFERROR(H68/G68-1,"-")</f>
        <v>-0.11495108464483195</v>
      </c>
      <c r="J68" s="165">
        <f t="shared" si="31"/>
        <v>-1081</v>
      </c>
      <c r="K68" s="167">
        <f t="shared" si="30"/>
        <v>4.8273118084990385E-3</v>
      </c>
    </row>
    <row r="69" spans="2:11" x14ac:dyDescent="0.25">
      <c r="B69" s="161" t="s">
        <v>109</v>
      </c>
      <c r="C69" s="162">
        <v>17854</v>
      </c>
      <c r="D69" s="162">
        <v>6544</v>
      </c>
      <c r="E69" s="162">
        <v>39807</v>
      </c>
      <c r="F69" s="162">
        <v>61360</v>
      </c>
      <c r="G69" s="162">
        <v>63470</v>
      </c>
      <c r="H69" s="162">
        <v>49469</v>
      </c>
      <c r="I69" s="180">
        <f>IFERROR(H69/G69-1,"-")</f>
        <v>-0.22059240586103668</v>
      </c>
      <c r="J69" s="161">
        <f t="shared" si="31"/>
        <v>-14001</v>
      </c>
      <c r="K69" s="163">
        <f t="shared" si="30"/>
        <v>2.8691852439581753E-2</v>
      </c>
    </row>
    <row r="70" spans="2:11" x14ac:dyDescent="0.25">
      <c r="B70" s="165" t="s">
        <v>112</v>
      </c>
      <c r="C70" s="166">
        <v>7112</v>
      </c>
      <c r="D70" s="166">
        <v>585</v>
      </c>
      <c r="E70" s="166">
        <v>15807</v>
      </c>
      <c r="F70" s="166">
        <v>22517</v>
      </c>
      <c r="G70" s="166">
        <v>19990</v>
      </c>
      <c r="H70" s="166">
        <v>20697</v>
      </c>
      <c r="I70" s="181">
        <f t="shared" ref="I70:I77" si="32">IFERROR(H70/G70-1,"-")</f>
        <v>3.5367683841921016E-2</v>
      </c>
      <c r="J70" s="165">
        <f t="shared" si="31"/>
        <v>707</v>
      </c>
      <c r="K70" s="167">
        <f t="shared" si="30"/>
        <v>1.2004189895531011E-2</v>
      </c>
    </row>
    <row r="71" spans="2:11" x14ac:dyDescent="0.25">
      <c r="B71" s="165" t="s">
        <v>115</v>
      </c>
      <c r="C71" s="166">
        <v>2067</v>
      </c>
      <c r="D71" s="166">
        <v>1120</v>
      </c>
      <c r="E71" s="166">
        <v>4505</v>
      </c>
      <c r="F71" s="166">
        <v>3468</v>
      </c>
      <c r="G71" s="166">
        <v>4663</v>
      </c>
      <c r="H71" s="166">
        <v>4860</v>
      </c>
      <c r="I71" s="181">
        <f t="shared" si="32"/>
        <v>4.2247480162985296E-2</v>
      </c>
      <c r="J71" s="165">
        <f t="shared" si="31"/>
        <v>197</v>
      </c>
      <c r="K71" s="167">
        <f t="shared" si="30"/>
        <v>2.8187835383041361E-3</v>
      </c>
    </row>
    <row r="72" spans="2:11" x14ac:dyDescent="0.25">
      <c r="B72" s="165" t="s">
        <v>118</v>
      </c>
      <c r="C72" s="166">
        <v>2431</v>
      </c>
      <c r="D72" s="166">
        <v>969</v>
      </c>
      <c r="E72" s="166">
        <v>6043</v>
      </c>
      <c r="F72" s="166">
        <v>8110</v>
      </c>
      <c r="G72" s="166">
        <v>9664</v>
      </c>
      <c r="H72" s="166">
        <v>4243</v>
      </c>
      <c r="I72" s="181">
        <f t="shared" si="32"/>
        <v>-0.56094784768211925</v>
      </c>
      <c r="J72" s="165">
        <f t="shared" si="31"/>
        <v>-5421</v>
      </c>
      <c r="K72" s="167">
        <f t="shared" si="30"/>
        <v>2.4609256281943313E-3</v>
      </c>
    </row>
    <row r="73" spans="2:11" x14ac:dyDescent="0.25">
      <c r="B73" s="165" t="s">
        <v>125</v>
      </c>
      <c r="C73" s="166">
        <v>204</v>
      </c>
      <c r="D73" s="166">
        <v>178</v>
      </c>
      <c r="E73" s="166">
        <v>621</v>
      </c>
      <c r="F73" s="166">
        <v>1564</v>
      </c>
      <c r="G73" s="166">
        <v>2265</v>
      </c>
      <c r="H73" s="166">
        <v>1198</v>
      </c>
      <c r="I73" s="181">
        <f t="shared" si="32"/>
        <v>-0.47108167770419429</v>
      </c>
      <c r="J73" s="165">
        <f t="shared" si="31"/>
        <v>-1067</v>
      </c>
      <c r="K73" s="167">
        <f t="shared" si="30"/>
        <v>6.9483594215809783E-4</v>
      </c>
    </row>
    <row r="74" spans="2:11" x14ac:dyDescent="0.25">
      <c r="B74" s="165" t="s">
        <v>121</v>
      </c>
      <c r="C74" s="166">
        <v>442</v>
      </c>
      <c r="D74" s="166">
        <v>354</v>
      </c>
      <c r="E74" s="166">
        <v>1193</v>
      </c>
      <c r="F74" s="166">
        <v>1181</v>
      </c>
      <c r="G74" s="166">
        <v>1580</v>
      </c>
      <c r="H74" s="166">
        <v>1358</v>
      </c>
      <c r="I74" s="181">
        <f t="shared" si="32"/>
        <v>-0.14050632911392402</v>
      </c>
      <c r="J74" s="165">
        <f t="shared" si="31"/>
        <v>-222</v>
      </c>
      <c r="K74" s="167">
        <f t="shared" si="30"/>
        <v>7.8763540020926283E-4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3180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4.6225730041736556E-4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191</v>
      </c>
      <c r="F76" s="166">
        <v>904</v>
      </c>
      <c r="G76" s="166">
        <v>202</v>
      </c>
      <c r="H76" s="166">
        <v>501</v>
      </c>
      <c r="I76" s="181">
        <f t="shared" si="32"/>
        <v>1.4801980198019802</v>
      </c>
      <c r="J76" s="165">
        <f t="shared" si="31"/>
        <v>299</v>
      </c>
      <c r="K76" s="167">
        <f t="shared" si="30"/>
        <v>2.9057830302271033E-4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3338</v>
      </c>
      <c r="E77" s="171">
        <f t="shared" si="34"/>
        <v>10603</v>
      </c>
      <c r="F77" s="171">
        <f t="shared" si="34"/>
        <v>20436</v>
      </c>
      <c r="G77" s="171">
        <f t="shared" si="34"/>
        <v>23469</v>
      </c>
      <c r="H77" s="171">
        <f t="shared" si="34"/>
        <v>15815</v>
      </c>
      <c r="I77" s="182">
        <f t="shared" si="32"/>
        <v>-0.32613234479526187</v>
      </c>
      <c r="J77" s="170">
        <f>H77-G77</f>
        <v>-7654</v>
      </c>
      <c r="K77" s="172">
        <f t="shared" si="30"/>
        <v>9.1726464317448391E-3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32704</v>
      </c>
      <c r="E79" s="178">
        <f t="shared" si="35"/>
        <v>210102</v>
      </c>
      <c r="F79" s="178">
        <f t="shared" si="35"/>
        <v>249332</v>
      </c>
      <c r="G79" s="178">
        <f t="shared" si="35"/>
        <v>287138</v>
      </c>
      <c r="H79" s="178">
        <f t="shared" si="35"/>
        <v>292974</v>
      </c>
      <c r="I79" s="179">
        <f>IFERROR(H79/G79-1,"-")</f>
        <v>2.032472191071899E-2</v>
      </c>
      <c r="J79" s="178">
        <f>H79-G79</f>
        <v>5836</v>
      </c>
      <c r="K79" s="179">
        <f t="shared" ref="K79:K91" si="36">H79/H$9</f>
        <v>0.16992392764426256</v>
      </c>
    </row>
    <row r="80" spans="2:11" x14ac:dyDescent="0.25">
      <c r="B80" s="161" t="s">
        <v>99</v>
      </c>
      <c r="C80" s="162">
        <v>40712</v>
      </c>
      <c r="D80" s="162">
        <v>17346</v>
      </c>
      <c r="E80" s="162">
        <v>96269</v>
      </c>
      <c r="F80" s="162">
        <v>102348</v>
      </c>
      <c r="G80" s="162">
        <v>106565</v>
      </c>
      <c r="H80" s="162">
        <v>110602</v>
      </c>
      <c r="I80" s="180">
        <f>IFERROR(H80/G80-1,"-")</f>
        <v>3.7882982217426031E-2</v>
      </c>
      <c r="J80" s="161">
        <f t="shared" ref="J80:J90" si="37">H80-G80</f>
        <v>4037</v>
      </c>
      <c r="K80" s="163">
        <f t="shared" si="36"/>
        <v>6.4148785371093434E-2</v>
      </c>
    </row>
    <row r="81" spans="2:11" x14ac:dyDescent="0.25">
      <c r="B81" s="165" t="s">
        <v>105</v>
      </c>
      <c r="C81" s="166">
        <v>6804</v>
      </c>
      <c r="D81" s="166">
        <v>8031</v>
      </c>
      <c r="E81" s="166">
        <v>24077</v>
      </c>
      <c r="F81" s="166">
        <v>18732</v>
      </c>
      <c r="G81" s="166">
        <v>24062</v>
      </c>
      <c r="H81" s="166">
        <v>22049</v>
      </c>
      <c r="I81" s="181">
        <f>IFERROR(H81/G81-1,"-")</f>
        <v>-8.3658881223505954E-2</v>
      </c>
      <c r="J81" s="165">
        <f t="shared" si="37"/>
        <v>-2013</v>
      </c>
      <c r="K81" s="167">
        <f t="shared" si="36"/>
        <v>1.2788345316063354E-2</v>
      </c>
    </row>
    <row r="82" spans="2:11" x14ac:dyDescent="0.25">
      <c r="B82" s="165" t="s">
        <v>102</v>
      </c>
      <c r="C82" s="166">
        <v>33908</v>
      </c>
      <c r="D82" s="166">
        <v>9315</v>
      </c>
      <c r="E82" s="166">
        <v>72192</v>
      </c>
      <c r="F82" s="166">
        <v>83616</v>
      </c>
      <c r="G82" s="166">
        <v>82503</v>
      </c>
      <c r="H82" s="166">
        <v>88553</v>
      </c>
      <c r="I82" s="181">
        <f>IFERROR(H82/G82-1,"-")</f>
        <v>7.3330666763632868E-2</v>
      </c>
      <c r="J82" s="165">
        <f t="shared" si="37"/>
        <v>6050</v>
      </c>
      <c r="K82" s="167">
        <f t="shared" si="36"/>
        <v>5.1360440055030078E-2</v>
      </c>
    </row>
    <row r="83" spans="2:11" x14ac:dyDescent="0.25">
      <c r="B83" s="161" t="s">
        <v>109</v>
      </c>
      <c r="C83" s="162">
        <v>75507</v>
      </c>
      <c r="D83" s="162">
        <v>15358</v>
      </c>
      <c r="E83" s="162">
        <v>113833</v>
      </c>
      <c r="F83" s="162">
        <v>146984</v>
      </c>
      <c r="G83" s="162">
        <v>180573</v>
      </c>
      <c r="H83" s="162">
        <v>182372</v>
      </c>
      <c r="I83" s="180">
        <f>IFERROR(H83/G83-1,"-")</f>
        <v>9.9627297547253413E-3</v>
      </c>
      <c r="J83" s="161">
        <f t="shared" si="37"/>
        <v>1799</v>
      </c>
      <c r="K83" s="163">
        <f t="shared" si="36"/>
        <v>0.10577514227316913</v>
      </c>
    </row>
    <row r="84" spans="2:11" x14ac:dyDescent="0.25">
      <c r="B84" s="165" t="s">
        <v>112</v>
      </c>
      <c r="C84" s="166">
        <v>14988</v>
      </c>
      <c r="D84" s="166">
        <v>1142</v>
      </c>
      <c r="E84" s="166">
        <v>20713</v>
      </c>
      <c r="F84" s="166">
        <v>29756</v>
      </c>
      <c r="G84" s="166">
        <v>36481</v>
      </c>
      <c r="H84" s="166">
        <v>37327</v>
      </c>
      <c r="I84" s="181">
        <f t="shared" ref="I84:I91" si="38">IFERROR(H84/G84-1,"-")</f>
        <v>2.319015377867939E-2</v>
      </c>
      <c r="J84" s="165">
        <f t="shared" si="37"/>
        <v>846</v>
      </c>
      <c r="K84" s="167">
        <f t="shared" si="36"/>
        <v>2.1649533566723972E-2</v>
      </c>
    </row>
    <row r="85" spans="2:11" x14ac:dyDescent="0.25">
      <c r="B85" s="165" t="s">
        <v>115</v>
      </c>
      <c r="C85" s="166">
        <v>28410</v>
      </c>
      <c r="D85" s="166">
        <v>2887</v>
      </c>
      <c r="E85" s="166">
        <v>38556</v>
      </c>
      <c r="F85" s="166">
        <v>49386</v>
      </c>
      <c r="G85" s="166">
        <v>56939</v>
      </c>
      <c r="H85" s="166">
        <v>54659</v>
      </c>
      <c r="I85" s="181">
        <f t="shared" si="38"/>
        <v>-4.0042852877640978E-2</v>
      </c>
      <c r="J85" s="165">
        <f t="shared" si="37"/>
        <v>-2280</v>
      </c>
      <c r="K85" s="167">
        <f t="shared" si="36"/>
        <v>3.170203486011642E-2</v>
      </c>
    </row>
    <row r="86" spans="2:11" x14ac:dyDescent="0.25">
      <c r="B86" s="165" t="s">
        <v>118</v>
      </c>
      <c r="C86" s="166">
        <v>5054</v>
      </c>
      <c r="D86" s="166">
        <v>3579</v>
      </c>
      <c r="E86" s="166">
        <v>11539</v>
      </c>
      <c r="F86" s="166">
        <v>14931</v>
      </c>
      <c r="G86" s="166">
        <v>21535</v>
      </c>
      <c r="H86" s="166">
        <v>20445</v>
      </c>
      <c r="I86" s="181">
        <f t="shared" si="38"/>
        <v>-5.0615277455305363E-2</v>
      </c>
      <c r="J86" s="165">
        <f t="shared" si="37"/>
        <v>-1090</v>
      </c>
      <c r="K86" s="167">
        <f t="shared" si="36"/>
        <v>1.1858030749100426E-2</v>
      </c>
    </row>
    <row r="87" spans="2:11" x14ac:dyDescent="0.25">
      <c r="B87" s="165" t="s">
        <v>125</v>
      </c>
      <c r="C87" s="166">
        <v>1174</v>
      </c>
      <c r="D87" s="166">
        <v>174</v>
      </c>
      <c r="E87" s="166">
        <v>2551</v>
      </c>
      <c r="F87" s="166">
        <v>2309</v>
      </c>
      <c r="G87" s="166">
        <v>3945</v>
      </c>
      <c r="H87" s="166">
        <v>4793</v>
      </c>
      <c r="I87" s="181">
        <f t="shared" si="38"/>
        <v>0.21495564005069712</v>
      </c>
      <c r="J87" s="165">
        <f t="shared" si="37"/>
        <v>848</v>
      </c>
      <c r="K87" s="167">
        <f t="shared" si="36"/>
        <v>2.7799237652452111E-3</v>
      </c>
    </row>
    <row r="88" spans="2:11" x14ac:dyDescent="0.25">
      <c r="B88" s="165" t="s">
        <v>121</v>
      </c>
      <c r="C88" s="166">
        <v>993</v>
      </c>
      <c r="D88" s="166">
        <v>352</v>
      </c>
      <c r="E88" s="166">
        <v>2185</v>
      </c>
      <c r="F88" s="166">
        <v>2107</v>
      </c>
      <c r="G88" s="166">
        <v>2607</v>
      </c>
      <c r="H88" s="166">
        <v>2854</v>
      </c>
      <c r="I88" s="181">
        <f t="shared" si="38"/>
        <v>9.474491752972769E-2</v>
      </c>
      <c r="J88" s="165">
        <f t="shared" si="37"/>
        <v>247</v>
      </c>
      <c r="K88" s="167">
        <f t="shared" si="36"/>
        <v>1.6553103329876554E-3</v>
      </c>
    </row>
    <row r="89" spans="2:11" x14ac:dyDescent="0.25">
      <c r="B89" s="165" t="s">
        <v>130</v>
      </c>
      <c r="C89" s="166">
        <v>1688</v>
      </c>
      <c r="D89" s="166">
        <v>44</v>
      </c>
      <c r="E89" s="166">
        <v>1645</v>
      </c>
      <c r="F89" s="166">
        <v>2415</v>
      </c>
      <c r="G89" s="166">
        <v>2370</v>
      </c>
      <c r="H89" s="166">
        <v>2452</v>
      </c>
      <c r="I89" s="181">
        <f t="shared" si="38"/>
        <v>3.459915611814357E-2</v>
      </c>
      <c r="J89" s="165">
        <f t="shared" si="37"/>
        <v>82</v>
      </c>
      <c r="K89" s="167">
        <f t="shared" si="36"/>
        <v>1.4221516946341032E-3</v>
      </c>
    </row>
    <row r="90" spans="2:11" x14ac:dyDescent="0.25">
      <c r="B90" s="165" t="s">
        <v>133</v>
      </c>
      <c r="C90" s="166">
        <v>2253</v>
      </c>
      <c r="D90" s="166">
        <v>168</v>
      </c>
      <c r="E90" s="166">
        <v>1378</v>
      </c>
      <c r="F90" s="166">
        <v>2420</v>
      </c>
      <c r="G90" s="166">
        <v>2880</v>
      </c>
      <c r="H90" s="166">
        <v>2020</v>
      </c>
      <c r="I90" s="181">
        <f t="shared" si="38"/>
        <v>-0.29861111111111116</v>
      </c>
      <c r="J90" s="165">
        <f t="shared" si="37"/>
        <v>-860</v>
      </c>
      <c r="K90" s="167">
        <f t="shared" si="36"/>
        <v>1.1715931578959579E-3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7012</v>
      </c>
      <c r="E91" s="171">
        <f t="shared" si="40"/>
        <v>35266</v>
      </c>
      <c r="F91" s="171">
        <f t="shared" si="40"/>
        <v>43660</v>
      </c>
      <c r="G91" s="171">
        <f t="shared" si="40"/>
        <v>53816</v>
      </c>
      <c r="H91" s="171">
        <f t="shared" si="40"/>
        <v>57822</v>
      </c>
      <c r="I91" s="182">
        <f t="shared" si="38"/>
        <v>7.4438828601159468E-2</v>
      </c>
      <c r="J91" s="170">
        <f>H91-G91</f>
        <v>4006</v>
      </c>
      <c r="K91" s="172">
        <f t="shared" si="36"/>
        <v>3.3536564146465386E-2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9308</v>
      </c>
      <c r="E93" s="178">
        <f t="shared" si="41"/>
        <v>20151</v>
      </c>
      <c r="F93" s="178">
        <f t="shared" si="41"/>
        <v>26502</v>
      </c>
      <c r="G93" s="178">
        <f t="shared" si="41"/>
        <v>25234</v>
      </c>
      <c r="H93" s="178">
        <f t="shared" si="41"/>
        <v>24153</v>
      </c>
      <c r="I93" s="179">
        <f>IFERROR(H93/G93-1,"-")</f>
        <v>-4.2839026709994399E-2</v>
      </c>
      <c r="J93" s="178">
        <f>H93-G93</f>
        <v>-1081</v>
      </c>
      <c r="K93" s="179">
        <f t="shared" ref="K93:K105" si="42">H93/H$9</f>
        <v>1.4008658189436174E-2</v>
      </c>
    </row>
    <row r="94" spans="2:11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1">
        <f t="shared" ref="J94:J104" si="43">H94-G94</f>
        <v>-361</v>
      </c>
      <c r="K94" s="163">
        <f t="shared" si="42"/>
        <v>7.8456141816131801E-3</v>
      </c>
    </row>
    <row r="95" spans="2:11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5">
        <f t="shared" si="43"/>
        <v>424</v>
      </c>
      <c r="K95" s="167">
        <f t="shared" si="42"/>
        <v>2.5357451912480832E-3</v>
      </c>
    </row>
    <row r="96" spans="2:11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5">
        <f t="shared" si="43"/>
        <v>-785</v>
      </c>
      <c r="K96" s="167">
        <f t="shared" si="42"/>
        <v>5.3098689903650961E-3</v>
      </c>
    </row>
    <row r="97" spans="2:11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1">
        <f t="shared" si="43"/>
        <v>-720</v>
      </c>
      <c r="K97" s="163">
        <f t="shared" si="42"/>
        <v>6.1630440078229943E-3</v>
      </c>
    </row>
    <row r="98" spans="2:11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44">IFERROR(H98/G98-1,"-")</f>
        <v>-0.17535816618911171</v>
      </c>
      <c r="J98" s="165">
        <f t="shared" si="43"/>
        <v>-306</v>
      </c>
      <c r="K98" s="167">
        <f t="shared" si="42"/>
        <v>8.34615125847665E-4</v>
      </c>
    </row>
    <row r="99" spans="2:11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44"/>
        <v>-0.11948608137044969</v>
      </c>
      <c r="J99" s="165">
        <f t="shared" si="43"/>
        <v>-279</v>
      </c>
      <c r="K99" s="167">
        <f t="shared" si="42"/>
        <v>1.19247303595747E-3</v>
      </c>
    </row>
    <row r="100" spans="2:11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44"/>
        <v>-3.6659877800407359E-2</v>
      </c>
      <c r="J100" s="165">
        <f t="shared" si="43"/>
        <v>-72</v>
      </c>
      <c r="K100" s="167">
        <f t="shared" si="42"/>
        <v>1.0973535914550259E-3</v>
      </c>
    </row>
    <row r="101" spans="2:11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44"/>
        <v>-3.3807829181494609E-2</v>
      </c>
      <c r="J101" s="165">
        <f t="shared" si="43"/>
        <v>-19</v>
      </c>
      <c r="K101" s="167">
        <f t="shared" si="42"/>
        <v>3.1493816076114117E-4</v>
      </c>
    </row>
    <row r="102" spans="2:11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44"/>
        <v>-5.858585858585863E-2</v>
      </c>
      <c r="J102" s="165">
        <f t="shared" si="43"/>
        <v>-29</v>
      </c>
      <c r="K102" s="167">
        <f t="shared" si="42"/>
        <v>2.7027842157401803E-4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44"/>
        <v>0.21153846153846145</v>
      </c>
      <c r="J103" s="165">
        <f t="shared" si="43"/>
        <v>22</v>
      </c>
      <c r="K103" s="167">
        <f t="shared" si="42"/>
        <v>7.3079573215292421E-5</v>
      </c>
    </row>
    <row r="104" spans="2:11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44"/>
        <v>-0.47547169811320755</v>
      </c>
      <c r="J104" s="165">
        <f t="shared" si="43"/>
        <v>-126</v>
      </c>
      <c r="K104" s="167">
        <f t="shared" si="42"/>
        <v>8.0619529181949571E-5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1192</v>
      </c>
      <c r="E105" s="171">
        <f t="shared" si="46"/>
        <v>2651</v>
      </c>
      <c r="F105" s="171">
        <f t="shared" si="46"/>
        <v>3573</v>
      </c>
      <c r="G105" s="171">
        <f t="shared" si="46"/>
        <v>3876</v>
      </c>
      <c r="H105" s="171">
        <f t="shared" si="46"/>
        <v>3965</v>
      </c>
      <c r="I105" s="182">
        <f t="shared" si="44"/>
        <v>2.2961816305469451E-2</v>
      </c>
      <c r="J105" s="170">
        <f>H105-G105</f>
        <v>89</v>
      </c>
      <c r="K105" s="172">
        <f t="shared" si="42"/>
        <v>2.299686569830432E-3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17961</v>
      </c>
      <c r="E107" s="178">
        <f t="shared" si="47"/>
        <v>68287</v>
      </c>
      <c r="F107" s="178">
        <f t="shared" si="47"/>
        <v>92728</v>
      </c>
      <c r="G107" s="178">
        <f t="shared" si="47"/>
        <v>86636</v>
      </c>
      <c r="H107" s="178">
        <f t="shared" si="47"/>
        <v>95259</v>
      </c>
      <c r="I107" s="179">
        <f>IFERROR(H107/G107-1,"-")</f>
        <v>9.9531372639549476E-2</v>
      </c>
      <c r="J107" s="178">
        <f>H107-G107</f>
        <v>8623</v>
      </c>
      <c r="K107" s="179">
        <f t="shared" ref="K107:K119" si="48">H107/H$9</f>
        <v>5.5249897340599534E-2</v>
      </c>
    </row>
    <row r="108" spans="2:11" x14ac:dyDescent="0.25">
      <c r="B108" s="161" t="s">
        <v>99</v>
      </c>
      <c r="C108" s="162">
        <v>5441</v>
      </c>
      <c r="D108" s="162">
        <v>11052</v>
      </c>
      <c r="E108" s="162">
        <v>13107</v>
      </c>
      <c r="F108" s="162">
        <v>17275</v>
      </c>
      <c r="G108" s="162">
        <v>16131</v>
      </c>
      <c r="H108" s="162">
        <v>17740</v>
      </c>
      <c r="I108" s="180">
        <f>IFERROR(H108/G108-1,"-")</f>
        <v>9.9745831008617003E-2</v>
      </c>
      <c r="J108" s="161">
        <f t="shared" ref="J108:J118" si="49">H108-G108</f>
        <v>1609</v>
      </c>
      <c r="K108" s="163">
        <f t="shared" si="48"/>
        <v>1.0289139911422917E-2</v>
      </c>
    </row>
    <row r="109" spans="2:11" x14ac:dyDescent="0.25">
      <c r="B109" s="165" t="s">
        <v>105</v>
      </c>
      <c r="C109" s="166">
        <v>273</v>
      </c>
      <c r="D109" s="166">
        <v>10160</v>
      </c>
      <c r="E109" s="166">
        <v>5114</v>
      </c>
      <c r="F109" s="166">
        <v>6615</v>
      </c>
      <c r="G109" s="166">
        <v>4058</v>
      </c>
      <c r="H109" s="166">
        <v>5541</v>
      </c>
      <c r="I109" s="181">
        <f>IFERROR(H109/G109-1,"-")</f>
        <v>0.36545096106456376</v>
      </c>
      <c r="J109" s="165">
        <f t="shared" si="49"/>
        <v>1483</v>
      </c>
      <c r="K109" s="167">
        <f t="shared" si="48"/>
        <v>3.2137612316344073E-3</v>
      </c>
    </row>
    <row r="110" spans="2:11" x14ac:dyDescent="0.25">
      <c r="B110" s="165" t="s">
        <v>102</v>
      </c>
      <c r="C110" s="166">
        <v>5168</v>
      </c>
      <c r="D110" s="166">
        <v>892</v>
      </c>
      <c r="E110" s="166">
        <v>7993</v>
      </c>
      <c r="F110" s="166">
        <v>10660</v>
      </c>
      <c r="G110" s="166">
        <v>12073</v>
      </c>
      <c r="H110" s="166">
        <v>12199</v>
      </c>
      <c r="I110" s="181">
        <f>IFERROR(H110/G110-1,"-")</f>
        <v>1.0436511223391065E-2</v>
      </c>
      <c r="J110" s="165">
        <f t="shared" si="49"/>
        <v>126</v>
      </c>
      <c r="K110" s="167">
        <f t="shared" si="48"/>
        <v>7.0753786797885104E-3</v>
      </c>
    </row>
    <row r="111" spans="2:11" x14ac:dyDescent="0.25">
      <c r="B111" s="161" t="s">
        <v>109</v>
      </c>
      <c r="C111" s="162">
        <v>17186</v>
      </c>
      <c r="D111" s="162">
        <v>6909</v>
      </c>
      <c r="E111" s="162">
        <v>55180</v>
      </c>
      <c r="F111" s="162">
        <v>75453</v>
      </c>
      <c r="G111" s="162">
        <v>70505</v>
      </c>
      <c r="H111" s="162">
        <v>77519</v>
      </c>
      <c r="I111" s="180">
        <f>IFERROR(H111/G111-1,"-")</f>
        <v>9.9482306219417005E-2</v>
      </c>
      <c r="J111" s="161">
        <f t="shared" si="49"/>
        <v>7014</v>
      </c>
      <c r="K111" s="163">
        <f t="shared" si="48"/>
        <v>4.4960757429176615E-2</v>
      </c>
    </row>
    <row r="112" spans="2:11" x14ac:dyDescent="0.25">
      <c r="B112" s="165" t="s">
        <v>112</v>
      </c>
      <c r="C112" s="166">
        <v>9701</v>
      </c>
      <c r="D112" s="166">
        <v>999</v>
      </c>
      <c r="E112" s="166">
        <v>30291</v>
      </c>
      <c r="F112" s="166">
        <v>48894</v>
      </c>
      <c r="G112" s="166">
        <v>42355</v>
      </c>
      <c r="H112" s="166">
        <v>44687</v>
      </c>
      <c r="I112" s="181">
        <f t="shared" ref="I112:I119" si="50">IFERROR(H112/G112-1,"-")</f>
        <v>5.5058434659426281E-2</v>
      </c>
      <c r="J112" s="165">
        <f t="shared" si="49"/>
        <v>2332</v>
      </c>
      <c r="K112" s="167">
        <f t="shared" si="48"/>
        <v>2.5918308637077558E-2</v>
      </c>
    </row>
    <row r="113" spans="2:11" x14ac:dyDescent="0.25">
      <c r="B113" s="165" t="s">
        <v>115</v>
      </c>
      <c r="C113" s="166">
        <v>1353</v>
      </c>
      <c r="D113" s="166">
        <v>1535</v>
      </c>
      <c r="E113" s="166">
        <v>3092</v>
      </c>
      <c r="F113" s="166">
        <v>3778</v>
      </c>
      <c r="G113" s="166">
        <v>3352</v>
      </c>
      <c r="H113" s="166">
        <v>3940</v>
      </c>
      <c r="I113" s="181">
        <f t="shared" si="50"/>
        <v>0.17541766109785195</v>
      </c>
      <c r="J113" s="165">
        <f t="shared" si="49"/>
        <v>588</v>
      </c>
      <c r="K113" s="167">
        <f t="shared" si="48"/>
        <v>2.2851866545099378E-3</v>
      </c>
    </row>
    <row r="114" spans="2:11" x14ac:dyDescent="0.25">
      <c r="B114" s="165" t="s">
        <v>118</v>
      </c>
      <c r="C114" s="166">
        <v>895</v>
      </c>
      <c r="D114" s="166">
        <v>1839</v>
      </c>
      <c r="E114" s="166">
        <v>3780</v>
      </c>
      <c r="F114" s="166">
        <v>6852</v>
      </c>
      <c r="G114" s="166">
        <v>4816</v>
      </c>
      <c r="H114" s="166">
        <v>6372</v>
      </c>
      <c r="I114" s="181">
        <f t="shared" si="50"/>
        <v>0.32308970099667778</v>
      </c>
      <c r="J114" s="165">
        <f t="shared" si="49"/>
        <v>1556</v>
      </c>
      <c r="K114" s="167">
        <f t="shared" si="48"/>
        <v>3.6957384168876456E-3</v>
      </c>
    </row>
    <row r="115" spans="2:11" x14ac:dyDescent="0.25">
      <c r="B115" s="165" t="s">
        <v>125</v>
      </c>
      <c r="C115" s="166">
        <v>429</v>
      </c>
      <c r="D115" s="166">
        <v>127</v>
      </c>
      <c r="E115" s="166">
        <v>3219</v>
      </c>
      <c r="F115" s="166">
        <v>2628</v>
      </c>
      <c r="G115" s="166">
        <v>3107</v>
      </c>
      <c r="H115" s="166">
        <v>2989</v>
      </c>
      <c r="I115" s="181">
        <f t="shared" si="50"/>
        <v>-3.7978757644029582E-2</v>
      </c>
      <c r="J115" s="165">
        <f t="shared" si="49"/>
        <v>-118</v>
      </c>
      <c r="K115" s="167">
        <f t="shared" si="48"/>
        <v>1.7336098757183259E-3</v>
      </c>
    </row>
    <row r="116" spans="2:11" x14ac:dyDescent="0.25">
      <c r="B116" s="165" t="s">
        <v>121</v>
      </c>
      <c r="C116" s="166">
        <v>623</v>
      </c>
      <c r="D116" s="166">
        <v>449</v>
      </c>
      <c r="E116" s="166">
        <v>2104</v>
      </c>
      <c r="F116" s="166">
        <v>1868</v>
      </c>
      <c r="G116" s="166">
        <v>2165</v>
      </c>
      <c r="H116" s="166">
        <v>2043</v>
      </c>
      <c r="I116" s="181">
        <f t="shared" si="50"/>
        <v>-5.635103926096996E-2</v>
      </c>
      <c r="J116" s="165">
        <f t="shared" si="49"/>
        <v>-122</v>
      </c>
      <c r="K116" s="167">
        <f t="shared" si="48"/>
        <v>1.1849330799908128E-3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413</v>
      </c>
      <c r="F117" s="166">
        <v>578</v>
      </c>
      <c r="G117" s="166">
        <v>806</v>
      </c>
      <c r="H117" s="166">
        <v>767</v>
      </c>
      <c r="I117" s="181">
        <f t="shared" si="50"/>
        <v>-4.8387096774193505E-2</v>
      </c>
      <c r="J117" s="165">
        <f t="shared" si="49"/>
        <v>-39</v>
      </c>
      <c r="K117" s="167">
        <f t="shared" si="48"/>
        <v>4.4485740203277214E-4</v>
      </c>
    </row>
    <row r="118" spans="2:11" x14ac:dyDescent="0.25">
      <c r="B118" s="165" t="s">
        <v>133</v>
      </c>
      <c r="C118" s="166">
        <v>526</v>
      </c>
      <c r="D118" s="166">
        <v>6</v>
      </c>
      <c r="E118" s="166">
        <v>621</v>
      </c>
      <c r="F118" s="166">
        <v>362</v>
      </c>
      <c r="G118" s="166">
        <v>1002</v>
      </c>
      <c r="H118" s="166">
        <v>637</v>
      </c>
      <c r="I118" s="181">
        <f t="shared" si="50"/>
        <v>-0.36427145708582831</v>
      </c>
      <c r="J118" s="165">
        <f t="shared" si="49"/>
        <v>-365</v>
      </c>
      <c r="K118" s="167">
        <f t="shared" si="48"/>
        <v>3.6945784236620057E-4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1950</v>
      </c>
      <c r="E119" s="171">
        <f t="shared" si="52"/>
        <v>11660</v>
      </c>
      <c r="F119" s="171">
        <f t="shared" si="52"/>
        <v>10493</v>
      </c>
      <c r="G119" s="171">
        <f t="shared" si="52"/>
        <v>12902</v>
      </c>
      <c r="H119" s="171">
        <f t="shared" si="52"/>
        <v>16084</v>
      </c>
      <c r="I119" s="182">
        <f t="shared" si="50"/>
        <v>0.24662842970082166</v>
      </c>
      <c r="J119" s="170">
        <f>H119-G119</f>
        <v>3182</v>
      </c>
      <c r="K119" s="172">
        <f t="shared" si="48"/>
        <v>9.32866552059336E-3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45262</v>
      </c>
      <c r="E121" s="178">
        <f t="shared" si="53"/>
        <v>86813</v>
      </c>
      <c r="F121" s="178">
        <f t="shared" si="53"/>
        <v>108593</v>
      </c>
      <c r="G121" s="178">
        <f t="shared" si="53"/>
        <v>105931</v>
      </c>
      <c r="H121" s="178">
        <f t="shared" si="53"/>
        <v>119888</v>
      </c>
      <c r="I121" s="179">
        <f>IFERROR(H121/G121-1,"-")</f>
        <v>0.13175557674335181</v>
      </c>
      <c r="J121" s="178">
        <f>H121-G121</f>
        <v>13957</v>
      </c>
      <c r="K121" s="179">
        <f t="shared" ref="K121:K133" si="54">H121/H$9</f>
        <v>6.9534633917737926E-2</v>
      </c>
    </row>
    <row r="122" spans="2:11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1">
        <f t="shared" ref="J122:J132" si="55">H122-G122</f>
        <v>9991</v>
      </c>
      <c r="K122" s="163">
        <f t="shared" si="54"/>
        <v>4.1210499330683908E-2</v>
      </c>
    </row>
    <row r="123" spans="2:11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5">
        <f t="shared" si="55"/>
        <v>8369</v>
      </c>
      <c r="K123" s="167">
        <f t="shared" si="54"/>
        <v>2.0383980957551208E-2</v>
      </c>
    </row>
    <row r="124" spans="2:11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5">
        <f t="shared" si="55"/>
        <v>1622</v>
      </c>
      <c r="K124" s="167">
        <f t="shared" si="54"/>
        <v>2.0826518373132701E-2</v>
      </c>
    </row>
    <row r="125" spans="2:11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1">
        <f t="shared" si="55"/>
        <v>3966</v>
      </c>
      <c r="K125" s="163">
        <f t="shared" si="54"/>
        <v>2.832413458705401E-2</v>
      </c>
    </row>
    <row r="126" spans="2:11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56">IFERROR(H126/G126-1,"-")</f>
        <v>-3.8468720821661972E-2</v>
      </c>
      <c r="J126" s="165">
        <f t="shared" si="55"/>
        <v>-206</v>
      </c>
      <c r="K126" s="167">
        <f t="shared" si="54"/>
        <v>2.9864025594090529E-3</v>
      </c>
    </row>
    <row r="127" spans="2:11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56"/>
        <v>0.13682807641048433</v>
      </c>
      <c r="J127" s="165">
        <f t="shared" si="55"/>
        <v>924</v>
      </c>
      <c r="K127" s="167">
        <f t="shared" si="54"/>
        <v>4.4526339966174597E-3</v>
      </c>
    </row>
    <row r="128" spans="2:11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56"/>
        <v>2.6976990214228946E-2</v>
      </c>
      <c r="J128" s="165">
        <f t="shared" si="55"/>
        <v>102</v>
      </c>
      <c r="K128" s="167">
        <f t="shared" si="54"/>
        <v>2.2521268475792101E-3</v>
      </c>
    </row>
    <row r="129" spans="2:11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56"/>
        <v>4.2757417102966766E-2</v>
      </c>
      <c r="J129" s="165">
        <f t="shared" si="55"/>
        <v>49</v>
      </c>
      <c r="K129" s="167">
        <f t="shared" si="54"/>
        <v>6.9309595231963842E-4</v>
      </c>
    </row>
    <row r="130" spans="2:11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56"/>
        <v>0.1339285714285714</v>
      </c>
      <c r="J130" s="165">
        <f t="shared" si="55"/>
        <v>120</v>
      </c>
      <c r="K130" s="167">
        <f t="shared" si="54"/>
        <v>5.8927655862489766E-4</v>
      </c>
    </row>
    <row r="131" spans="2:11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56"/>
        <v>-0.21611721611721613</v>
      </c>
      <c r="J131" s="165">
        <f t="shared" si="55"/>
        <v>-177</v>
      </c>
      <c r="K131" s="167">
        <f t="shared" si="54"/>
        <v>3.723578254302995E-4</v>
      </c>
    </row>
    <row r="132" spans="2:11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56"/>
        <v>3.7925696594427238E-2</v>
      </c>
      <c r="J132" s="165">
        <f t="shared" si="55"/>
        <v>49</v>
      </c>
      <c r="K132" s="167">
        <f t="shared" si="54"/>
        <v>7.7777545779132652E-4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11181</v>
      </c>
      <c r="E133" s="171">
        <f t="shared" si="58"/>
        <v>21387</v>
      </c>
      <c r="F133" s="171">
        <f t="shared" si="58"/>
        <v>24718</v>
      </c>
      <c r="G133" s="171">
        <f t="shared" si="58"/>
        <v>24827</v>
      </c>
      <c r="H133" s="171">
        <f t="shared" si="58"/>
        <v>27932</v>
      </c>
      <c r="I133" s="182">
        <f t="shared" si="56"/>
        <v>0.12506545293430538</v>
      </c>
      <c r="J133" s="170">
        <f>H133-G133</f>
        <v>3105</v>
      </c>
      <c r="K133" s="172">
        <f t="shared" si="54"/>
        <v>1.6200465389282128E-2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25226</v>
      </c>
      <c r="E135" s="178">
        <f t="shared" si="59"/>
        <v>85266</v>
      </c>
      <c r="F135" s="178">
        <f t="shared" si="59"/>
        <v>92422</v>
      </c>
      <c r="G135" s="178">
        <f t="shared" si="59"/>
        <v>98712</v>
      </c>
      <c r="H135" s="178">
        <f t="shared" si="59"/>
        <v>91468</v>
      </c>
      <c r="I135" s="179">
        <f>IFERROR(H135/G135-1,"-")</f>
        <v>-7.3385201393954103E-2</v>
      </c>
      <c r="J135" s="178">
        <f>H135-G135</f>
        <v>-7244</v>
      </c>
      <c r="K135" s="179">
        <f t="shared" ref="K135:K147" si="60">H135/H$9</f>
        <v>5.3051130181399737E-2</v>
      </c>
    </row>
    <row r="136" spans="2:11" x14ac:dyDescent="0.25">
      <c r="B136" s="161" t="s">
        <v>99</v>
      </c>
      <c r="C136" s="162">
        <v>1887</v>
      </c>
      <c r="D136" s="162">
        <v>15565</v>
      </c>
      <c r="E136" s="162">
        <v>7731</v>
      </c>
      <c r="F136" s="162">
        <v>8163</v>
      </c>
      <c r="G136" s="162">
        <v>6118</v>
      </c>
      <c r="H136" s="162">
        <v>4434</v>
      </c>
      <c r="I136" s="180">
        <f>IFERROR(H136/G136-1,"-")</f>
        <v>-0.27525335076822488</v>
      </c>
      <c r="J136" s="161">
        <f t="shared" ref="J136:J146" si="61">H136-G136</f>
        <v>-1684</v>
      </c>
      <c r="K136" s="163">
        <f t="shared" si="60"/>
        <v>2.5717049812429096E-3</v>
      </c>
    </row>
    <row r="137" spans="2:11" x14ac:dyDescent="0.25">
      <c r="B137" s="165" t="s">
        <v>105</v>
      </c>
      <c r="C137" s="166">
        <v>1146</v>
      </c>
      <c r="D137" s="166">
        <v>13952</v>
      </c>
      <c r="E137" s="166">
        <v>5489</v>
      </c>
      <c r="F137" s="166">
        <v>5390</v>
      </c>
      <c r="G137" s="166">
        <v>3711</v>
      </c>
      <c r="H137" s="166">
        <v>1698</v>
      </c>
      <c r="I137" s="181">
        <f>IFERROR(H137/G137-1,"-")</f>
        <v>-0.54244139046079232</v>
      </c>
      <c r="J137" s="165">
        <f t="shared" si="61"/>
        <v>-2013</v>
      </c>
      <c r="K137" s="167">
        <f t="shared" si="60"/>
        <v>9.8483424856798843E-4</v>
      </c>
    </row>
    <row r="138" spans="2:11" x14ac:dyDescent="0.25">
      <c r="B138" s="165" t="s">
        <v>102</v>
      </c>
      <c r="C138" s="166">
        <v>741</v>
      </c>
      <c r="D138" s="166">
        <v>1613</v>
      </c>
      <c r="E138" s="166">
        <v>2242</v>
      </c>
      <c r="F138" s="166">
        <v>2773</v>
      </c>
      <c r="G138" s="166">
        <v>2407</v>
      </c>
      <c r="H138" s="166">
        <v>2736</v>
      </c>
      <c r="I138" s="181">
        <f>IFERROR(H138/G138-1,"-")</f>
        <v>0.13668466971333615</v>
      </c>
      <c r="J138" s="165">
        <f t="shared" si="61"/>
        <v>329</v>
      </c>
      <c r="K138" s="167">
        <f t="shared" si="60"/>
        <v>1.5868707326749212E-3</v>
      </c>
    </row>
    <row r="139" spans="2:11" x14ac:dyDescent="0.25">
      <c r="B139" s="161" t="s">
        <v>109</v>
      </c>
      <c r="C139" s="162">
        <v>37400</v>
      </c>
      <c r="D139" s="162">
        <v>9661</v>
      </c>
      <c r="E139" s="162">
        <v>77535</v>
      </c>
      <c r="F139" s="162">
        <v>84259</v>
      </c>
      <c r="G139" s="162">
        <v>92594</v>
      </c>
      <c r="H139" s="162">
        <v>87034</v>
      </c>
      <c r="I139" s="180">
        <f>IFERROR(H139/G139-1,"-")</f>
        <v>-6.0047087284273326E-2</v>
      </c>
      <c r="J139" s="161">
        <f t="shared" si="61"/>
        <v>-5560</v>
      </c>
      <c r="K139" s="163">
        <f t="shared" si="60"/>
        <v>5.047942520015683E-2</v>
      </c>
    </row>
    <row r="140" spans="2:11" x14ac:dyDescent="0.25">
      <c r="B140" s="165" t="s">
        <v>112</v>
      </c>
      <c r="C140" s="166">
        <v>15636</v>
      </c>
      <c r="D140" s="166">
        <v>277</v>
      </c>
      <c r="E140" s="166">
        <v>32119</v>
      </c>
      <c r="F140" s="166">
        <v>32989</v>
      </c>
      <c r="G140" s="166">
        <v>38657</v>
      </c>
      <c r="H140" s="166">
        <v>38617</v>
      </c>
      <c r="I140" s="181">
        <f t="shared" ref="I140:I147" si="62">IFERROR(H140/G140-1,"-")</f>
        <v>-1.0347414439816349E-3</v>
      </c>
      <c r="J140" s="165">
        <f t="shared" si="61"/>
        <v>-40</v>
      </c>
      <c r="K140" s="167">
        <f t="shared" si="60"/>
        <v>2.2397729197261487E-2</v>
      </c>
    </row>
    <row r="141" spans="2:11" x14ac:dyDescent="0.25">
      <c r="B141" s="165" t="s">
        <v>115</v>
      </c>
      <c r="C141" s="166">
        <v>2675</v>
      </c>
      <c r="D141" s="166">
        <v>1058</v>
      </c>
      <c r="E141" s="166">
        <v>4797</v>
      </c>
      <c r="F141" s="166">
        <v>7661</v>
      </c>
      <c r="G141" s="166">
        <v>8993</v>
      </c>
      <c r="H141" s="166">
        <v>7532</v>
      </c>
      <c r="I141" s="181">
        <f t="shared" si="62"/>
        <v>-0.16245969087067724</v>
      </c>
      <c r="J141" s="165">
        <f t="shared" si="61"/>
        <v>-1461</v>
      </c>
      <c r="K141" s="167">
        <f t="shared" si="60"/>
        <v>4.3685344877585916E-3</v>
      </c>
    </row>
    <row r="142" spans="2:11" x14ac:dyDescent="0.25">
      <c r="B142" s="165" t="s">
        <v>118</v>
      </c>
      <c r="C142" s="166">
        <v>3097</v>
      </c>
      <c r="D142" s="166">
        <v>3368</v>
      </c>
      <c r="E142" s="166">
        <v>10189</v>
      </c>
      <c r="F142" s="166">
        <v>9407</v>
      </c>
      <c r="G142" s="166">
        <v>10057</v>
      </c>
      <c r="H142" s="166">
        <v>8049</v>
      </c>
      <c r="I142" s="181">
        <f t="shared" si="62"/>
        <v>-0.19966192701600871</v>
      </c>
      <c r="J142" s="165">
        <f t="shared" si="61"/>
        <v>-2008</v>
      </c>
      <c r="K142" s="167">
        <f t="shared" si="60"/>
        <v>4.6683927365864181E-3</v>
      </c>
    </row>
    <row r="143" spans="2:11" x14ac:dyDescent="0.25">
      <c r="B143" s="165" t="s">
        <v>125</v>
      </c>
      <c r="C143" s="166">
        <v>406</v>
      </c>
      <c r="D143" s="166">
        <v>104</v>
      </c>
      <c r="E143" s="166">
        <v>3378</v>
      </c>
      <c r="F143" s="166">
        <v>3055</v>
      </c>
      <c r="G143" s="166">
        <v>2242</v>
      </c>
      <c r="H143" s="166">
        <v>2020</v>
      </c>
      <c r="I143" s="181">
        <f t="shared" si="62"/>
        <v>-9.9018733273862569E-2</v>
      </c>
      <c r="J143" s="165">
        <f t="shared" si="61"/>
        <v>-222</v>
      </c>
      <c r="K143" s="167">
        <f t="shared" si="60"/>
        <v>1.1715931578959579E-3</v>
      </c>
    </row>
    <row r="144" spans="2:11" x14ac:dyDescent="0.25">
      <c r="B144" s="165" t="s">
        <v>121</v>
      </c>
      <c r="C144" s="166">
        <v>671</v>
      </c>
      <c r="D144" s="166">
        <v>337</v>
      </c>
      <c r="E144" s="166">
        <v>1466</v>
      </c>
      <c r="F144" s="166">
        <v>1703</v>
      </c>
      <c r="G144" s="166">
        <v>2026</v>
      </c>
      <c r="H144" s="166">
        <v>1449</v>
      </c>
      <c r="I144" s="181">
        <f t="shared" si="62"/>
        <v>-0.28479763079960518</v>
      </c>
      <c r="J144" s="165">
        <f t="shared" si="61"/>
        <v>-577</v>
      </c>
      <c r="K144" s="167">
        <f t="shared" si="60"/>
        <v>8.4041509197586286E-4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1548</v>
      </c>
      <c r="F145" s="166">
        <v>1944</v>
      </c>
      <c r="G145" s="166">
        <v>1796</v>
      </c>
      <c r="H145" s="166">
        <v>1975</v>
      </c>
      <c r="I145" s="181">
        <f t="shared" si="62"/>
        <v>9.9665924276169271E-2</v>
      </c>
      <c r="J145" s="165">
        <f t="shared" si="61"/>
        <v>179</v>
      </c>
      <c r="K145" s="167">
        <f t="shared" si="60"/>
        <v>1.1454933103190678E-3</v>
      </c>
    </row>
    <row r="146" spans="2:11" x14ac:dyDescent="0.25">
      <c r="B146" s="165" t="s">
        <v>133</v>
      </c>
      <c r="C146" s="166">
        <v>3277</v>
      </c>
      <c r="D146" s="166">
        <v>33</v>
      </c>
      <c r="E146" s="166">
        <v>713</v>
      </c>
      <c r="F146" s="166">
        <v>1288</v>
      </c>
      <c r="G146" s="166">
        <v>1149</v>
      </c>
      <c r="H146" s="166">
        <v>798</v>
      </c>
      <c r="I146" s="181">
        <f t="shared" si="62"/>
        <v>-0.3054830287206266</v>
      </c>
      <c r="J146" s="165">
        <f t="shared" si="61"/>
        <v>-351</v>
      </c>
      <c r="K146" s="167">
        <f t="shared" si="60"/>
        <v>4.6283729703018535E-4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4465</v>
      </c>
      <c r="E147" s="171">
        <f t="shared" si="64"/>
        <v>23325</v>
      </c>
      <c r="F147" s="171">
        <f t="shared" si="64"/>
        <v>26212</v>
      </c>
      <c r="G147" s="171">
        <f t="shared" si="64"/>
        <v>27674</v>
      </c>
      <c r="H147" s="171">
        <f t="shared" si="64"/>
        <v>26594</v>
      </c>
      <c r="I147" s="182">
        <f t="shared" si="62"/>
        <v>-3.9025800390258047E-2</v>
      </c>
      <c r="J147" s="170">
        <f>H147-G147</f>
        <v>-1080</v>
      </c>
      <c r="K147" s="172">
        <f t="shared" si="60"/>
        <v>1.5424429921329259E-2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16890</v>
      </c>
      <c r="E149" s="178">
        <f t="shared" si="65"/>
        <v>44853</v>
      </c>
      <c r="F149" s="178">
        <f t="shared" si="65"/>
        <v>45806</v>
      </c>
      <c r="G149" s="178">
        <f t="shared" si="65"/>
        <v>49356</v>
      </c>
      <c r="H149" s="178">
        <f t="shared" si="65"/>
        <v>45502</v>
      </c>
      <c r="I149" s="179">
        <f>IFERROR(H149/G149-1,"-")</f>
        <v>-7.8085744387713762E-2</v>
      </c>
      <c r="J149" s="178">
        <f>H149-G149</f>
        <v>-3854</v>
      </c>
      <c r="K149" s="179">
        <f t="shared" ref="K149:K161" si="66">H149/H$9</f>
        <v>2.6391005876525681E-2</v>
      </c>
    </row>
    <row r="150" spans="2:11" x14ac:dyDescent="0.25">
      <c r="B150" s="161" t="s">
        <v>99</v>
      </c>
      <c r="C150" s="162">
        <v>7858</v>
      </c>
      <c r="D150" s="162">
        <v>11521</v>
      </c>
      <c r="E150" s="162">
        <v>23736</v>
      </c>
      <c r="F150" s="162">
        <v>22262</v>
      </c>
      <c r="G150" s="162">
        <v>21576</v>
      </c>
      <c r="H150" s="162">
        <v>17875</v>
      </c>
      <c r="I150" s="180">
        <f>IFERROR(H150/G150-1,"-")</f>
        <v>-0.17153318502039305</v>
      </c>
      <c r="J150" s="161">
        <f t="shared" ref="J150:J160" si="67">H150-G150</f>
        <v>-3701</v>
      </c>
      <c r="K150" s="163">
        <f t="shared" si="66"/>
        <v>1.0367439454153587E-2</v>
      </c>
    </row>
    <row r="151" spans="2:11" x14ac:dyDescent="0.25">
      <c r="B151" s="165" t="s">
        <v>105</v>
      </c>
      <c r="C151" s="166">
        <v>3860</v>
      </c>
      <c r="D151" s="166">
        <v>10286</v>
      </c>
      <c r="E151" s="166">
        <v>16199</v>
      </c>
      <c r="F151" s="166">
        <v>15533</v>
      </c>
      <c r="G151" s="166">
        <v>15388</v>
      </c>
      <c r="H151" s="166">
        <v>11799</v>
      </c>
      <c r="I151" s="181">
        <f>IFERROR(H151/G151-1,"-")</f>
        <v>-0.23323368858851057</v>
      </c>
      <c r="J151" s="165">
        <f t="shared" si="67"/>
        <v>-3589</v>
      </c>
      <c r="K151" s="167">
        <f t="shared" si="66"/>
        <v>6.8433800346605978E-3</v>
      </c>
    </row>
    <row r="152" spans="2:11" x14ac:dyDescent="0.25">
      <c r="B152" s="165" t="s">
        <v>102</v>
      </c>
      <c r="C152" s="166">
        <v>3998</v>
      </c>
      <c r="D152" s="166">
        <v>1235</v>
      </c>
      <c r="E152" s="166">
        <v>7537</v>
      </c>
      <c r="F152" s="166">
        <v>6729</v>
      </c>
      <c r="G152" s="166">
        <v>6188</v>
      </c>
      <c r="H152" s="166">
        <v>6076</v>
      </c>
      <c r="I152" s="181">
        <f>IFERROR(H152/G152-1,"-")</f>
        <v>-1.8099547511312264E-2</v>
      </c>
      <c r="J152" s="165">
        <f t="shared" si="67"/>
        <v>-112</v>
      </c>
      <c r="K152" s="167">
        <f t="shared" si="66"/>
        <v>3.5240594194929902E-3</v>
      </c>
    </row>
    <row r="153" spans="2:11" x14ac:dyDescent="0.25">
      <c r="B153" s="161" t="s">
        <v>109</v>
      </c>
      <c r="C153" s="162">
        <v>14536</v>
      </c>
      <c r="D153" s="162">
        <v>5369</v>
      </c>
      <c r="E153" s="162">
        <v>21117</v>
      </c>
      <c r="F153" s="162">
        <v>23544</v>
      </c>
      <c r="G153" s="162">
        <v>27780</v>
      </c>
      <c r="H153" s="162">
        <v>27627</v>
      </c>
      <c r="I153" s="180">
        <f>IFERROR(H153/G153-1,"-")</f>
        <v>-5.5075593952483848E-3</v>
      </c>
      <c r="J153" s="161">
        <f t="shared" si="67"/>
        <v>-153</v>
      </c>
      <c r="K153" s="163">
        <f t="shared" si="66"/>
        <v>1.6023566422372092E-2</v>
      </c>
    </row>
    <row r="154" spans="2:11" x14ac:dyDescent="0.25">
      <c r="B154" s="165" t="s">
        <v>112</v>
      </c>
      <c r="C154" s="166">
        <v>4906</v>
      </c>
      <c r="D154" s="166">
        <v>214</v>
      </c>
      <c r="E154" s="166">
        <v>7485</v>
      </c>
      <c r="F154" s="166">
        <v>8158</v>
      </c>
      <c r="G154" s="166">
        <v>9198</v>
      </c>
      <c r="H154" s="166">
        <v>7334</v>
      </c>
      <c r="I154" s="181">
        <f t="shared" ref="I154:I161" si="68">IFERROR(H154/G154-1,"-")</f>
        <v>-0.20265275059795607</v>
      </c>
      <c r="J154" s="165">
        <f t="shared" si="67"/>
        <v>-1864</v>
      </c>
      <c r="K154" s="167">
        <f t="shared" si="66"/>
        <v>4.2536951584202752E-3</v>
      </c>
    </row>
    <row r="155" spans="2:11" x14ac:dyDescent="0.25">
      <c r="B155" s="165" t="s">
        <v>115</v>
      </c>
      <c r="C155" s="166">
        <v>3835</v>
      </c>
      <c r="D155" s="166">
        <v>986</v>
      </c>
      <c r="E155" s="166">
        <v>4636</v>
      </c>
      <c r="F155" s="166">
        <v>4671</v>
      </c>
      <c r="G155" s="166">
        <v>4920</v>
      </c>
      <c r="H155" s="166">
        <v>4794</v>
      </c>
      <c r="I155" s="181">
        <f t="shared" si="68"/>
        <v>-2.5609756097560998E-2</v>
      </c>
      <c r="J155" s="165">
        <f t="shared" si="67"/>
        <v>-126</v>
      </c>
      <c r="K155" s="167">
        <f t="shared" si="66"/>
        <v>2.7805037618580308E-3</v>
      </c>
    </row>
    <row r="156" spans="2:11" x14ac:dyDescent="0.25">
      <c r="B156" s="165" t="s">
        <v>118</v>
      </c>
      <c r="C156" s="166">
        <v>1701</v>
      </c>
      <c r="D156" s="166">
        <v>1575</v>
      </c>
      <c r="E156" s="166">
        <v>2490</v>
      </c>
      <c r="F156" s="166">
        <v>3479</v>
      </c>
      <c r="G156" s="166">
        <v>4322</v>
      </c>
      <c r="H156" s="166">
        <v>6312</v>
      </c>
      <c r="I156" s="181">
        <f t="shared" si="68"/>
        <v>0.46043498380379444</v>
      </c>
      <c r="J156" s="165">
        <f t="shared" si="67"/>
        <v>1990</v>
      </c>
      <c r="K156" s="167">
        <f t="shared" si="66"/>
        <v>3.6609386201184586E-3</v>
      </c>
    </row>
    <row r="157" spans="2:11" x14ac:dyDescent="0.25">
      <c r="B157" s="165" t="s">
        <v>125</v>
      </c>
      <c r="C157" s="166">
        <v>495</v>
      </c>
      <c r="D157" s="166">
        <v>186</v>
      </c>
      <c r="E157" s="166">
        <v>658</v>
      </c>
      <c r="F157" s="166">
        <v>707</v>
      </c>
      <c r="G157" s="166">
        <v>974</v>
      </c>
      <c r="H157" s="166">
        <v>1015</v>
      </c>
      <c r="I157" s="181">
        <f t="shared" si="68"/>
        <v>4.2094455852156099E-2</v>
      </c>
      <c r="J157" s="165">
        <f t="shared" si="67"/>
        <v>41</v>
      </c>
      <c r="K157" s="167">
        <f t="shared" si="66"/>
        <v>5.8869656201207782E-4</v>
      </c>
    </row>
    <row r="158" spans="2:11" x14ac:dyDescent="0.25">
      <c r="B158" s="165" t="s">
        <v>121</v>
      </c>
      <c r="C158" s="166">
        <v>507</v>
      </c>
      <c r="D158" s="166">
        <v>195</v>
      </c>
      <c r="E158" s="166">
        <v>892</v>
      </c>
      <c r="F158" s="166">
        <v>1053</v>
      </c>
      <c r="G158" s="166">
        <v>1131</v>
      </c>
      <c r="H158" s="166">
        <v>1069</v>
      </c>
      <c r="I158" s="181">
        <f t="shared" si="68"/>
        <v>-5.4818744473916881E-2</v>
      </c>
      <c r="J158" s="165">
        <f t="shared" si="67"/>
        <v>-62</v>
      </c>
      <c r="K158" s="167">
        <f t="shared" si="66"/>
        <v>6.2001637910434604E-4</v>
      </c>
    </row>
    <row r="159" spans="2:11" x14ac:dyDescent="0.25">
      <c r="B159" s="165" t="s">
        <v>130</v>
      </c>
      <c r="C159" s="166">
        <v>209</v>
      </c>
      <c r="D159" s="166">
        <v>22</v>
      </c>
      <c r="E159" s="166">
        <v>236</v>
      </c>
      <c r="F159" s="166">
        <v>234</v>
      </c>
      <c r="G159" s="166">
        <v>258</v>
      </c>
      <c r="H159" s="166">
        <v>184</v>
      </c>
      <c r="I159" s="181">
        <f t="shared" si="68"/>
        <v>-0.28682170542635654</v>
      </c>
      <c r="J159" s="165">
        <f t="shared" si="67"/>
        <v>-74</v>
      </c>
      <c r="K159" s="167">
        <f t="shared" si="66"/>
        <v>1.0671937675883972E-4</v>
      </c>
    </row>
    <row r="160" spans="2:11" x14ac:dyDescent="0.25">
      <c r="B160" s="165" t="s">
        <v>133</v>
      </c>
      <c r="C160" s="166">
        <v>277</v>
      </c>
      <c r="D160" s="166">
        <v>56</v>
      </c>
      <c r="E160" s="166">
        <v>368</v>
      </c>
      <c r="F160" s="166">
        <v>488</v>
      </c>
      <c r="G160" s="166">
        <v>364</v>
      </c>
      <c r="H160" s="166">
        <v>260</v>
      </c>
      <c r="I160" s="181">
        <f t="shared" si="68"/>
        <v>-0.2857142857142857</v>
      </c>
      <c r="J160" s="165">
        <f t="shared" si="67"/>
        <v>-104</v>
      </c>
      <c r="K160" s="167">
        <f t="shared" si="66"/>
        <v>1.507991193331431E-4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2135</v>
      </c>
      <c r="E161" s="171">
        <f t="shared" si="70"/>
        <v>4352</v>
      </c>
      <c r="F161" s="171">
        <f t="shared" si="70"/>
        <v>4754</v>
      </c>
      <c r="G161" s="171">
        <f t="shared" si="70"/>
        <v>6613</v>
      </c>
      <c r="H161" s="171">
        <f t="shared" si="70"/>
        <v>6659</v>
      </c>
      <c r="I161" s="182">
        <f t="shared" si="68"/>
        <v>6.9559957659155458E-3</v>
      </c>
      <c r="J161" s="170">
        <f>H161-G161</f>
        <v>46</v>
      </c>
      <c r="K161" s="172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66D49-B0A2-464D-AAA6-96210E7D92E3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6"/>
      <c r="K4" s="146"/>
      <c r="N4" s="145" t="s">
        <v>263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7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8" customFormat="1" ht="72" customHeight="1" x14ac:dyDescent="0.25">
      <c r="B7" s="149"/>
      <c r="C7" s="174" t="s">
        <v>256</v>
      </c>
      <c r="D7" s="174" t="s">
        <v>257</v>
      </c>
      <c r="E7" s="174" t="s">
        <v>258</v>
      </c>
      <c r="F7" s="174" t="s">
        <v>259</v>
      </c>
      <c r="G7" s="174" t="s">
        <v>260</v>
      </c>
      <c r="H7" s="174" t="s">
        <v>261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256</v>
      </c>
      <c r="P7" s="174" t="s">
        <v>257</v>
      </c>
      <c r="Q7" s="174" t="s">
        <v>258</v>
      </c>
      <c r="R7" s="174" t="s">
        <v>259</v>
      </c>
      <c r="S7" s="174" t="s">
        <v>260</v>
      </c>
      <c r="T7" s="174" t="s">
        <v>261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52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89464</v>
      </c>
      <c r="E9" s="178">
        <f t="shared" si="0"/>
        <v>371854</v>
      </c>
      <c r="F9" s="178">
        <f t="shared" si="0"/>
        <v>437671</v>
      </c>
      <c r="G9" s="178">
        <f t="shared" si="0"/>
        <v>486833</v>
      </c>
      <c r="H9" s="178">
        <f t="shared" si="0"/>
        <v>504739</v>
      </c>
      <c r="I9" s="179">
        <f>IFERROR(H9/G9-1,"-")</f>
        <v>3.6780579788140866E-2</v>
      </c>
      <c r="J9" s="178">
        <f t="shared" ref="J9:J21" si="1">H9-G9</f>
        <v>17906</v>
      </c>
      <c r="K9" s="179">
        <f t="shared" ref="K9:K21" si="2">H9/H$9</f>
        <v>1</v>
      </c>
      <c r="N9" s="158" t="s">
        <v>70</v>
      </c>
      <c r="O9" s="178">
        <f t="shared" ref="O9:T9" si="3">O10+O13</f>
        <v>13382</v>
      </c>
      <c r="P9" s="178">
        <f t="shared" si="3"/>
        <v>34</v>
      </c>
      <c r="Q9" s="178">
        <f t="shared" si="3"/>
        <v>10187</v>
      </c>
      <c r="R9" s="178">
        <f t="shared" si="3"/>
        <v>11931</v>
      </c>
      <c r="S9" s="178">
        <f t="shared" si="3"/>
        <v>11919</v>
      </c>
      <c r="T9" s="178">
        <f t="shared" si="3"/>
        <v>12964</v>
      </c>
      <c r="U9" s="179">
        <f>IFERROR(T9/S9-1,"-")</f>
        <v>8.7675140531923823E-2</v>
      </c>
      <c r="V9" s="178">
        <f>T9-S9</f>
        <v>1045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39871</v>
      </c>
      <c r="E10" s="162">
        <v>46553</v>
      </c>
      <c r="F10" s="162">
        <v>50491</v>
      </c>
      <c r="G10" s="162">
        <v>53360</v>
      </c>
      <c r="H10" s="162">
        <v>57923</v>
      </c>
      <c r="I10" s="180">
        <f>IFERROR(H10/G10-1,"-")</f>
        <v>8.5513493253373207E-2</v>
      </c>
      <c r="J10" s="161">
        <f t="shared" si="1"/>
        <v>4563</v>
      </c>
      <c r="K10" s="163">
        <f t="shared" si="2"/>
        <v>0.11475832063700249</v>
      </c>
      <c r="N10" s="161" t="s">
        <v>99</v>
      </c>
      <c r="O10" s="162">
        <v>1767</v>
      </c>
      <c r="P10" s="162">
        <v>28</v>
      </c>
      <c r="Q10" s="162">
        <v>2061</v>
      </c>
      <c r="R10" s="162">
        <v>1945</v>
      </c>
      <c r="S10" s="162">
        <v>1386</v>
      </c>
      <c r="T10" s="162">
        <v>2037</v>
      </c>
      <c r="U10" s="180">
        <f>IFERROR(T10/S10-1,"-")</f>
        <v>0.46969696969696972</v>
      </c>
      <c r="V10" s="161">
        <f t="shared" ref="V10:V20" si="5">T10-S10</f>
        <v>651</v>
      </c>
      <c r="W10" s="163">
        <f t="shared" si="4"/>
        <v>0.15712742980561556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32625</v>
      </c>
      <c r="E11" s="166">
        <v>27178</v>
      </c>
      <c r="F11" s="166">
        <v>27901</v>
      </c>
      <c r="G11" s="166">
        <v>25640</v>
      </c>
      <c r="H11" s="166">
        <v>22814</v>
      </c>
      <c r="I11" s="181">
        <f>IFERROR(H11/G11-1,"-")</f>
        <v>-0.11021840873634947</v>
      </c>
      <c r="J11" s="165">
        <f t="shared" si="1"/>
        <v>-2826</v>
      </c>
      <c r="K11" s="167">
        <f t="shared" si="2"/>
        <v>4.519959820818284E-2</v>
      </c>
      <c r="N11" s="165" t="s">
        <v>105</v>
      </c>
      <c r="O11" s="166">
        <v>1178</v>
      </c>
      <c r="P11" s="166">
        <v>22</v>
      </c>
      <c r="Q11" s="166">
        <v>1458</v>
      </c>
      <c r="R11" s="166">
        <v>1307</v>
      </c>
      <c r="S11" s="166">
        <v>662</v>
      </c>
      <c r="T11" s="166">
        <v>1070</v>
      </c>
      <c r="U11" s="181">
        <f>IFERROR(T11/S11-1,"-")</f>
        <v>0.61631419939577037</v>
      </c>
      <c r="V11" s="165">
        <f t="shared" si="5"/>
        <v>408</v>
      </c>
      <c r="W11" s="167">
        <f>T11/T$9</f>
        <v>8.2536254242517745E-2</v>
      </c>
    </row>
    <row r="12" spans="1:23" x14ac:dyDescent="0.25">
      <c r="A12" s="1"/>
      <c r="B12" s="165" t="s">
        <v>102</v>
      </c>
      <c r="C12" s="166">
        <v>7332</v>
      </c>
      <c r="D12" s="166">
        <v>7246</v>
      </c>
      <c r="E12" s="166">
        <v>19375</v>
      </c>
      <c r="F12" s="166">
        <v>22590</v>
      </c>
      <c r="G12" s="166">
        <v>27720</v>
      </c>
      <c r="H12" s="166">
        <v>35109</v>
      </c>
      <c r="I12" s="181">
        <f>IFERROR(H12/G12-1,"-")</f>
        <v>0.26655844155844166</v>
      </c>
      <c r="J12" s="165">
        <f t="shared" si="1"/>
        <v>7389</v>
      </c>
      <c r="K12" s="167">
        <f t="shared" si="2"/>
        <v>6.955872242881965E-2</v>
      </c>
      <c r="N12" s="165" t="s">
        <v>102</v>
      </c>
      <c r="O12" s="166">
        <v>589</v>
      </c>
      <c r="P12" s="166">
        <v>6</v>
      </c>
      <c r="Q12" s="166">
        <v>603</v>
      </c>
      <c r="R12" s="166">
        <v>638</v>
      </c>
      <c r="S12" s="166">
        <v>724</v>
      </c>
      <c r="T12" s="166">
        <v>967</v>
      </c>
      <c r="U12" s="181">
        <f>IFERROR(T12/S12-1,"-")</f>
        <v>0.33563535911602216</v>
      </c>
      <c r="V12" s="165">
        <f t="shared" si="5"/>
        <v>243</v>
      </c>
      <c r="W12" s="167">
        <f t="shared" si="4"/>
        <v>7.4591175563097814E-2</v>
      </c>
    </row>
    <row r="13" spans="1:23" s="57" customFormat="1" x14ac:dyDescent="0.25">
      <c r="B13" s="161" t="s">
        <v>109</v>
      </c>
      <c r="C13" s="162">
        <v>205314</v>
      </c>
      <c r="D13" s="162">
        <v>49593</v>
      </c>
      <c r="E13" s="162">
        <v>325301</v>
      </c>
      <c r="F13" s="162">
        <v>387180</v>
      </c>
      <c r="G13" s="162">
        <v>433473</v>
      </c>
      <c r="H13" s="162">
        <v>446816</v>
      </c>
      <c r="I13" s="180">
        <f>IFERROR(H13/G13-1,"-")</f>
        <v>3.0781617309497911E-2</v>
      </c>
      <c r="J13" s="161">
        <f t="shared" si="1"/>
        <v>13343</v>
      </c>
      <c r="K13" s="163">
        <f t="shared" si="2"/>
        <v>0.88524167936299747</v>
      </c>
      <c r="N13" s="161" t="s">
        <v>109</v>
      </c>
      <c r="O13" s="162">
        <v>11615</v>
      </c>
      <c r="P13" s="162">
        <v>6</v>
      </c>
      <c r="Q13" s="162">
        <v>8126</v>
      </c>
      <c r="R13" s="162">
        <v>9986</v>
      </c>
      <c r="S13" s="162">
        <v>10533</v>
      </c>
      <c r="T13" s="162">
        <v>10927</v>
      </c>
      <c r="U13" s="180">
        <f>IFERROR(T13/S13-1,"-")</f>
        <v>3.7406247033133999E-2</v>
      </c>
      <c r="V13" s="161">
        <f t="shared" si="5"/>
        <v>394</v>
      </c>
      <c r="W13" s="163">
        <f t="shared" si="4"/>
        <v>0.84287257019438444</v>
      </c>
    </row>
    <row r="14" spans="1:23" s="57" customFormat="1" x14ac:dyDescent="0.25">
      <c r="B14" s="165" t="s">
        <v>112</v>
      </c>
      <c r="C14" s="166">
        <v>88139</v>
      </c>
      <c r="D14" s="166">
        <v>2203</v>
      </c>
      <c r="E14" s="166">
        <v>139864</v>
      </c>
      <c r="F14" s="166">
        <v>181059</v>
      </c>
      <c r="G14" s="166">
        <v>213771</v>
      </c>
      <c r="H14" s="166">
        <v>222768</v>
      </c>
      <c r="I14" s="181">
        <f t="shared" ref="I14:I21" si="6">IFERROR(H14/G14-1,"-")</f>
        <v>4.2087093197861192E-2</v>
      </c>
      <c r="J14" s="165">
        <f t="shared" si="1"/>
        <v>8997</v>
      </c>
      <c r="K14" s="167">
        <f t="shared" si="2"/>
        <v>0.44135285761552012</v>
      </c>
      <c r="N14" s="165" t="s">
        <v>112</v>
      </c>
      <c r="O14" s="166">
        <v>6038</v>
      </c>
      <c r="P14" s="166">
        <v>0</v>
      </c>
      <c r="Q14" s="166">
        <v>4896</v>
      </c>
      <c r="R14" s="166">
        <v>5884</v>
      </c>
      <c r="S14" s="166">
        <v>5857</v>
      </c>
      <c r="T14" s="166">
        <v>5915</v>
      </c>
      <c r="U14" s="181">
        <f t="shared" ref="U14:U21" si="7">IFERROR(T14/S14-1,"-")</f>
        <v>9.9026805531843287E-3</v>
      </c>
      <c r="V14" s="165">
        <f t="shared" si="5"/>
        <v>58</v>
      </c>
      <c r="W14" s="167">
        <f t="shared" si="4"/>
        <v>0.45626349892008639</v>
      </c>
    </row>
    <row r="15" spans="1:23" x14ac:dyDescent="0.25">
      <c r="A15" s="1"/>
      <c r="B15" s="165" t="s">
        <v>115</v>
      </c>
      <c r="C15" s="166">
        <v>14632</v>
      </c>
      <c r="D15" s="166">
        <v>5131</v>
      </c>
      <c r="E15" s="166">
        <v>19875</v>
      </c>
      <c r="F15" s="166">
        <v>21938</v>
      </c>
      <c r="G15" s="166">
        <v>25152</v>
      </c>
      <c r="H15" s="166">
        <v>26641</v>
      </c>
      <c r="I15" s="181">
        <f t="shared" si="6"/>
        <v>5.9200063613231491E-2</v>
      </c>
      <c r="J15" s="165">
        <f t="shared" si="1"/>
        <v>1489</v>
      </c>
      <c r="K15" s="167">
        <f t="shared" si="2"/>
        <v>5.2781734718339579E-2</v>
      </c>
      <c r="N15" s="165" t="s">
        <v>115</v>
      </c>
      <c r="O15" s="166">
        <v>474</v>
      </c>
      <c r="P15" s="166">
        <v>4</v>
      </c>
      <c r="Q15" s="166">
        <v>362</v>
      </c>
      <c r="R15" s="166">
        <v>584</v>
      </c>
      <c r="S15" s="166">
        <v>576</v>
      </c>
      <c r="T15" s="166">
        <v>615</v>
      </c>
      <c r="U15" s="181">
        <f t="shared" si="7"/>
        <v>6.7708333333333259E-2</v>
      </c>
      <c r="V15" s="165">
        <f t="shared" si="5"/>
        <v>39</v>
      </c>
      <c r="W15" s="167">
        <f t="shared" si="4"/>
        <v>4.743906201789571E-2</v>
      </c>
    </row>
    <row r="16" spans="1:23" x14ac:dyDescent="0.25">
      <c r="A16" s="1"/>
      <c r="B16" s="165" t="s">
        <v>118</v>
      </c>
      <c r="C16" s="166">
        <v>5438</v>
      </c>
      <c r="D16" s="166">
        <v>7689</v>
      </c>
      <c r="E16" s="166">
        <v>13027</v>
      </c>
      <c r="F16" s="166">
        <v>15815</v>
      </c>
      <c r="G16" s="166">
        <v>17785</v>
      </c>
      <c r="H16" s="166">
        <v>17495</v>
      </c>
      <c r="I16" s="181">
        <f t="shared" si="6"/>
        <v>-1.6305875737981479E-2</v>
      </c>
      <c r="J16" s="165">
        <f t="shared" si="1"/>
        <v>-290</v>
      </c>
      <c r="K16" s="167">
        <f t="shared" si="2"/>
        <v>3.4661478506713368E-2</v>
      </c>
      <c r="N16" s="165" t="s">
        <v>118</v>
      </c>
      <c r="O16" s="166">
        <v>623</v>
      </c>
      <c r="P16" s="166">
        <v>0</v>
      </c>
      <c r="Q16" s="166">
        <v>394</v>
      </c>
      <c r="R16" s="166">
        <v>549</v>
      </c>
      <c r="S16" s="166">
        <v>499</v>
      </c>
      <c r="T16" s="166">
        <v>597</v>
      </c>
      <c r="U16" s="181">
        <f t="shared" si="7"/>
        <v>0.19639278557114226</v>
      </c>
      <c r="V16" s="165">
        <f t="shared" si="5"/>
        <v>98</v>
      </c>
      <c r="W16" s="167">
        <f t="shared" si="4"/>
        <v>4.6050601666152421E-2</v>
      </c>
    </row>
    <row r="17" spans="1:23" x14ac:dyDescent="0.25">
      <c r="A17" s="1"/>
      <c r="B17" s="165" t="s">
        <v>125</v>
      </c>
      <c r="C17" s="166">
        <v>8166</v>
      </c>
      <c r="D17" s="166">
        <v>1435</v>
      </c>
      <c r="E17" s="166">
        <v>20678</v>
      </c>
      <c r="F17" s="166">
        <v>17815</v>
      </c>
      <c r="G17" s="166">
        <v>19351</v>
      </c>
      <c r="H17" s="166">
        <v>18159</v>
      </c>
      <c r="I17" s="181">
        <f t="shared" si="6"/>
        <v>-6.1598883778616109E-2</v>
      </c>
      <c r="J17" s="165">
        <f t="shared" si="1"/>
        <v>-1192</v>
      </c>
      <c r="K17" s="167">
        <f t="shared" si="2"/>
        <v>3.5977009900166224E-2</v>
      </c>
      <c r="N17" s="165" t="s">
        <v>125</v>
      </c>
      <c r="O17" s="166">
        <v>157</v>
      </c>
      <c r="P17" s="166">
        <v>1</v>
      </c>
      <c r="Q17" s="166">
        <v>199</v>
      </c>
      <c r="R17" s="166">
        <v>214</v>
      </c>
      <c r="S17" s="166">
        <v>230</v>
      </c>
      <c r="T17" s="166">
        <v>261</v>
      </c>
      <c r="U17" s="181">
        <f t="shared" si="7"/>
        <v>0.13478260869565228</v>
      </c>
      <c r="V17" s="165">
        <f t="shared" si="5"/>
        <v>31</v>
      </c>
      <c r="W17" s="167">
        <f t="shared" si="4"/>
        <v>2.0132675100277692E-2</v>
      </c>
    </row>
    <row r="18" spans="1:23" x14ac:dyDescent="0.25">
      <c r="A18" s="1"/>
      <c r="B18" s="165" t="s">
        <v>121</v>
      </c>
      <c r="C18" s="166">
        <v>3282</v>
      </c>
      <c r="D18" s="166">
        <v>1293</v>
      </c>
      <c r="E18" s="166">
        <v>6270</v>
      </c>
      <c r="F18" s="166">
        <v>6495</v>
      </c>
      <c r="G18" s="166">
        <v>7630</v>
      </c>
      <c r="H18" s="166">
        <v>6788</v>
      </c>
      <c r="I18" s="181">
        <f t="shared" si="6"/>
        <v>-0.11035386631716904</v>
      </c>
      <c r="J18" s="165">
        <f t="shared" si="1"/>
        <v>-842</v>
      </c>
      <c r="K18" s="167">
        <f t="shared" si="2"/>
        <v>1.3448534787286102E-2</v>
      </c>
      <c r="N18" s="165" t="s">
        <v>121</v>
      </c>
      <c r="O18" s="166">
        <v>252</v>
      </c>
      <c r="P18" s="166">
        <v>1</v>
      </c>
      <c r="Q18" s="166">
        <v>173</v>
      </c>
      <c r="R18" s="166">
        <v>207</v>
      </c>
      <c r="S18" s="166">
        <v>162</v>
      </c>
      <c r="T18" s="166">
        <v>201</v>
      </c>
      <c r="U18" s="181">
        <f t="shared" si="7"/>
        <v>0.2407407407407407</v>
      </c>
      <c r="V18" s="165">
        <f t="shared" si="5"/>
        <v>39</v>
      </c>
      <c r="W18" s="167">
        <f t="shared" si="4"/>
        <v>1.5504473927800062E-2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166</v>
      </c>
      <c r="E19" s="166">
        <v>10987</v>
      </c>
      <c r="F19" s="166">
        <v>13556</v>
      </c>
      <c r="G19" s="166">
        <v>12260</v>
      </c>
      <c r="H19" s="166">
        <v>12188</v>
      </c>
      <c r="I19" s="181">
        <f t="shared" si="6"/>
        <v>-5.8727569331158413E-3</v>
      </c>
      <c r="J19" s="165">
        <f t="shared" si="1"/>
        <v>-72</v>
      </c>
      <c r="K19" s="167">
        <f t="shared" si="2"/>
        <v>2.4147133468980998E-2</v>
      </c>
      <c r="N19" s="165" t="s">
        <v>130</v>
      </c>
      <c r="O19" s="166">
        <v>180</v>
      </c>
      <c r="P19" s="166">
        <v>0</v>
      </c>
      <c r="Q19" s="166">
        <v>52</v>
      </c>
      <c r="R19" s="166">
        <v>108</v>
      </c>
      <c r="S19" s="166">
        <v>65</v>
      </c>
      <c r="T19" s="166">
        <v>55</v>
      </c>
      <c r="U19" s="181">
        <f t="shared" si="7"/>
        <v>-0.15384615384615385</v>
      </c>
      <c r="V19" s="165">
        <f t="shared" si="5"/>
        <v>-10</v>
      </c>
      <c r="W19" s="167">
        <f t="shared" si="4"/>
        <v>4.2425177414378281E-3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1205</v>
      </c>
      <c r="E20" s="166">
        <v>10360</v>
      </c>
      <c r="F20" s="166">
        <v>13679</v>
      </c>
      <c r="G20" s="166">
        <v>16333</v>
      </c>
      <c r="H20" s="166">
        <v>11699</v>
      </c>
      <c r="I20" s="181">
        <f t="shared" si="6"/>
        <v>-0.28372007591991677</v>
      </c>
      <c r="J20" s="165">
        <f t="shared" si="1"/>
        <v>-4634</v>
      </c>
      <c r="K20" s="167">
        <f t="shared" si="2"/>
        <v>2.3178315921694184E-2</v>
      </c>
      <c r="N20" s="165" t="s">
        <v>133</v>
      </c>
      <c r="O20" s="166">
        <v>383</v>
      </c>
      <c r="P20" s="166">
        <v>0</v>
      </c>
      <c r="Q20" s="166">
        <v>70</v>
      </c>
      <c r="R20" s="166">
        <v>60</v>
      </c>
      <c r="S20" s="166">
        <v>65</v>
      </c>
      <c r="T20" s="166">
        <v>53</v>
      </c>
      <c r="U20" s="181">
        <f t="shared" si="7"/>
        <v>-0.18461538461538463</v>
      </c>
      <c r="V20" s="165">
        <f t="shared" si="5"/>
        <v>-12</v>
      </c>
      <c r="W20" s="167">
        <f t="shared" si="4"/>
        <v>4.0882443690219072E-3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30471</v>
      </c>
      <c r="E21" s="171">
        <f t="shared" si="9"/>
        <v>104240</v>
      </c>
      <c r="F21" s="171">
        <f t="shared" si="9"/>
        <v>116823</v>
      </c>
      <c r="G21" s="171">
        <f t="shared" si="9"/>
        <v>121191</v>
      </c>
      <c r="H21" s="171">
        <f t="shared" si="9"/>
        <v>131078</v>
      </c>
      <c r="I21" s="182">
        <f t="shared" si="6"/>
        <v>8.1581965657515854E-2</v>
      </c>
      <c r="J21" s="170">
        <f t="shared" si="1"/>
        <v>9887</v>
      </c>
      <c r="K21" s="172">
        <f t="shared" si="2"/>
        <v>0.25969461444429698</v>
      </c>
      <c r="N21" s="170" t="s">
        <v>147</v>
      </c>
      <c r="O21" s="171">
        <f t="shared" ref="O21:T21" si="10">O13-SUM(O14:O20)</f>
        <v>3508</v>
      </c>
      <c r="P21" s="171">
        <f t="shared" si="10"/>
        <v>0</v>
      </c>
      <c r="Q21" s="171">
        <f t="shared" si="10"/>
        <v>1980</v>
      </c>
      <c r="R21" s="171">
        <f t="shared" si="10"/>
        <v>2380</v>
      </c>
      <c r="S21" s="171">
        <f t="shared" si="10"/>
        <v>3079</v>
      </c>
      <c r="T21" s="171">
        <f t="shared" si="10"/>
        <v>3230</v>
      </c>
      <c r="U21" s="182">
        <f t="shared" si="7"/>
        <v>4.9041896719714151E-2</v>
      </c>
      <c r="V21" s="170">
        <f>T21-S21</f>
        <v>151</v>
      </c>
      <c r="W21" s="172">
        <f t="shared" si="4"/>
        <v>0.24915149645171245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27981</v>
      </c>
      <c r="E23" s="178">
        <f t="shared" si="11"/>
        <v>93344</v>
      </c>
      <c r="F23" s="178">
        <f t="shared" si="11"/>
        <v>135498</v>
      </c>
      <c r="G23" s="178">
        <f t="shared" si="11"/>
        <v>149077</v>
      </c>
      <c r="H23" s="178">
        <f t="shared" si="11"/>
        <v>151868</v>
      </c>
      <c r="I23" s="179">
        <f>IFERROR(H23/G23-1,"-")</f>
        <v>1.8721868564567368E-2</v>
      </c>
      <c r="J23" s="178">
        <f>H23-G23</f>
        <v>2791</v>
      </c>
      <c r="K23" s="179">
        <f t="shared" ref="K23:K35" si="12">H23/H$9</f>
        <v>0.30088421936882231</v>
      </c>
    </row>
    <row r="24" spans="1:23" x14ac:dyDescent="0.25">
      <c r="B24" s="161" t="s">
        <v>99</v>
      </c>
      <c r="C24" s="162">
        <v>3630</v>
      </c>
      <c r="D24" s="162">
        <v>16128</v>
      </c>
      <c r="E24" s="162">
        <v>10405</v>
      </c>
      <c r="F24" s="162">
        <v>12221</v>
      </c>
      <c r="G24" s="162">
        <v>11850</v>
      </c>
      <c r="H24" s="162">
        <v>11197</v>
      </c>
      <c r="I24" s="180">
        <f>IFERROR(H24/G24-1,"-")</f>
        <v>-5.5105485232067486E-2</v>
      </c>
      <c r="J24" s="161">
        <f t="shared" ref="J24:J34" si="13">H24-G24</f>
        <v>-653</v>
      </c>
      <c r="K24" s="163">
        <f t="shared" si="12"/>
        <v>2.2183742488692176E-2</v>
      </c>
    </row>
    <row r="25" spans="1:23" x14ac:dyDescent="0.25">
      <c r="B25" s="165" t="s">
        <v>105</v>
      </c>
      <c r="C25" s="166">
        <v>2906</v>
      </c>
      <c r="D25" s="166">
        <v>13399</v>
      </c>
      <c r="E25" s="166">
        <v>6134</v>
      </c>
      <c r="F25" s="166">
        <v>6493</v>
      </c>
      <c r="G25" s="166">
        <v>6081</v>
      </c>
      <c r="H25" s="166">
        <v>4276</v>
      </c>
      <c r="I25" s="181">
        <f>IFERROR(H25/G25-1,"-")</f>
        <v>-0.2968261799046209</v>
      </c>
      <c r="J25" s="165">
        <f t="shared" si="13"/>
        <v>-1805</v>
      </c>
      <c r="K25" s="167">
        <f t="shared" si="12"/>
        <v>8.4717051783198844E-3</v>
      </c>
    </row>
    <row r="26" spans="1:23" x14ac:dyDescent="0.25">
      <c r="B26" s="165" t="s">
        <v>102</v>
      </c>
      <c r="C26" s="166">
        <v>724</v>
      </c>
      <c r="D26" s="166">
        <v>2729</v>
      </c>
      <c r="E26" s="166">
        <v>4271</v>
      </c>
      <c r="F26" s="166">
        <v>5728</v>
      </c>
      <c r="G26" s="166">
        <v>5769</v>
      </c>
      <c r="H26" s="166">
        <v>6921</v>
      </c>
      <c r="I26" s="181">
        <f>IFERROR(H26/G26-1,"-")</f>
        <v>0.19968798751950079</v>
      </c>
      <c r="J26" s="165">
        <f t="shared" si="13"/>
        <v>1152</v>
      </c>
      <c r="K26" s="167">
        <f t="shared" si="12"/>
        <v>1.3712037310372292E-2</v>
      </c>
    </row>
    <row r="27" spans="1:23" x14ac:dyDescent="0.25">
      <c r="B27" s="161" t="s">
        <v>109</v>
      </c>
      <c r="C27" s="162">
        <v>60716</v>
      </c>
      <c r="D27" s="162">
        <v>11853</v>
      </c>
      <c r="E27" s="162">
        <v>82939</v>
      </c>
      <c r="F27" s="162">
        <v>123277</v>
      </c>
      <c r="G27" s="162">
        <v>137227</v>
      </c>
      <c r="H27" s="162">
        <v>140671</v>
      </c>
      <c r="I27" s="180">
        <f>IFERROR(H27/G27-1,"-")</f>
        <v>2.5097101882282535E-2</v>
      </c>
      <c r="J27" s="161">
        <f t="shared" si="13"/>
        <v>3444</v>
      </c>
      <c r="K27" s="163">
        <f t="shared" si="12"/>
        <v>0.27870047688013011</v>
      </c>
    </row>
    <row r="28" spans="1:23" x14ac:dyDescent="0.25">
      <c r="B28" s="165" t="s">
        <v>112</v>
      </c>
      <c r="C28" s="166">
        <v>32787</v>
      </c>
      <c r="D28" s="166">
        <v>831</v>
      </c>
      <c r="E28" s="166">
        <v>39529</v>
      </c>
      <c r="F28" s="166">
        <v>65090</v>
      </c>
      <c r="G28" s="166">
        <v>76523</v>
      </c>
      <c r="H28" s="166">
        <v>81963</v>
      </c>
      <c r="I28" s="181">
        <f t="shared" ref="I28:I35" si="14">IFERROR(H28/G28-1,"-")</f>
        <v>7.1089737725912538E-2</v>
      </c>
      <c r="J28" s="165">
        <f t="shared" si="13"/>
        <v>5440</v>
      </c>
      <c r="K28" s="167">
        <f t="shared" si="12"/>
        <v>0.16238689699032569</v>
      </c>
    </row>
    <row r="29" spans="1:23" x14ac:dyDescent="0.25">
      <c r="B29" s="165" t="s">
        <v>115</v>
      </c>
      <c r="C29" s="166">
        <v>5288</v>
      </c>
      <c r="D29" s="166">
        <v>1407</v>
      </c>
      <c r="E29" s="166">
        <v>5430</v>
      </c>
      <c r="F29" s="166">
        <v>6424</v>
      </c>
      <c r="G29" s="166">
        <v>7330</v>
      </c>
      <c r="H29" s="166">
        <v>6658</v>
      </c>
      <c r="I29" s="181">
        <f t="shared" si="14"/>
        <v>-9.167803547066844E-2</v>
      </c>
      <c r="J29" s="165">
        <f t="shared" si="13"/>
        <v>-672</v>
      </c>
      <c r="K29" s="167">
        <f t="shared" si="12"/>
        <v>1.3190975930134187E-2</v>
      </c>
    </row>
    <row r="30" spans="1:23" x14ac:dyDescent="0.25">
      <c r="B30" s="165" t="s">
        <v>118</v>
      </c>
      <c r="C30" s="166">
        <v>1832</v>
      </c>
      <c r="D30" s="166">
        <v>1901</v>
      </c>
      <c r="E30" s="166">
        <v>4245</v>
      </c>
      <c r="F30" s="166">
        <v>6768</v>
      </c>
      <c r="G30" s="166">
        <v>8693</v>
      </c>
      <c r="H30" s="166">
        <v>5116</v>
      </c>
      <c r="I30" s="181">
        <f t="shared" si="14"/>
        <v>-0.41148050155297367</v>
      </c>
      <c r="J30" s="165">
        <f t="shared" si="13"/>
        <v>-3577</v>
      </c>
      <c r="K30" s="167">
        <f t="shared" si="12"/>
        <v>1.0135931639916869E-2</v>
      </c>
    </row>
    <row r="31" spans="1:23" x14ac:dyDescent="0.25">
      <c r="B31" s="165" t="s">
        <v>125</v>
      </c>
      <c r="C31" s="166">
        <v>2275</v>
      </c>
      <c r="D31" s="166">
        <v>442</v>
      </c>
      <c r="E31" s="166">
        <v>4881</v>
      </c>
      <c r="F31" s="166">
        <v>5557</v>
      </c>
      <c r="G31" s="166">
        <v>4713</v>
      </c>
      <c r="H31" s="166">
        <v>4494</v>
      </c>
      <c r="I31" s="181">
        <f t="shared" si="14"/>
        <v>-4.6467218332272409E-2</v>
      </c>
      <c r="J31" s="165">
        <f t="shared" si="13"/>
        <v>-219</v>
      </c>
      <c r="K31" s="167">
        <f t="shared" si="12"/>
        <v>8.903611569543864E-3</v>
      </c>
    </row>
    <row r="32" spans="1:23" x14ac:dyDescent="0.25">
      <c r="B32" s="165" t="s">
        <v>121</v>
      </c>
      <c r="C32" s="166">
        <v>1200</v>
      </c>
      <c r="D32" s="166">
        <v>499</v>
      </c>
      <c r="E32" s="166">
        <v>2109</v>
      </c>
      <c r="F32" s="166">
        <v>2232</v>
      </c>
      <c r="G32" s="166">
        <v>2348</v>
      </c>
      <c r="H32" s="166">
        <v>2118</v>
      </c>
      <c r="I32" s="181">
        <f t="shared" si="14"/>
        <v>-9.7955706984667823E-2</v>
      </c>
      <c r="J32" s="165">
        <f t="shared" si="13"/>
        <v>-230</v>
      </c>
      <c r="K32" s="167">
        <f t="shared" si="12"/>
        <v>4.1962281495981088E-3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1352</v>
      </c>
      <c r="F33" s="166">
        <v>2266</v>
      </c>
      <c r="G33" s="166">
        <v>1743</v>
      </c>
      <c r="H33" s="166">
        <v>2137</v>
      </c>
      <c r="I33" s="181">
        <f t="shared" si="14"/>
        <v>0.22604704532415365</v>
      </c>
      <c r="J33" s="165">
        <f t="shared" si="13"/>
        <v>394</v>
      </c>
      <c r="K33" s="167">
        <f t="shared" si="12"/>
        <v>4.2338713671818502E-3</v>
      </c>
    </row>
    <row r="34" spans="2:11" x14ac:dyDescent="0.25">
      <c r="B34" s="165" t="s">
        <v>133</v>
      </c>
      <c r="C34" s="166">
        <v>1701</v>
      </c>
      <c r="D34" s="166">
        <v>126</v>
      </c>
      <c r="E34" s="166">
        <v>811</v>
      </c>
      <c r="F34" s="166">
        <v>1891</v>
      </c>
      <c r="G34" s="166">
        <v>2106</v>
      </c>
      <c r="H34" s="166">
        <v>1206</v>
      </c>
      <c r="I34" s="181">
        <f t="shared" si="14"/>
        <v>-0.42735042735042739</v>
      </c>
      <c r="J34" s="165">
        <f t="shared" si="13"/>
        <v>-900</v>
      </c>
      <c r="K34" s="167">
        <f t="shared" si="12"/>
        <v>2.3893537055785269E-3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6623</v>
      </c>
      <c r="E35" s="171">
        <f t="shared" si="16"/>
        <v>24582</v>
      </c>
      <c r="F35" s="171">
        <f t="shared" si="16"/>
        <v>33049</v>
      </c>
      <c r="G35" s="171">
        <f t="shared" si="16"/>
        <v>33771</v>
      </c>
      <c r="H35" s="171">
        <f t="shared" si="16"/>
        <v>36979</v>
      </c>
      <c r="I35" s="182">
        <f t="shared" si="14"/>
        <v>9.49927452548045E-2</v>
      </c>
      <c r="J35" s="170">
        <f>H35-G35</f>
        <v>3208</v>
      </c>
      <c r="K35" s="172">
        <f t="shared" si="12"/>
        <v>7.3263607527851021E-2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43809</v>
      </c>
      <c r="E37" s="178">
        <f t="shared" si="17"/>
        <v>196098</v>
      </c>
      <c r="F37" s="178">
        <f t="shared" si="17"/>
        <v>204306</v>
      </c>
      <c r="G37" s="178">
        <f t="shared" si="17"/>
        <v>219623</v>
      </c>
      <c r="H37" s="178">
        <f t="shared" si="17"/>
        <v>223924</v>
      </c>
      <c r="I37" s="179">
        <f>IFERROR(H37/G37-1,"-")</f>
        <v>1.9583559099001446E-2</v>
      </c>
      <c r="J37" s="178">
        <f>H37-G37</f>
        <v>4301</v>
      </c>
      <c r="K37" s="179">
        <f t="shared" ref="K37:K49" si="18">H37/H$9</f>
        <v>0.44364315022219403</v>
      </c>
    </row>
    <row r="38" spans="2:11" x14ac:dyDescent="0.25">
      <c r="B38" s="161" t="s">
        <v>99</v>
      </c>
      <c r="C38" s="162">
        <v>4287</v>
      </c>
      <c r="D38" s="162">
        <v>15685</v>
      </c>
      <c r="E38" s="162">
        <v>12609</v>
      </c>
      <c r="F38" s="162">
        <v>10643</v>
      </c>
      <c r="G38" s="162">
        <v>10511</v>
      </c>
      <c r="H38" s="162">
        <v>11460</v>
      </c>
      <c r="I38" s="180">
        <f>IFERROR(H38/G38-1,"-")</f>
        <v>9.0286366663495432E-2</v>
      </c>
      <c r="J38" s="161">
        <f t="shared" ref="J38:J48" si="19">H38-G38</f>
        <v>949</v>
      </c>
      <c r="K38" s="163">
        <f t="shared" si="18"/>
        <v>2.2704803868930278E-2</v>
      </c>
    </row>
    <row r="39" spans="2:11" x14ac:dyDescent="0.25">
      <c r="B39" s="165" t="s">
        <v>105</v>
      </c>
      <c r="C39" s="166">
        <v>3014</v>
      </c>
      <c r="D39" s="166">
        <v>14160</v>
      </c>
      <c r="E39" s="166">
        <v>9181</v>
      </c>
      <c r="F39" s="166">
        <v>6542</v>
      </c>
      <c r="G39" s="166">
        <v>5341</v>
      </c>
      <c r="H39" s="166">
        <v>5768</v>
      </c>
      <c r="I39" s="181">
        <f>IFERROR(H39/G39-1,"-")</f>
        <v>7.9947575360419298E-2</v>
      </c>
      <c r="J39" s="165">
        <f t="shared" si="19"/>
        <v>427</v>
      </c>
      <c r="K39" s="167">
        <f t="shared" si="18"/>
        <v>1.1427688369632621E-2</v>
      </c>
    </row>
    <row r="40" spans="2:11" x14ac:dyDescent="0.25">
      <c r="B40" s="165" t="s">
        <v>102</v>
      </c>
      <c r="C40" s="166">
        <v>1273</v>
      </c>
      <c r="D40" s="166">
        <v>1525</v>
      </c>
      <c r="E40" s="166">
        <v>3428</v>
      </c>
      <c r="F40" s="166">
        <v>4101</v>
      </c>
      <c r="G40" s="166">
        <v>5170</v>
      </c>
      <c r="H40" s="166">
        <v>5692</v>
      </c>
      <c r="I40" s="181">
        <f>IFERROR(H40/G40-1,"-")</f>
        <v>0.10096711798839464</v>
      </c>
      <c r="J40" s="165">
        <f t="shared" si="19"/>
        <v>522</v>
      </c>
      <c r="K40" s="167">
        <f t="shared" si="18"/>
        <v>1.1277115499297656E-2</v>
      </c>
    </row>
    <row r="41" spans="2:11" x14ac:dyDescent="0.25">
      <c r="B41" s="161" t="s">
        <v>109</v>
      </c>
      <c r="C41" s="162">
        <v>97884</v>
      </c>
      <c r="D41" s="162">
        <v>28124</v>
      </c>
      <c r="E41" s="162">
        <v>183489</v>
      </c>
      <c r="F41" s="162">
        <v>193663</v>
      </c>
      <c r="G41" s="162">
        <v>209112</v>
      </c>
      <c r="H41" s="162">
        <v>212464</v>
      </c>
      <c r="I41" s="180">
        <f>IFERROR(H41/G41-1,"-")</f>
        <v>1.6029687440223483E-2</v>
      </c>
      <c r="J41" s="161">
        <f t="shared" si="19"/>
        <v>3352</v>
      </c>
      <c r="K41" s="163">
        <f t="shared" si="18"/>
        <v>0.42093834635326377</v>
      </c>
    </row>
    <row r="42" spans="2:11" x14ac:dyDescent="0.25">
      <c r="B42" s="165" t="s">
        <v>112</v>
      </c>
      <c r="C42" s="166">
        <v>40531</v>
      </c>
      <c r="D42" s="166">
        <v>1009</v>
      </c>
      <c r="E42" s="166">
        <v>84219</v>
      </c>
      <c r="F42" s="166">
        <v>97787</v>
      </c>
      <c r="G42" s="166">
        <v>107454</v>
      </c>
      <c r="H42" s="166">
        <v>110577</v>
      </c>
      <c r="I42" s="181">
        <f t="shared" ref="I42:I49" si="20">IFERROR(H42/G42-1,"-")</f>
        <v>2.906359930761071E-2</v>
      </c>
      <c r="J42" s="165">
        <f t="shared" si="19"/>
        <v>3123</v>
      </c>
      <c r="K42" s="167">
        <f t="shared" si="18"/>
        <v>0.21907758267144009</v>
      </c>
    </row>
    <row r="43" spans="2:11" x14ac:dyDescent="0.25">
      <c r="B43" s="165" t="s">
        <v>115</v>
      </c>
      <c r="C43" s="166">
        <v>3224</v>
      </c>
      <c r="D43" s="166">
        <v>2070</v>
      </c>
      <c r="E43" s="166">
        <v>5041</v>
      </c>
      <c r="F43" s="166">
        <v>4711</v>
      </c>
      <c r="G43" s="166">
        <v>5722</v>
      </c>
      <c r="H43" s="166">
        <v>6731</v>
      </c>
      <c r="I43" s="181">
        <f t="shared" si="20"/>
        <v>0.17633694512408238</v>
      </c>
      <c r="J43" s="165">
        <f t="shared" si="19"/>
        <v>1009</v>
      </c>
      <c r="K43" s="167">
        <f t="shared" si="18"/>
        <v>1.3335605134534878E-2</v>
      </c>
    </row>
    <row r="44" spans="2:11" x14ac:dyDescent="0.25">
      <c r="B44" s="165" t="s">
        <v>118</v>
      </c>
      <c r="C44" s="166">
        <v>1607</v>
      </c>
      <c r="D44" s="166">
        <v>3864</v>
      </c>
      <c r="E44" s="166">
        <v>4358</v>
      </c>
      <c r="F44" s="166">
        <v>4060</v>
      </c>
      <c r="G44" s="166">
        <v>4459</v>
      </c>
      <c r="H44" s="166">
        <v>4355</v>
      </c>
      <c r="I44" s="181">
        <f t="shared" si="20"/>
        <v>-2.3323615160349864E-2</v>
      </c>
      <c r="J44" s="165">
        <f t="shared" si="19"/>
        <v>-104</v>
      </c>
      <c r="K44" s="167">
        <f t="shared" si="18"/>
        <v>8.6282217145891241E-3</v>
      </c>
    </row>
    <row r="45" spans="2:11" x14ac:dyDescent="0.25">
      <c r="B45" s="165" t="s">
        <v>125</v>
      </c>
      <c r="C45" s="166">
        <v>5044</v>
      </c>
      <c r="D45" s="166">
        <v>775</v>
      </c>
      <c r="E45" s="166">
        <v>12369</v>
      </c>
      <c r="F45" s="166">
        <v>9571</v>
      </c>
      <c r="G45" s="166">
        <v>10739</v>
      </c>
      <c r="H45" s="166">
        <v>9918</v>
      </c>
      <c r="I45" s="181">
        <f t="shared" si="20"/>
        <v>-7.6450321258962672E-2</v>
      </c>
      <c r="J45" s="165">
        <f t="shared" si="19"/>
        <v>-821</v>
      </c>
      <c r="K45" s="167">
        <f t="shared" si="18"/>
        <v>1.9649759578712959E-2</v>
      </c>
    </row>
    <row r="46" spans="2:11" x14ac:dyDescent="0.25">
      <c r="B46" s="165" t="s">
        <v>121</v>
      </c>
      <c r="C46" s="166">
        <v>1457</v>
      </c>
      <c r="D46" s="166">
        <v>640</v>
      </c>
      <c r="E46" s="166">
        <v>3081</v>
      </c>
      <c r="F46" s="166">
        <v>3129</v>
      </c>
      <c r="G46" s="166">
        <v>4033</v>
      </c>
      <c r="H46" s="166">
        <v>3634</v>
      </c>
      <c r="I46" s="181">
        <f t="shared" si="20"/>
        <v>-9.8933796181502554E-2</v>
      </c>
      <c r="J46" s="165">
        <f t="shared" si="19"/>
        <v>-399</v>
      </c>
      <c r="K46" s="167">
        <f t="shared" si="18"/>
        <v>7.1997606683850465E-3</v>
      </c>
    </row>
    <row r="47" spans="2:11" x14ac:dyDescent="0.25">
      <c r="B47" s="165" t="s">
        <v>130</v>
      </c>
      <c r="C47" s="166">
        <v>6272</v>
      </c>
      <c r="D47" s="166">
        <v>79</v>
      </c>
      <c r="E47" s="166">
        <v>7567</v>
      </c>
      <c r="F47" s="166">
        <v>8059</v>
      </c>
      <c r="G47" s="166">
        <v>7857</v>
      </c>
      <c r="H47" s="166">
        <v>7093</v>
      </c>
      <c r="I47" s="181">
        <f t="shared" si="20"/>
        <v>-9.7238131602392808E-2</v>
      </c>
      <c r="J47" s="165">
        <f t="shared" si="19"/>
        <v>-764</v>
      </c>
      <c r="K47" s="167">
        <f t="shared" si="18"/>
        <v>1.4052807490604054E-2</v>
      </c>
    </row>
    <row r="48" spans="2:11" x14ac:dyDescent="0.25">
      <c r="B48" s="165" t="s">
        <v>133</v>
      </c>
      <c r="C48" s="166">
        <v>10629</v>
      </c>
      <c r="D48" s="166">
        <v>881</v>
      </c>
      <c r="E48" s="166">
        <v>7474</v>
      </c>
      <c r="F48" s="166">
        <v>8296</v>
      </c>
      <c r="G48" s="166">
        <v>9369</v>
      </c>
      <c r="H48" s="166">
        <v>6869</v>
      </c>
      <c r="I48" s="181">
        <f t="shared" si="20"/>
        <v>-0.26683744262994979</v>
      </c>
      <c r="J48" s="165">
        <f t="shared" si="19"/>
        <v>-2500</v>
      </c>
      <c r="K48" s="167">
        <f t="shared" si="18"/>
        <v>1.3609013767511526E-2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18806</v>
      </c>
      <c r="E49" s="171">
        <f t="shared" si="22"/>
        <v>59380</v>
      </c>
      <c r="F49" s="171">
        <f t="shared" si="22"/>
        <v>58050</v>
      </c>
      <c r="G49" s="171">
        <f t="shared" si="22"/>
        <v>59479</v>
      </c>
      <c r="H49" s="171">
        <f t="shared" si="22"/>
        <v>63287</v>
      </c>
      <c r="I49" s="182">
        <f t="shared" si="20"/>
        <v>6.4022596210427274E-2</v>
      </c>
      <c r="J49" s="170">
        <f>H49-G49</f>
        <v>3808</v>
      </c>
      <c r="K49" s="172">
        <f t="shared" si="18"/>
        <v>0.12538559532748608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306</v>
      </c>
      <c r="D66" s="162" t="s">
        <v>306</v>
      </c>
      <c r="E66" s="162" t="s">
        <v>306</v>
      </c>
      <c r="F66" s="162" t="s">
        <v>306</v>
      </c>
      <c r="G66" s="162" t="s">
        <v>306</v>
      </c>
      <c r="H66" s="162" t="s">
        <v>306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306</v>
      </c>
      <c r="D67" s="166" t="s">
        <v>306</v>
      </c>
      <c r="E67" s="166" t="s">
        <v>306</v>
      </c>
      <c r="F67" s="166" t="s">
        <v>306</v>
      </c>
      <c r="G67" s="166" t="s">
        <v>306</v>
      </c>
      <c r="H67" s="166" t="s">
        <v>306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306</v>
      </c>
      <c r="D68" s="166" t="s">
        <v>306</v>
      </c>
      <c r="E68" s="166" t="s">
        <v>306</v>
      </c>
      <c r="F68" s="166" t="s">
        <v>306</v>
      </c>
      <c r="G68" s="166" t="s">
        <v>306</v>
      </c>
      <c r="H68" s="166" t="s">
        <v>306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306</v>
      </c>
      <c r="D69" s="162" t="s">
        <v>306</v>
      </c>
      <c r="E69" s="162" t="s">
        <v>306</v>
      </c>
      <c r="F69" s="162" t="s">
        <v>306</v>
      </c>
      <c r="G69" s="162" t="s">
        <v>306</v>
      </c>
      <c r="H69" s="162" t="s">
        <v>306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306</v>
      </c>
      <c r="D70" s="166" t="s">
        <v>306</v>
      </c>
      <c r="E70" s="166" t="s">
        <v>306</v>
      </c>
      <c r="F70" s="166" t="s">
        <v>306</v>
      </c>
      <c r="G70" s="166" t="s">
        <v>306</v>
      </c>
      <c r="H70" s="166" t="s">
        <v>306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306</v>
      </c>
      <c r="D71" s="166" t="s">
        <v>306</v>
      </c>
      <c r="E71" s="166" t="s">
        <v>306</v>
      </c>
      <c r="F71" s="166" t="s">
        <v>306</v>
      </c>
      <c r="G71" s="166" t="s">
        <v>306</v>
      </c>
      <c r="H71" s="166" t="s">
        <v>306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306</v>
      </c>
      <c r="D72" s="166" t="s">
        <v>306</v>
      </c>
      <c r="E72" s="166" t="s">
        <v>306</v>
      </c>
      <c r="F72" s="166" t="s">
        <v>306</v>
      </c>
      <c r="G72" s="166" t="s">
        <v>306</v>
      </c>
      <c r="H72" s="166" t="s">
        <v>306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306</v>
      </c>
      <c r="D73" s="166" t="s">
        <v>306</v>
      </c>
      <c r="E73" s="166" t="s">
        <v>306</v>
      </c>
      <c r="F73" s="166" t="s">
        <v>306</v>
      </c>
      <c r="G73" s="166" t="s">
        <v>306</v>
      </c>
      <c r="H73" s="166" t="s">
        <v>306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306</v>
      </c>
      <c r="D74" s="166" t="s">
        <v>306</v>
      </c>
      <c r="E74" s="166" t="s">
        <v>306</v>
      </c>
      <c r="F74" s="166" t="s">
        <v>306</v>
      </c>
      <c r="G74" s="166" t="s">
        <v>306</v>
      </c>
      <c r="H74" s="166" t="s">
        <v>306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306</v>
      </c>
      <c r="D75" s="166" t="s">
        <v>306</v>
      </c>
      <c r="E75" s="166" t="s">
        <v>306</v>
      </c>
      <c r="F75" s="166" t="s">
        <v>306</v>
      </c>
      <c r="G75" s="166" t="s">
        <v>306</v>
      </c>
      <c r="H75" s="166" t="s">
        <v>306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306</v>
      </c>
      <c r="D76" s="166" t="s">
        <v>306</v>
      </c>
      <c r="E76" s="166" t="s">
        <v>306</v>
      </c>
      <c r="F76" s="166" t="s">
        <v>306</v>
      </c>
      <c r="G76" s="166" t="s">
        <v>306</v>
      </c>
      <c r="H76" s="166" t="s">
        <v>306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12355</v>
      </c>
      <c r="E79" s="178">
        <f t="shared" si="33"/>
        <v>48023</v>
      </c>
      <c r="F79" s="178">
        <f t="shared" si="33"/>
        <v>58261</v>
      </c>
      <c r="G79" s="178">
        <f t="shared" si="33"/>
        <v>64100</v>
      </c>
      <c r="H79" s="178">
        <f t="shared" si="33"/>
        <v>73707</v>
      </c>
      <c r="I79" s="179">
        <f>IFERROR(H79/G79-1,"-")</f>
        <v>0.14987519500780033</v>
      </c>
      <c r="J79" s="178">
        <f>IFERROR(H79-G79,"-")</f>
        <v>9607</v>
      </c>
      <c r="K79" s="179">
        <f>IFERROR(H79/H$9,"-")</f>
        <v>0.14602992833920106</v>
      </c>
    </row>
    <row r="80" spans="2:11" x14ac:dyDescent="0.25">
      <c r="B80" s="161" t="s">
        <v>99</v>
      </c>
      <c r="C80" s="162">
        <v>6348</v>
      </c>
      <c r="D80" s="162">
        <v>5741</v>
      </c>
      <c r="E80" s="162">
        <v>18844</v>
      </c>
      <c r="F80" s="162">
        <v>21367</v>
      </c>
      <c r="G80" s="162">
        <v>25617</v>
      </c>
      <c r="H80" s="162">
        <v>29293</v>
      </c>
      <c r="I80" s="180">
        <f>IFERROR(H80/G80-1,"-")</f>
        <v>0.14349845805519768</v>
      </c>
      <c r="J80" s="183">
        <f t="shared" ref="J80:J91" si="34">IFERROR(H80-G80,"-")</f>
        <v>3676</v>
      </c>
      <c r="K80" s="163">
        <f t="shared" ref="K80:K91" si="35">IFERROR(H80/H$9,"-")</f>
        <v>5.8035935404238626E-2</v>
      </c>
    </row>
    <row r="81" spans="2:11" x14ac:dyDescent="0.25">
      <c r="B81" s="165" t="s">
        <v>105</v>
      </c>
      <c r="C81" s="166">
        <v>1948</v>
      </c>
      <c r="D81" s="166">
        <v>3459</v>
      </c>
      <c r="E81" s="166">
        <v>8898</v>
      </c>
      <c r="F81" s="166">
        <v>11075</v>
      </c>
      <c r="G81" s="166">
        <v>10705</v>
      </c>
      <c r="H81" s="166">
        <v>9256</v>
      </c>
      <c r="I81" s="181">
        <f>IFERROR(H81/G81-1,"-")</f>
        <v>-0.13535730966837922</v>
      </c>
      <c r="J81" s="184">
        <f t="shared" si="34"/>
        <v>-1449</v>
      </c>
      <c r="K81" s="167">
        <f t="shared" si="35"/>
        <v>1.8338190629216287E-2</v>
      </c>
    </row>
    <row r="82" spans="2:11" x14ac:dyDescent="0.25">
      <c r="B82" s="165" t="s">
        <v>102</v>
      </c>
      <c r="C82" s="166">
        <v>4400</v>
      </c>
      <c r="D82" s="166">
        <v>2282</v>
      </c>
      <c r="E82" s="166">
        <v>9946</v>
      </c>
      <c r="F82" s="166">
        <v>10292</v>
      </c>
      <c r="G82" s="166">
        <v>14912</v>
      </c>
      <c r="H82" s="166">
        <v>20037</v>
      </c>
      <c r="I82" s="181">
        <f>IFERROR(H82/G82-1,"-")</f>
        <v>0.34368293991416299</v>
      </c>
      <c r="J82" s="184">
        <f t="shared" si="34"/>
        <v>5125</v>
      </c>
      <c r="K82" s="167">
        <f t="shared" si="35"/>
        <v>3.9697744775022338E-2</v>
      </c>
    </row>
    <row r="83" spans="2:11" x14ac:dyDescent="0.25">
      <c r="B83" s="161" t="s">
        <v>109</v>
      </c>
      <c r="C83" s="162">
        <v>19675</v>
      </c>
      <c r="D83" s="162">
        <v>6614</v>
      </c>
      <c r="E83" s="162">
        <v>29179</v>
      </c>
      <c r="F83" s="162">
        <v>36894</v>
      </c>
      <c r="G83" s="162">
        <v>38483</v>
      </c>
      <c r="H83" s="162">
        <v>44414</v>
      </c>
      <c r="I83" s="180">
        <f>IFERROR(H83/G83-1,"-")</f>
        <v>0.15412000103941992</v>
      </c>
      <c r="J83" s="183">
        <f t="shared" si="34"/>
        <v>5931</v>
      </c>
      <c r="K83" s="163">
        <f t="shared" si="35"/>
        <v>8.799399293496242E-2</v>
      </c>
    </row>
    <row r="84" spans="2:11" x14ac:dyDescent="0.25">
      <c r="B84" s="165" t="s">
        <v>112</v>
      </c>
      <c r="C84" s="166">
        <v>1812</v>
      </c>
      <c r="D84" s="166">
        <v>266</v>
      </c>
      <c r="E84" s="166">
        <v>3314</v>
      </c>
      <c r="F84" s="166">
        <v>4473</v>
      </c>
      <c r="G84" s="166">
        <v>5485</v>
      </c>
      <c r="H84" s="166">
        <v>5185</v>
      </c>
      <c r="I84" s="181">
        <f t="shared" ref="I84:I91" si="36">IFERROR(H84/G84-1,"-")</f>
        <v>-5.4694621695533296E-2</v>
      </c>
      <c r="J84" s="184">
        <f t="shared" si="34"/>
        <v>-300</v>
      </c>
      <c r="K84" s="167">
        <f t="shared" si="35"/>
        <v>1.0272635956405192E-2</v>
      </c>
    </row>
    <row r="85" spans="2:11" x14ac:dyDescent="0.25">
      <c r="B85" s="165" t="s">
        <v>115</v>
      </c>
      <c r="C85" s="166">
        <v>4471</v>
      </c>
      <c r="D85" s="166">
        <v>1348</v>
      </c>
      <c r="E85" s="166">
        <v>6731</v>
      </c>
      <c r="F85" s="166">
        <v>7580</v>
      </c>
      <c r="G85" s="166">
        <v>8216</v>
      </c>
      <c r="H85" s="166">
        <v>9830</v>
      </c>
      <c r="I85" s="181">
        <f t="shared" si="36"/>
        <v>0.19644595910418694</v>
      </c>
      <c r="J85" s="184">
        <f t="shared" si="34"/>
        <v>1614</v>
      </c>
      <c r="K85" s="167">
        <f t="shared" si="35"/>
        <v>1.9475412044640893E-2</v>
      </c>
    </row>
    <row r="86" spans="2:11" x14ac:dyDescent="0.25">
      <c r="B86" s="165" t="s">
        <v>118</v>
      </c>
      <c r="C86" s="166">
        <v>798</v>
      </c>
      <c r="D86" s="166">
        <v>1161</v>
      </c>
      <c r="E86" s="166">
        <v>2137</v>
      </c>
      <c r="F86" s="166">
        <v>2077</v>
      </c>
      <c r="G86" s="166">
        <v>2143</v>
      </c>
      <c r="H86" s="166">
        <v>5104</v>
      </c>
      <c r="I86" s="181">
        <f t="shared" si="36"/>
        <v>1.3817078861409238</v>
      </c>
      <c r="J86" s="184">
        <f t="shared" si="34"/>
        <v>2961</v>
      </c>
      <c r="K86" s="167">
        <f t="shared" si="35"/>
        <v>1.0112156976179768E-2</v>
      </c>
    </row>
    <row r="87" spans="2:11" x14ac:dyDescent="0.25">
      <c r="B87" s="165" t="s">
        <v>125</v>
      </c>
      <c r="C87" s="166">
        <v>290</v>
      </c>
      <c r="D87" s="166">
        <v>161</v>
      </c>
      <c r="E87" s="166">
        <v>1709</v>
      </c>
      <c r="F87" s="166">
        <v>1543</v>
      </c>
      <c r="G87" s="166">
        <v>1845</v>
      </c>
      <c r="H87" s="166">
        <v>1471</v>
      </c>
      <c r="I87" s="181">
        <f t="shared" si="36"/>
        <v>-0.20271002710027097</v>
      </c>
      <c r="J87" s="184">
        <f t="shared" si="34"/>
        <v>-374</v>
      </c>
      <c r="K87" s="167">
        <f t="shared" si="35"/>
        <v>2.9143775297728134E-3</v>
      </c>
    </row>
    <row r="88" spans="2:11" x14ac:dyDescent="0.25">
      <c r="B88" s="165" t="s">
        <v>121</v>
      </c>
      <c r="C88" s="166">
        <v>94</v>
      </c>
      <c r="D88" s="166">
        <v>111</v>
      </c>
      <c r="E88" s="166">
        <v>316</v>
      </c>
      <c r="F88" s="166">
        <v>270</v>
      </c>
      <c r="G88" s="166">
        <v>333</v>
      </c>
      <c r="H88" s="166">
        <v>397</v>
      </c>
      <c r="I88" s="181">
        <f t="shared" si="36"/>
        <v>0.1921921921921923</v>
      </c>
      <c r="J88" s="184">
        <f t="shared" si="34"/>
        <v>64</v>
      </c>
      <c r="K88" s="167">
        <f t="shared" si="35"/>
        <v>7.8654512530238396E-4</v>
      </c>
    </row>
    <row r="89" spans="2:11" x14ac:dyDescent="0.25">
      <c r="B89" s="165" t="s">
        <v>130</v>
      </c>
      <c r="C89" s="166">
        <v>1314</v>
      </c>
      <c r="D89" s="166">
        <v>47</v>
      </c>
      <c r="E89" s="166">
        <v>1629</v>
      </c>
      <c r="F89" s="166">
        <v>2649</v>
      </c>
      <c r="G89" s="166">
        <v>1820</v>
      </c>
      <c r="H89" s="166">
        <v>1916</v>
      </c>
      <c r="I89" s="181">
        <f t="shared" si="36"/>
        <v>5.2747252747252782E-2</v>
      </c>
      <c r="J89" s="184">
        <f t="shared" si="34"/>
        <v>96</v>
      </c>
      <c r="K89" s="167">
        <f t="shared" si="35"/>
        <v>3.7960213100235963E-3</v>
      </c>
    </row>
    <row r="90" spans="2:11" x14ac:dyDescent="0.25">
      <c r="B90" s="165" t="s">
        <v>133</v>
      </c>
      <c r="C90" s="166">
        <v>2383</v>
      </c>
      <c r="D90" s="166">
        <v>194</v>
      </c>
      <c r="E90" s="166">
        <v>1702</v>
      </c>
      <c r="F90" s="166">
        <v>3091</v>
      </c>
      <c r="G90" s="166">
        <v>2940</v>
      </c>
      <c r="H90" s="166">
        <v>1920</v>
      </c>
      <c r="I90" s="181">
        <f t="shared" si="36"/>
        <v>-0.34693877551020413</v>
      </c>
      <c r="J90" s="184">
        <f t="shared" si="34"/>
        <v>-1020</v>
      </c>
      <c r="K90" s="167">
        <f t="shared" si="35"/>
        <v>3.8039461979359631E-3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3326</v>
      </c>
      <c r="E91" s="171">
        <f t="shared" si="37"/>
        <v>11641</v>
      </c>
      <c r="F91" s="171">
        <f t="shared" si="37"/>
        <v>15211</v>
      </c>
      <c r="G91" s="171">
        <f t="shared" si="37"/>
        <v>15701</v>
      </c>
      <c r="H91" s="171">
        <f t="shared" si="37"/>
        <v>18591</v>
      </c>
      <c r="I91" s="182">
        <f t="shared" si="36"/>
        <v>0.18406470925418761</v>
      </c>
      <c r="J91" s="185">
        <f t="shared" si="34"/>
        <v>2890</v>
      </c>
      <c r="K91" s="172">
        <f t="shared" si="35"/>
        <v>3.6832897794701815E-2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306</v>
      </c>
      <c r="D94" s="162" t="s">
        <v>306</v>
      </c>
      <c r="E94" s="162" t="s">
        <v>306</v>
      </c>
      <c r="F94" s="162" t="s">
        <v>306</v>
      </c>
      <c r="G94" s="162" t="s">
        <v>306</v>
      </c>
      <c r="H94" s="162" t="s">
        <v>306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306</v>
      </c>
      <c r="D95" s="166" t="s">
        <v>306</v>
      </c>
      <c r="E95" s="166" t="s">
        <v>306</v>
      </c>
      <c r="F95" s="166" t="s">
        <v>306</v>
      </c>
      <c r="G95" s="166" t="s">
        <v>306</v>
      </c>
      <c r="H95" s="166" t="s">
        <v>306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306</v>
      </c>
      <c r="D96" s="166" t="s">
        <v>306</v>
      </c>
      <c r="E96" s="166" t="s">
        <v>306</v>
      </c>
      <c r="F96" s="166" t="s">
        <v>306</v>
      </c>
      <c r="G96" s="166" t="s">
        <v>306</v>
      </c>
      <c r="H96" s="166" t="s">
        <v>306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306</v>
      </c>
      <c r="D97" s="162" t="s">
        <v>306</v>
      </c>
      <c r="E97" s="162" t="s">
        <v>306</v>
      </c>
      <c r="F97" s="162" t="s">
        <v>306</v>
      </c>
      <c r="G97" s="162" t="s">
        <v>306</v>
      </c>
      <c r="H97" s="162" t="s">
        <v>306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306</v>
      </c>
      <c r="D98" s="166" t="s">
        <v>306</v>
      </c>
      <c r="E98" s="166" t="s">
        <v>306</v>
      </c>
      <c r="F98" s="166" t="s">
        <v>306</v>
      </c>
      <c r="G98" s="166" t="s">
        <v>306</v>
      </c>
      <c r="H98" s="166" t="s">
        <v>306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306</v>
      </c>
      <c r="D99" s="166" t="s">
        <v>306</v>
      </c>
      <c r="E99" s="166" t="s">
        <v>306</v>
      </c>
      <c r="F99" s="166" t="s">
        <v>306</v>
      </c>
      <c r="G99" s="166" t="s">
        <v>306</v>
      </c>
      <c r="H99" s="166" t="s">
        <v>306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306</v>
      </c>
      <c r="D100" s="166" t="s">
        <v>306</v>
      </c>
      <c r="E100" s="166" t="s">
        <v>306</v>
      </c>
      <c r="F100" s="166" t="s">
        <v>306</v>
      </c>
      <c r="G100" s="166" t="s">
        <v>306</v>
      </c>
      <c r="H100" s="166" t="s">
        <v>306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306</v>
      </c>
      <c r="D101" s="166" t="s">
        <v>306</v>
      </c>
      <c r="E101" s="166" t="s">
        <v>306</v>
      </c>
      <c r="F101" s="166" t="s">
        <v>306</v>
      </c>
      <c r="G101" s="166" t="s">
        <v>306</v>
      </c>
      <c r="H101" s="166" t="s">
        <v>306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306</v>
      </c>
      <c r="D102" s="166" t="s">
        <v>306</v>
      </c>
      <c r="E102" s="166" t="s">
        <v>306</v>
      </c>
      <c r="F102" s="166" t="s">
        <v>306</v>
      </c>
      <c r="G102" s="166" t="s">
        <v>306</v>
      </c>
      <c r="H102" s="166" t="s">
        <v>306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306</v>
      </c>
      <c r="D103" s="166" t="s">
        <v>306</v>
      </c>
      <c r="E103" s="166" t="s">
        <v>306</v>
      </c>
      <c r="F103" s="166" t="s">
        <v>306</v>
      </c>
      <c r="G103" s="166" t="s">
        <v>306</v>
      </c>
      <c r="H103" s="166" t="s">
        <v>306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306</v>
      </c>
      <c r="D104" s="166" t="s">
        <v>306</v>
      </c>
      <c r="E104" s="166" t="s">
        <v>306</v>
      </c>
      <c r="F104" s="166" t="s">
        <v>306</v>
      </c>
      <c r="G104" s="166" t="s">
        <v>306</v>
      </c>
      <c r="H104" s="166" t="s">
        <v>306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34</v>
      </c>
      <c r="E107" s="178">
        <f t="shared" si="43"/>
        <v>10187</v>
      </c>
      <c r="F107" s="178">
        <f t="shared" si="43"/>
        <v>11931</v>
      </c>
      <c r="G107" s="178">
        <f t="shared" si="43"/>
        <v>11919</v>
      </c>
      <c r="H107" s="178">
        <f t="shared" si="43"/>
        <v>12964</v>
      </c>
      <c r="I107" s="179">
        <f>IFERROR(H107/G107-1,"-")</f>
        <v>8.7675140531923823E-2</v>
      </c>
      <c r="J107" s="178">
        <f>IFERROR(H107-G107,"-")</f>
        <v>1045</v>
      </c>
      <c r="K107" s="179">
        <f>IFERROR(H107/H$9,"-")</f>
        <v>2.5684561723980117E-2</v>
      </c>
    </row>
    <row r="108" spans="2:11" x14ac:dyDescent="0.25">
      <c r="B108" s="161" t="s">
        <v>99</v>
      </c>
      <c r="C108" s="162">
        <v>1767</v>
      </c>
      <c r="D108" s="162">
        <v>28</v>
      </c>
      <c r="E108" s="162">
        <v>2061</v>
      </c>
      <c r="F108" s="162">
        <v>1945</v>
      </c>
      <c r="G108" s="162">
        <v>1386</v>
      </c>
      <c r="H108" s="162">
        <v>2037</v>
      </c>
      <c r="I108" s="180">
        <f>IFERROR(H108/G108-1,"-")</f>
        <v>0.46969696969696972</v>
      </c>
      <c r="J108" s="183">
        <f t="shared" ref="J108:J119" si="44">IFERROR(H108-G108,"-")</f>
        <v>651</v>
      </c>
      <c r="K108" s="163">
        <f t="shared" ref="K108:K119" si="45">IFERROR(H108/H$9,"-")</f>
        <v>4.0357491693726859E-3</v>
      </c>
    </row>
    <row r="109" spans="2:11" x14ac:dyDescent="0.25">
      <c r="B109" s="165" t="s">
        <v>105</v>
      </c>
      <c r="C109" s="166">
        <v>1178</v>
      </c>
      <c r="D109" s="166">
        <v>22</v>
      </c>
      <c r="E109" s="166">
        <v>1458</v>
      </c>
      <c r="F109" s="166">
        <v>1307</v>
      </c>
      <c r="G109" s="166">
        <v>662</v>
      </c>
      <c r="H109" s="166">
        <v>1070</v>
      </c>
      <c r="I109" s="181">
        <f>IFERROR(H109/G109-1,"-")</f>
        <v>0.61631419939577037</v>
      </c>
      <c r="J109" s="184">
        <f t="shared" si="44"/>
        <v>408</v>
      </c>
      <c r="K109" s="167">
        <f t="shared" si="45"/>
        <v>2.1199075165580627E-3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603</v>
      </c>
      <c r="F110" s="166">
        <v>638</v>
      </c>
      <c r="G110" s="166">
        <v>724</v>
      </c>
      <c r="H110" s="166">
        <v>967</v>
      </c>
      <c r="I110" s="181">
        <f>IFERROR(H110/G110-1,"-")</f>
        <v>0.33563535911602216</v>
      </c>
      <c r="J110" s="184">
        <f t="shared" si="44"/>
        <v>243</v>
      </c>
      <c r="K110" s="167">
        <f t="shared" si="45"/>
        <v>1.915841652814623E-3</v>
      </c>
    </row>
    <row r="111" spans="2:11" x14ac:dyDescent="0.25">
      <c r="B111" s="161" t="s">
        <v>109</v>
      </c>
      <c r="C111" s="162">
        <v>11615</v>
      </c>
      <c r="D111" s="162">
        <v>6</v>
      </c>
      <c r="E111" s="162">
        <v>8126</v>
      </c>
      <c r="F111" s="162">
        <v>9986</v>
      </c>
      <c r="G111" s="162">
        <v>10533</v>
      </c>
      <c r="H111" s="162">
        <v>10927</v>
      </c>
      <c r="I111" s="180">
        <f>IFERROR(H111/G111-1,"-")</f>
        <v>3.7406247033133999E-2</v>
      </c>
      <c r="J111" s="183">
        <f t="shared" si="44"/>
        <v>394</v>
      </c>
      <c r="K111" s="163">
        <f t="shared" si="45"/>
        <v>2.1648812554607429E-2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4896</v>
      </c>
      <c r="F112" s="166">
        <v>5884</v>
      </c>
      <c r="G112" s="166">
        <v>5857</v>
      </c>
      <c r="H112" s="166">
        <v>5915</v>
      </c>
      <c r="I112" s="181">
        <f t="shared" ref="I112:I119" si="46">IFERROR(H112/G112-1,"-")</f>
        <v>9.9026805531843287E-3</v>
      </c>
      <c r="J112" s="184">
        <f t="shared" si="44"/>
        <v>58</v>
      </c>
      <c r="K112" s="167">
        <f t="shared" si="45"/>
        <v>1.1718928000412094E-2</v>
      </c>
    </row>
    <row r="113" spans="2:11" x14ac:dyDescent="0.25">
      <c r="B113" s="165" t="s">
        <v>115</v>
      </c>
      <c r="C113" s="166">
        <v>474</v>
      </c>
      <c r="D113" s="166">
        <v>4</v>
      </c>
      <c r="E113" s="166">
        <v>362</v>
      </c>
      <c r="F113" s="166">
        <v>584</v>
      </c>
      <c r="G113" s="166">
        <v>576</v>
      </c>
      <c r="H113" s="166">
        <v>615</v>
      </c>
      <c r="I113" s="181">
        <f t="shared" si="46"/>
        <v>6.7708333333333259E-2</v>
      </c>
      <c r="J113" s="184">
        <f t="shared" si="44"/>
        <v>39</v>
      </c>
      <c r="K113" s="167">
        <f t="shared" si="45"/>
        <v>1.2184515165263631E-3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394</v>
      </c>
      <c r="F114" s="166">
        <v>549</v>
      </c>
      <c r="G114" s="166">
        <v>499</v>
      </c>
      <c r="H114" s="166">
        <v>597</v>
      </c>
      <c r="I114" s="181">
        <f t="shared" si="46"/>
        <v>0.19639278557114226</v>
      </c>
      <c r="J114" s="184">
        <f t="shared" si="44"/>
        <v>98</v>
      </c>
      <c r="K114" s="167">
        <f t="shared" si="45"/>
        <v>1.1827895209207135E-3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199</v>
      </c>
      <c r="F115" s="166">
        <v>214</v>
      </c>
      <c r="G115" s="166">
        <v>230</v>
      </c>
      <c r="H115" s="166">
        <v>261</v>
      </c>
      <c r="I115" s="181">
        <f t="shared" si="46"/>
        <v>0.13478260869565228</v>
      </c>
      <c r="J115" s="184">
        <f t="shared" si="44"/>
        <v>31</v>
      </c>
      <c r="K115" s="167">
        <f t="shared" si="45"/>
        <v>5.1709893628191996E-4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173</v>
      </c>
      <c r="F116" s="166">
        <v>207</v>
      </c>
      <c r="G116" s="166">
        <v>162</v>
      </c>
      <c r="H116" s="166">
        <v>201</v>
      </c>
      <c r="I116" s="181">
        <f t="shared" si="46"/>
        <v>0.2407407407407407</v>
      </c>
      <c r="J116" s="184">
        <f t="shared" si="44"/>
        <v>39</v>
      </c>
      <c r="K116" s="167">
        <f t="shared" si="45"/>
        <v>3.982256175964211E-4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108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1.089672087950406E-4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70</v>
      </c>
      <c r="F118" s="166">
        <v>60</v>
      </c>
      <c r="G118" s="166">
        <v>65</v>
      </c>
      <c r="H118" s="166">
        <v>53</v>
      </c>
      <c r="I118" s="181">
        <f t="shared" si="46"/>
        <v>-0.18461538461538463</v>
      </c>
      <c r="J118" s="184">
        <f t="shared" si="44"/>
        <v>-12</v>
      </c>
      <c r="K118" s="167">
        <f t="shared" si="45"/>
        <v>1.0500476483885731E-4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1980</v>
      </c>
      <c r="F119" s="171">
        <f t="shared" si="47"/>
        <v>2380</v>
      </c>
      <c r="G119" s="171">
        <f t="shared" si="47"/>
        <v>3079</v>
      </c>
      <c r="H119" s="171">
        <f t="shared" si="47"/>
        <v>3230</v>
      </c>
      <c r="I119" s="182">
        <f t="shared" si="46"/>
        <v>4.9041896719714151E-2</v>
      </c>
      <c r="J119" s="185">
        <f t="shared" si="44"/>
        <v>151</v>
      </c>
      <c r="K119" s="172">
        <f t="shared" si="45"/>
        <v>6.3993469892360214E-3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306</v>
      </c>
      <c r="D122" s="162" t="s">
        <v>306</v>
      </c>
      <c r="E122" s="162" t="s">
        <v>306</v>
      </c>
      <c r="F122" s="162" t="s">
        <v>306</v>
      </c>
      <c r="G122" s="162" t="s">
        <v>306</v>
      </c>
      <c r="H122" s="162" t="s">
        <v>306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306</v>
      </c>
      <c r="D123" s="166" t="s">
        <v>306</v>
      </c>
      <c r="E123" s="166" t="s">
        <v>306</v>
      </c>
      <c r="F123" s="166" t="s">
        <v>306</v>
      </c>
      <c r="G123" s="166" t="s">
        <v>306</v>
      </c>
      <c r="H123" s="166" t="s">
        <v>306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306</v>
      </c>
      <c r="D124" s="166" t="s">
        <v>306</v>
      </c>
      <c r="E124" s="166" t="s">
        <v>306</v>
      </c>
      <c r="F124" s="166" t="s">
        <v>306</v>
      </c>
      <c r="G124" s="166" t="s">
        <v>306</v>
      </c>
      <c r="H124" s="166" t="s">
        <v>306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306</v>
      </c>
      <c r="D125" s="162" t="s">
        <v>306</v>
      </c>
      <c r="E125" s="162" t="s">
        <v>306</v>
      </c>
      <c r="F125" s="162" t="s">
        <v>306</v>
      </c>
      <c r="G125" s="162" t="s">
        <v>306</v>
      </c>
      <c r="H125" s="162" t="s">
        <v>306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306</v>
      </c>
      <c r="D126" s="166" t="s">
        <v>306</v>
      </c>
      <c r="E126" s="166" t="s">
        <v>306</v>
      </c>
      <c r="F126" s="166" t="s">
        <v>306</v>
      </c>
      <c r="G126" s="166" t="s">
        <v>306</v>
      </c>
      <c r="H126" s="166" t="s">
        <v>306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306</v>
      </c>
      <c r="D127" s="166" t="s">
        <v>306</v>
      </c>
      <c r="E127" s="166" t="s">
        <v>306</v>
      </c>
      <c r="F127" s="166" t="s">
        <v>306</v>
      </c>
      <c r="G127" s="166" t="s">
        <v>306</v>
      </c>
      <c r="H127" s="166" t="s">
        <v>306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306</v>
      </c>
      <c r="D128" s="166" t="s">
        <v>306</v>
      </c>
      <c r="E128" s="166" t="s">
        <v>306</v>
      </c>
      <c r="F128" s="166" t="s">
        <v>306</v>
      </c>
      <c r="G128" s="166" t="s">
        <v>306</v>
      </c>
      <c r="H128" s="166" t="s">
        <v>306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306</v>
      </c>
      <c r="D129" s="166" t="s">
        <v>306</v>
      </c>
      <c r="E129" s="166" t="s">
        <v>306</v>
      </c>
      <c r="F129" s="166" t="s">
        <v>306</v>
      </c>
      <c r="G129" s="166" t="s">
        <v>306</v>
      </c>
      <c r="H129" s="166" t="s">
        <v>306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306</v>
      </c>
      <c r="D130" s="166" t="s">
        <v>306</v>
      </c>
      <c r="E130" s="166" t="s">
        <v>306</v>
      </c>
      <c r="F130" s="166" t="s">
        <v>306</v>
      </c>
      <c r="G130" s="166" t="s">
        <v>306</v>
      </c>
      <c r="H130" s="166" t="s">
        <v>306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306</v>
      </c>
      <c r="D131" s="166" t="s">
        <v>306</v>
      </c>
      <c r="E131" s="166" t="s">
        <v>306</v>
      </c>
      <c r="F131" s="166" t="s">
        <v>306</v>
      </c>
      <c r="G131" s="166" t="s">
        <v>306</v>
      </c>
      <c r="H131" s="166" t="s">
        <v>306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306</v>
      </c>
      <c r="D132" s="166" t="s">
        <v>306</v>
      </c>
      <c r="E132" s="166" t="s">
        <v>306</v>
      </c>
      <c r="F132" s="166" t="s">
        <v>306</v>
      </c>
      <c r="G132" s="166" t="s">
        <v>306</v>
      </c>
      <c r="H132" s="166" t="s">
        <v>306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4831</v>
      </c>
      <c r="E135" s="178">
        <f t="shared" si="53"/>
        <v>18374</v>
      </c>
      <c r="F135" s="178">
        <f t="shared" si="53"/>
        <v>19874</v>
      </c>
      <c r="G135" s="178">
        <f t="shared" si="53"/>
        <v>20869</v>
      </c>
      <c r="H135" s="178">
        <f t="shared" si="53"/>
        <v>21438</v>
      </c>
      <c r="I135" s="179">
        <f>IFERROR(H135/G135-1,"-")</f>
        <v>2.7265321769131212E-2</v>
      </c>
      <c r="J135" s="178">
        <f>IFERROR(H135-G135,"-")</f>
        <v>569</v>
      </c>
      <c r="K135" s="179">
        <f>IFERROR(H135/H$9,"-")</f>
        <v>4.2473436766328733E-2</v>
      </c>
    </row>
    <row r="136" spans="2:11" x14ac:dyDescent="0.25">
      <c r="B136" s="161" t="s">
        <v>99</v>
      </c>
      <c r="C136" s="162">
        <v>742</v>
      </c>
      <c r="D136" s="162">
        <v>2118</v>
      </c>
      <c r="E136" s="162">
        <v>1787</v>
      </c>
      <c r="F136" s="162">
        <v>2871</v>
      </c>
      <c r="G136" s="162">
        <v>2186</v>
      </c>
      <c r="H136" s="162">
        <v>2113</v>
      </c>
      <c r="I136" s="180">
        <f>IFERROR(H136/G136-1,"-")</f>
        <v>-3.3394327538883828E-2</v>
      </c>
      <c r="J136" s="183">
        <f t="shared" ref="J136:J147" si="54">IFERROR(H136-G136,"-")</f>
        <v>-73</v>
      </c>
      <c r="K136" s="163">
        <f t="shared" ref="K136:K147" si="55">IFERROR(H136/H$9,"-")</f>
        <v>4.1863220397076505E-3</v>
      </c>
    </row>
    <row r="137" spans="2:11" x14ac:dyDescent="0.25">
      <c r="B137" s="165" t="s">
        <v>105</v>
      </c>
      <c r="C137" s="166">
        <v>617</v>
      </c>
      <c r="D137" s="166">
        <v>1523</v>
      </c>
      <c r="E137" s="166">
        <v>1141</v>
      </c>
      <c r="F137" s="166">
        <v>1979</v>
      </c>
      <c r="G137" s="166">
        <v>1541</v>
      </c>
      <c r="H137" s="166">
        <v>1304</v>
      </c>
      <c r="I137" s="181">
        <f>IFERROR(H137/G137-1,"-")</f>
        <v>-0.15379623621025307</v>
      </c>
      <c r="J137" s="184">
        <f t="shared" si="54"/>
        <v>-237</v>
      </c>
      <c r="K137" s="167">
        <f t="shared" si="55"/>
        <v>2.583513459431508E-3</v>
      </c>
    </row>
    <row r="138" spans="2:11" x14ac:dyDescent="0.25">
      <c r="B138" s="165" t="s">
        <v>102</v>
      </c>
      <c r="C138" s="166">
        <v>125</v>
      </c>
      <c r="D138" s="166">
        <v>595</v>
      </c>
      <c r="E138" s="166">
        <v>646</v>
      </c>
      <c r="F138" s="166">
        <v>892</v>
      </c>
      <c r="G138" s="166">
        <v>645</v>
      </c>
      <c r="H138" s="166">
        <v>809</v>
      </c>
      <c r="I138" s="181">
        <f>IFERROR(H138/G138-1,"-")</f>
        <v>0.25426356589147292</v>
      </c>
      <c r="J138" s="184">
        <f t="shared" si="54"/>
        <v>164</v>
      </c>
      <c r="K138" s="167">
        <f t="shared" si="55"/>
        <v>1.6028085802761427E-3</v>
      </c>
    </row>
    <row r="139" spans="2:11" x14ac:dyDescent="0.25">
      <c r="B139" s="161" t="s">
        <v>109</v>
      </c>
      <c r="C139" s="162">
        <v>12270</v>
      </c>
      <c r="D139" s="162">
        <v>2713</v>
      </c>
      <c r="E139" s="162">
        <v>16587</v>
      </c>
      <c r="F139" s="162">
        <v>17003</v>
      </c>
      <c r="G139" s="162">
        <v>18683</v>
      </c>
      <c r="H139" s="162">
        <v>19325</v>
      </c>
      <c r="I139" s="180">
        <f>IFERROR(H139/G139-1,"-")</f>
        <v>3.4362789701867902E-2</v>
      </c>
      <c r="J139" s="183">
        <f t="shared" si="54"/>
        <v>642</v>
      </c>
      <c r="K139" s="163">
        <f t="shared" si="55"/>
        <v>3.8287114726621087E-2</v>
      </c>
    </row>
    <row r="140" spans="2:11" x14ac:dyDescent="0.25">
      <c r="B140" s="165" t="s">
        <v>112</v>
      </c>
      <c r="C140" s="166">
        <v>6096</v>
      </c>
      <c r="D140" s="166">
        <v>91</v>
      </c>
      <c r="E140" s="166">
        <v>5965</v>
      </c>
      <c r="F140" s="166">
        <v>6583</v>
      </c>
      <c r="G140" s="166">
        <v>7948</v>
      </c>
      <c r="H140" s="166">
        <v>8057</v>
      </c>
      <c r="I140" s="181">
        <f t="shared" ref="I140:I147" si="56">IFERROR(H140/G140-1,"-")</f>
        <v>1.3714141922496204E-2</v>
      </c>
      <c r="J140" s="184">
        <f t="shared" si="54"/>
        <v>109</v>
      </c>
      <c r="K140" s="167">
        <f t="shared" si="55"/>
        <v>1.5962705477484403E-2</v>
      </c>
    </row>
    <row r="141" spans="2:11" x14ac:dyDescent="0.25">
      <c r="B141" s="165" t="s">
        <v>115</v>
      </c>
      <c r="C141" s="166">
        <v>664</v>
      </c>
      <c r="D141" s="166">
        <v>220</v>
      </c>
      <c r="E141" s="166">
        <v>1525</v>
      </c>
      <c r="F141" s="166">
        <v>1190</v>
      </c>
      <c r="G141" s="166">
        <v>1339</v>
      </c>
      <c r="H141" s="166">
        <v>1283</v>
      </c>
      <c r="I141" s="181">
        <f t="shared" si="56"/>
        <v>-4.1822255414488474E-2</v>
      </c>
      <c r="J141" s="184">
        <f t="shared" si="54"/>
        <v>-56</v>
      </c>
      <c r="K141" s="167">
        <f t="shared" si="55"/>
        <v>2.5419077978915835E-3</v>
      </c>
    </row>
    <row r="142" spans="2:11" x14ac:dyDescent="0.25">
      <c r="B142" s="165" t="s">
        <v>118</v>
      </c>
      <c r="C142" s="166">
        <v>466</v>
      </c>
      <c r="D142" s="166">
        <v>712</v>
      </c>
      <c r="E142" s="166">
        <v>1711</v>
      </c>
      <c r="F142" s="166">
        <v>1694</v>
      </c>
      <c r="G142" s="166">
        <v>1571</v>
      </c>
      <c r="H142" s="166">
        <v>1758</v>
      </c>
      <c r="I142" s="181">
        <f t="shared" si="56"/>
        <v>0.11903246339910889</v>
      </c>
      <c r="J142" s="184">
        <f t="shared" si="54"/>
        <v>187</v>
      </c>
      <c r="K142" s="167">
        <f t="shared" si="55"/>
        <v>3.482988237485116E-3</v>
      </c>
    </row>
    <row r="143" spans="2:11" x14ac:dyDescent="0.25">
      <c r="B143" s="165" t="s">
        <v>125</v>
      </c>
      <c r="C143" s="166">
        <v>359</v>
      </c>
      <c r="D143" s="166">
        <v>52</v>
      </c>
      <c r="E143" s="166">
        <v>782</v>
      </c>
      <c r="F143" s="166">
        <v>537</v>
      </c>
      <c r="G143" s="166">
        <v>571</v>
      </c>
      <c r="H143" s="166">
        <v>587</v>
      </c>
      <c r="I143" s="181">
        <f t="shared" si="56"/>
        <v>2.8021015761821255E-2</v>
      </c>
      <c r="J143" s="184">
        <f t="shared" si="54"/>
        <v>16</v>
      </c>
      <c r="K143" s="167">
        <f t="shared" si="55"/>
        <v>1.1629773011397971E-3</v>
      </c>
    </row>
    <row r="144" spans="2:11" x14ac:dyDescent="0.25">
      <c r="B144" s="165" t="s">
        <v>121</v>
      </c>
      <c r="C144" s="166">
        <v>190</v>
      </c>
      <c r="D144" s="166">
        <v>29</v>
      </c>
      <c r="E144" s="166">
        <v>465</v>
      </c>
      <c r="F144" s="166">
        <v>296</v>
      </c>
      <c r="G144" s="166">
        <v>402</v>
      </c>
      <c r="H144" s="166">
        <v>389</v>
      </c>
      <c r="I144" s="181">
        <f t="shared" si="56"/>
        <v>-3.2338308457711462E-2</v>
      </c>
      <c r="J144" s="184">
        <f t="shared" si="54"/>
        <v>-13</v>
      </c>
      <c r="K144" s="167">
        <f t="shared" si="55"/>
        <v>7.7069534947765087E-4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250</v>
      </c>
      <c r="I145" s="181">
        <f t="shared" si="56"/>
        <v>0.37362637362637363</v>
      </c>
      <c r="J145" s="184">
        <f t="shared" si="54"/>
        <v>68</v>
      </c>
      <c r="K145" s="167">
        <f t="shared" si="55"/>
        <v>4.953054945229118E-4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286</v>
      </c>
      <c r="G146" s="166">
        <v>305</v>
      </c>
      <c r="H146" s="166">
        <v>272</v>
      </c>
      <c r="I146" s="181">
        <f t="shared" si="56"/>
        <v>-0.1081967213114754</v>
      </c>
      <c r="J146" s="184">
        <f t="shared" si="54"/>
        <v>-33</v>
      </c>
      <c r="K146" s="167">
        <f t="shared" si="55"/>
        <v>5.3889237804092811E-4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1590</v>
      </c>
      <c r="E147" s="171">
        <f t="shared" si="57"/>
        <v>5757</v>
      </c>
      <c r="F147" s="171">
        <f t="shared" si="57"/>
        <v>6123</v>
      </c>
      <c r="G147" s="171">
        <f t="shared" si="57"/>
        <v>6365</v>
      </c>
      <c r="H147" s="171">
        <f t="shared" si="57"/>
        <v>6729</v>
      </c>
      <c r="I147" s="182">
        <f t="shared" si="56"/>
        <v>5.7187745483110675E-2</v>
      </c>
      <c r="J147" s="185">
        <f t="shared" si="54"/>
        <v>364</v>
      </c>
      <c r="K147" s="172">
        <f t="shared" si="55"/>
        <v>1.3331642690578694E-2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454</v>
      </c>
      <c r="E149" s="178">
        <f t="shared" si="58"/>
        <v>5828</v>
      </c>
      <c r="F149" s="178">
        <f t="shared" si="58"/>
        <v>7538</v>
      </c>
      <c r="G149" s="178">
        <f t="shared" si="58"/>
        <v>20975</v>
      </c>
      <c r="H149" s="178">
        <f t="shared" si="58"/>
        <v>20551</v>
      </c>
      <c r="I149" s="179">
        <f>IFERROR(H149/G149-1,"-")</f>
        <v>-2.0214541120381457E-2</v>
      </c>
      <c r="J149" s="178">
        <f>IFERROR(H149-G149,"-")</f>
        <v>-424</v>
      </c>
      <c r="K149" s="179">
        <f>IFERROR(H149/H$9,"-")</f>
        <v>4.0716092871761443E-2</v>
      </c>
    </row>
    <row r="150" spans="2:11" x14ac:dyDescent="0.25">
      <c r="B150" s="161" t="s">
        <v>99</v>
      </c>
      <c r="C150" s="162">
        <v>287</v>
      </c>
      <c r="D150" s="162">
        <v>171</v>
      </c>
      <c r="E150" s="162">
        <v>847</v>
      </c>
      <c r="F150" s="162">
        <v>1414</v>
      </c>
      <c r="G150" s="162">
        <v>1777</v>
      </c>
      <c r="H150" s="162">
        <v>1775</v>
      </c>
      <c r="I150" s="180">
        <f>IFERROR(H150/G150-1,"-")</f>
        <v>-1.1254924029262536E-3</v>
      </c>
      <c r="J150" s="183">
        <f t="shared" ref="J150:J161" si="59">IFERROR(H150-G150,"-")</f>
        <v>-2</v>
      </c>
      <c r="K150" s="163">
        <f t="shared" ref="K150:K161" si="60">IFERROR(H150/H$9,"-")</f>
        <v>3.5166690111126742E-3</v>
      </c>
    </row>
    <row r="151" spans="2:11" x14ac:dyDescent="0.25">
      <c r="B151" s="165" t="s">
        <v>105</v>
      </c>
      <c r="C151" s="166">
        <v>245</v>
      </c>
      <c r="D151" s="166">
        <v>62</v>
      </c>
      <c r="E151" s="166">
        <v>366</v>
      </c>
      <c r="F151" s="166">
        <v>479</v>
      </c>
      <c r="G151" s="166">
        <v>1297</v>
      </c>
      <c r="H151" s="166">
        <v>1106</v>
      </c>
      <c r="I151" s="181">
        <f>IFERROR(H151/G151-1,"-")</f>
        <v>-0.14726291441788741</v>
      </c>
      <c r="J151" s="184">
        <f t="shared" si="59"/>
        <v>-191</v>
      </c>
      <c r="K151" s="167">
        <f t="shared" si="60"/>
        <v>2.1912315077693618E-3</v>
      </c>
    </row>
    <row r="152" spans="2:11" x14ac:dyDescent="0.25">
      <c r="B152" s="165" t="s">
        <v>102</v>
      </c>
      <c r="C152" s="166">
        <v>42</v>
      </c>
      <c r="D152" s="166">
        <v>109</v>
      </c>
      <c r="E152" s="166">
        <v>481</v>
      </c>
      <c r="F152" s="166">
        <v>935</v>
      </c>
      <c r="G152" s="166">
        <v>480</v>
      </c>
      <c r="H152" s="166">
        <v>669</v>
      </c>
      <c r="I152" s="181">
        <f>IFERROR(H152/G152-1,"-")</f>
        <v>0.39375000000000004</v>
      </c>
      <c r="J152" s="184">
        <f t="shared" si="59"/>
        <v>189</v>
      </c>
      <c r="K152" s="167">
        <f t="shared" si="60"/>
        <v>1.3254375033433122E-3</v>
      </c>
    </row>
    <row r="153" spans="2:11" x14ac:dyDescent="0.25">
      <c r="B153" s="161" t="s">
        <v>109</v>
      </c>
      <c r="C153" s="162">
        <v>1626</v>
      </c>
      <c r="D153" s="162">
        <v>283</v>
      </c>
      <c r="E153" s="162">
        <v>4981</v>
      </c>
      <c r="F153" s="162">
        <v>6124</v>
      </c>
      <c r="G153" s="162">
        <v>19198</v>
      </c>
      <c r="H153" s="162">
        <v>18776</v>
      </c>
      <c r="I153" s="180">
        <f>IFERROR(H153/G153-1,"-")</f>
        <v>-2.1981456401708566E-2</v>
      </c>
      <c r="J153" s="183">
        <f t="shared" si="59"/>
        <v>-422</v>
      </c>
      <c r="K153" s="163">
        <f t="shared" si="60"/>
        <v>3.719942386064877E-2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1941</v>
      </c>
      <c r="F154" s="166">
        <v>1217</v>
      </c>
      <c r="G154" s="166">
        <v>10451</v>
      </c>
      <c r="H154" s="166">
        <v>11036</v>
      </c>
      <c r="I154" s="181">
        <f t="shared" ref="I154:I161" si="61">IFERROR(H154/G154-1,"-")</f>
        <v>5.5975504736388793E-2</v>
      </c>
      <c r="J154" s="184">
        <f t="shared" si="59"/>
        <v>585</v>
      </c>
      <c r="K154" s="167">
        <f t="shared" si="60"/>
        <v>2.1864765750219419E-2</v>
      </c>
    </row>
    <row r="155" spans="2:11" x14ac:dyDescent="0.25">
      <c r="B155" s="165" t="s">
        <v>115</v>
      </c>
      <c r="C155" s="166">
        <v>422</v>
      </c>
      <c r="D155" s="166">
        <v>82</v>
      </c>
      <c r="E155" s="166">
        <v>786</v>
      </c>
      <c r="F155" s="166">
        <v>1383</v>
      </c>
      <c r="G155" s="166">
        <v>1889</v>
      </c>
      <c r="H155" s="166">
        <v>1414</v>
      </c>
      <c r="I155" s="181">
        <f t="shared" si="61"/>
        <v>-0.25145579671784013</v>
      </c>
      <c r="J155" s="184">
        <f t="shared" si="59"/>
        <v>-475</v>
      </c>
      <c r="K155" s="167">
        <f t="shared" si="60"/>
        <v>2.8014478770215893E-3</v>
      </c>
    </row>
    <row r="156" spans="2:11" x14ac:dyDescent="0.25">
      <c r="B156" s="165" t="s">
        <v>118</v>
      </c>
      <c r="C156" s="166">
        <v>56</v>
      </c>
      <c r="D156" s="166">
        <v>51</v>
      </c>
      <c r="E156" s="166">
        <v>182</v>
      </c>
      <c r="F156" s="166">
        <v>642</v>
      </c>
      <c r="G156" s="166">
        <v>413</v>
      </c>
      <c r="H156" s="166">
        <v>562</v>
      </c>
      <c r="I156" s="181">
        <f t="shared" si="61"/>
        <v>0.36077481840193704</v>
      </c>
      <c r="J156" s="184">
        <f t="shared" si="59"/>
        <v>149</v>
      </c>
      <c r="K156" s="167">
        <f t="shared" si="60"/>
        <v>1.1134467516875058E-3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738</v>
      </c>
      <c r="F157" s="166">
        <v>382</v>
      </c>
      <c r="G157" s="166">
        <v>1238</v>
      </c>
      <c r="H157" s="166">
        <v>1410</v>
      </c>
      <c r="I157" s="181">
        <f t="shared" si="61"/>
        <v>0.13893376413570269</v>
      </c>
      <c r="J157" s="184">
        <f t="shared" si="59"/>
        <v>172</v>
      </c>
      <c r="K157" s="167">
        <f t="shared" si="60"/>
        <v>2.7935229891092226E-3</v>
      </c>
    </row>
    <row r="158" spans="2:11" x14ac:dyDescent="0.25">
      <c r="B158" s="165" t="s">
        <v>121</v>
      </c>
      <c r="C158" s="166">
        <v>37</v>
      </c>
      <c r="D158" s="166">
        <v>13</v>
      </c>
      <c r="E158" s="166">
        <v>126</v>
      </c>
      <c r="F158" s="166">
        <v>335</v>
      </c>
      <c r="G158" s="166">
        <v>348</v>
      </c>
      <c r="H158" s="166">
        <v>46</v>
      </c>
      <c r="I158" s="181">
        <f t="shared" si="61"/>
        <v>-0.86781609195402298</v>
      </c>
      <c r="J158" s="184">
        <f t="shared" si="59"/>
        <v>-302</v>
      </c>
      <c r="K158" s="167">
        <f t="shared" si="60"/>
        <v>9.1136210992215781E-5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168</v>
      </c>
      <c r="F159" s="166">
        <v>178</v>
      </c>
      <c r="G159" s="166">
        <v>593</v>
      </c>
      <c r="H159" s="166">
        <v>735</v>
      </c>
      <c r="I159" s="181">
        <f t="shared" si="61"/>
        <v>0.239460370994941</v>
      </c>
      <c r="J159" s="184">
        <f t="shared" si="59"/>
        <v>142</v>
      </c>
      <c r="K159" s="167">
        <f t="shared" si="60"/>
        <v>1.4561981538973609E-3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1376</v>
      </c>
      <c r="I160" s="181">
        <f t="shared" si="61"/>
        <v>-0.10996119016817596</v>
      </c>
      <c r="J160" s="184">
        <f t="shared" si="59"/>
        <v>-170</v>
      </c>
      <c r="K160" s="167">
        <f t="shared" si="60"/>
        <v>2.7261614418541066E-3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126</v>
      </c>
      <c r="E161" s="171">
        <f t="shared" si="62"/>
        <v>900</v>
      </c>
      <c r="F161" s="171">
        <f t="shared" si="62"/>
        <v>1932</v>
      </c>
      <c r="G161" s="171">
        <f t="shared" si="62"/>
        <v>2720</v>
      </c>
      <c r="H161" s="171">
        <f t="shared" si="62"/>
        <v>2197</v>
      </c>
      <c r="I161" s="182">
        <f t="shared" si="61"/>
        <v>-0.19227941176470587</v>
      </c>
      <c r="J161" s="185">
        <f t="shared" si="59"/>
        <v>-523</v>
      </c>
      <c r="K161" s="172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99875-4CF1-4F08-BF4D-19591DFDAFD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0" t="s">
        <v>64</v>
      </c>
      <c r="D5" s="311"/>
      <c r="E5" s="311"/>
      <c r="F5" s="311"/>
      <c r="G5" s="311"/>
      <c r="H5" s="311"/>
      <c r="I5" s="311"/>
      <c r="J5" s="311"/>
      <c r="K5" s="310" t="s">
        <v>63</v>
      </c>
      <c r="L5" s="311"/>
      <c r="M5" s="311"/>
      <c r="N5" s="311"/>
      <c r="O5" s="311"/>
      <c r="P5" s="311"/>
      <c r="Q5" s="311"/>
      <c r="R5" s="311"/>
      <c r="S5" s="310" t="s">
        <v>139</v>
      </c>
      <c r="T5" s="311"/>
      <c r="U5" s="311"/>
      <c r="V5" s="311"/>
      <c r="W5" s="311"/>
      <c r="X5" s="311"/>
      <c r="Y5" s="311"/>
    </row>
    <row r="6" spans="1:25" s="148" customFormat="1" ht="72" customHeight="1" x14ac:dyDescent="0.25">
      <c r="B6" s="149"/>
      <c r="C6" s="174" t="s">
        <v>256</v>
      </c>
      <c r="D6" s="174" t="s">
        <v>257</v>
      </c>
      <c r="E6" s="174" t="s">
        <v>258</v>
      </c>
      <c r="F6" s="174" t="s">
        <v>259</v>
      </c>
      <c r="G6" s="174" t="s">
        <v>260</v>
      </c>
      <c r="H6" s="174" t="s">
        <v>261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256</v>
      </c>
      <c r="L6" s="174" t="s">
        <v>257</v>
      </c>
      <c r="M6" s="174" t="s">
        <v>258</v>
      </c>
      <c r="N6" s="174" t="s">
        <v>259</v>
      </c>
      <c r="O6" s="174" t="s">
        <v>260</v>
      </c>
      <c r="P6" s="174" t="s">
        <v>261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256</v>
      </c>
      <c r="T6" s="174" t="s">
        <v>258</v>
      </c>
      <c r="U6" s="174" t="s">
        <v>259</v>
      </c>
      <c r="V6" s="174" t="s">
        <v>260</v>
      </c>
      <c r="W6" s="174" t="s">
        <v>261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62316</v>
      </c>
      <c r="E8" s="178">
        <f t="shared" si="0"/>
        <v>262285</v>
      </c>
      <c r="F8" s="178">
        <f t="shared" si="0"/>
        <v>314159</v>
      </c>
      <c r="G8" s="178">
        <f t="shared" si="0"/>
        <v>310803</v>
      </c>
      <c r="H8" s="178">
        <f t="shared" si="0"/>
        <v>312264</v>
      </c>
      <c r="I8" s="179">
        <f>IFERROR(H8/G8-1,"-")</f>
        <v>4.7007268269612101E-3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226523</v>
      </c>
      <c r="M8" s="178">
        <f t="shared" si="2"/>
        <v>1187391</v>
      </c>
      <c r="N8" s="178">
        <f t="shared" si="2"/>
        <v>1340265</v>
      </c>
      <c r="O8" s="178">
        <f t="shared" si="2"/>
        <v>1441562</v>
      </c>
      <c r="P8" s="178">
        <f t="shared" si="2"/>
        <v>1411884</v>
      </c>
      <c r="Q8" s="179">
        <f>IFERROR(P8/O8-1,"-")</f>
        <v>-2.0587390622116897E-2</v>
      </c>
      <c r="R8" s="179">
        <f t="shared" ref="R8:R20" si="3">P8/P$8</f>
        <v>1</v>
      </c>
      <c r="S8" s="178">
        <f>S9+S12</f>
        <v>724591</v>
      </c>
      <c r="T8" s="178">
        <f>T9+T12</f>
        <v>1449676</v>
      </c>
      <c r="U8" s="178">
        <f>U9+U12</f>
        <v>1654424</v>
      </c>
      <c r="V8" s="178">
        <f>V9+V12</f>
        <v>1752365</v>
      </c>
      <c r="W8" s="178">
        <f>W9+W12</f>
        <v>1724148</v>
      </c>
      <c r="X8" s="179">
        <f>IFERROR(W8/V8-1,"-")</f>
        <v>-1.6102238974186278E-2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32818</v>
      </c>
      <c r="E9" s="162">
        <v>64260</v>
      </c>
      <c r="F9" s="162">
        <v>84206</v>
      </c>
      <c r="G9" s="162">
        <v>79128</v>
      </c>
      <c r="H9" s="162">
        <v>74058</v>
      </c>
      <c r="I9" s="163">
        <f>IFERROR(H9/G9-1,"-")</f>
        <v>-6.4073400060661201E-2</v>
      </c>
      <c r="J9" s="163">
        <f t="shared" si="1"/>
        <v>0.2371647067865652</v>
      </c>
      <c r="K9" s="162">
        <v>91967</v>
      </c>
      <c r="L9" s="162">
        <v>121758</v>
      </c>
      <c r="M9" s="162">
        <v>235023</v>
      </c>
      <c r="N9" s="162">
        <v>234182</v>
      </c>
      <c r="O9" s="162">
        <v>235850</v>
      </c>
      <c r="P9" s="162">
        <v>241325</v>
      </c>
      <c r="Q9" s="163">
        <f>IFERROR(P9/O9-1,"-")</f>
        <v>2.3213907144371326E-2</v>
      </c>
      <c r="R9" s="163">
        <f t="shared" si="3"/>
        <v>0.17092409858033664</v>
      </c>
      <c r="S9" s="162">
        <v>122859</v>
      </c>
      <c r="T9" s="162">
        <v>299283</v>
      </c>
      <c r="U9" s="162">
        <v>318388</v>
      </c>
      <c r="V9" s="162">
        <v>314978</v>
      </c>
      <c r="W9" s="162">
        <v>315383</v>
      </c>
      <c r="X9" s="163">
        <f>IFERROR(W9/V9-1,"-")</f>
        <v>1.285804087904463E-3</v>
      </c>
      <c r="Y9" s="163">
        <f>W9/W$8</f>
        <v>0.18292107174094102</v>
      </c>
    </row>
    <row r="10" spans="1:25" x14ac:dyDescent="0.25">
      <c r="A10" s="164"/>
      <c r="B10" s="165" t="s">
        <v>105</v>
      </c>
      <c r="C10" s="166">
        <v>14381</v>
      </c>
      <c r="D10" s="166">
        <v>24604</v>
      </c>
      <c r="E10" s="166">
        <v>35556</v>
      </c>
      <c r="F10" s="166">
        <v>46343</v>
      </c>
      <c r="G10" s="166">
        <v>42320</v>
      </c>
      <c r="H10" s="166">
        <v>37739</v>
      </c>
      <c r="I10" s="167">
        <f>IFERROR(H10/G10-1,"-")</f>
        <v>-0.10824669187145552</v>
      </c>
      <c r="J10" s="167">
        <f t="shared" si="1"/>
        <v>0.12085607050444495</v>
      </c>
      <c r="K10" s="166">
        <v>26759</v>
      </c>
      <c r="L10" s="166">
        <v>77825</v>
      </c>
      <c r="M10" s="166">
        <v>86451</v>
      </c>
      <c r="N10" s="166">
        <v>72393</v>
      </c>
      <c r="O10" s="166">
        <v>72806</v>
      </c>
      <c r="P10" s="166">
        <v>75205</v>
      </c>
      <c r="Q10" s="167">
        <f>IFERROR(P10/O10-1,"-")</f>
        <v>3.2950580996071732E-2</v>
      </c>
      <c r="R10" s="167">
        <f t="shared" si="3"/>
        <v>5.3265707381059631E-2</v>
      </c>
      <c r="S10" s="166">
        <v>41140</v>
      </c>
      <c r="T10" s="166">
        <v>122007</v>
      </c>
      <c r="U10" s="166">
        <v>118736</v>
      </c>
      <c r="V10" s="166">
        <v>115126</v>
      </c>
      <c r="W10" s="166">
        <v>112944</v>
      </c>
      <c r="X10" s="167">
        <f>IFERROR(W10/V10-1,"-")</f>
        <v>-1.8953146986779745E-2</v>
      </c>
      <c r="Y10" s="167">
        <f>W10/W$8</f>
        <v>6.5507137438317362E-2</v>
      </c>
    </row>
    <row r="11" spans="1:25" x14ac:dyDescent="0.25">
      <c r="A11" s="164"/>
      <c r="B11" s="165" t="s">
        <v>102</v>
      </c>
      <c r="C11" s="166">
        <v>16511</v>
      </c>
      <c r="D11" s="166">
        <v>8214</v>
      </c>
      <c r="E11" s="166">
        <v>28704</v>
      </c>
      <c r="F11" s="166">
        <v>37863</v>
      </c>
      <c r="G11" s="166">
        <v>36808</v>
      </c>
      <c r="H11" s="166">
        <v>36319</v>
      </c>
      <c r="I11" s="167">
        <f>IFERROR(H11/G11-1,"-")</f>
        <v>-1.3285155400999837E-2</v>
      </c>
      <c r="J11" s="167">
        <f t="shared" si="1"/>
        <v>0.11630863628212025</v>
      </c>
      <c r="K11" s="166">
        <v>65208</v>
      </c>
      <c r="L11" s="166">
        <v>43933</v>
      </c>
      <c r="M11" s="166">
        <v>148572</v>
      </c>
      <c r="N11" s="166">
        <v>161789</v>
      </c>
      <c r="O11" s="166">
        <v>163044</v>
      </c>
      <c r="P11" s="166">
        <v>166120</v>
      </c>
      <c r="Q11" s="167">
        <f>IFERROR(P11/O11-1,"-")</f>
        <v>1.8866072961899905E-2</v>
      </c>
      <c r="R11" s="167">
        <f t="shared" si="3"/>
        <v>0.117658391199277</v>
      </c>
      <c r="S11" s="166">
        <v>81719</v>
      </c>
      <c r="T11" s="166">
        <v>177276</v>
      </c>
      <c r="U11" s="166">
        <v>199652</v>
      </c>
      <c r="V11" s="166">
        <v>199852</v>
      </c>
      <c r="W11" s="166">
        <v>202439</v>
      </c>
      <c r="X11" s="167">
        <f>IFERROR(W11/V11-1,"-")</f>
        <v>1.2944578988451472E-2</v>
      </c>
      <c r="Y11" s="167">
        <f>W11/W$8</f>
        <v>0.11741393430262367</v>
      </c>
    </row>
    <row r="12" spans="1:25" x14ac:dyDescent="0.25">
      <c r="A12" s="1"/>
      <c r="B12" s="161" t="s">
        <v>109</v>
      </c>
      <c r="C12" s="162">
        <v>117799</v>
      </c>
      <c r="D12" s="162">
        <v>29498</v>
      </c>
      <c r="E12" s="162">
        <v>198025</v>
      </c>
      <c r="F12" s="162">
        <v>229953</v>
      </c>
      <c r="G12" s="162">
        <v>231675</v>
      </c>
      <c r="H12" s="162">
        <v>238206</v>
      </c>
      <c r="I12" s="163">
        <f>IFERROR(H12/G12-1,"-")</f>
        <v>2.8190352865004931E-2</v>
      </c>
      <c r="J12" s="163">
        <f t="shared" si="1"/>
        <v>0.7628352932134348</v>
      </c>
      <c r="K12" s="162">
        <v>483933</v>
      </c>
      <c r="L12" s="162">
        <v>104765</v>
      </c>
      <c r="M12" s="162">
        <v>952368</v>
      </c>
      <c r="N12" s="162">
        <v>1106083</v>
      </c>
      <c r="O12" s="162">
        <v>1205712</v>
      </c>
      <c r="P12" s="162">
        <v>1170559</v>
      </c>
      <c r="Q12" s="163">
        <f>IFERROR(P12/O12-1,"-")</f>
        <v>-2.9155387024430324E-2</v>
      </c>
      <c r="R12" s="163">
        <f t="shared" si="3"/>
        <v>0.82907590141966336</v>
      </c>
      <c r="S12" s="162">
        <v>601732</v>
      </c>
      <c r="T12" s="162">
        <v>1150393</v>
      </c>
      <c r="U12" s="162">
        <v>1336036</v>
      </c>
      <c r="V12" s="162">
        <v>1437387</v>
      </c>
      <c r="W12" s="162">
        <v>1408765</v>
      </c>
      <c r="X12" s="163">
        <f>IFERROR(W12/V12-1,"-")</f>
        <v>-1.9912521819106521E-2</v>
      </c>
      <c r="Y12" s="163">
        <f>W12/W$8</f>
        <v>0.81707892825905892</v>
      </c>
    </row>
    <row r="13" spans="1:25" s="57" customFormat="1" x14ac:dyDescent="0.25">
      <c r="B13" s="165" t="s">
        <v>112</v>
      </c>
      <c r="C13" s="166">
        <v>39547</v>
      </c>
      <c r="D13" s="166">
        <v>1938</v>
      </c>
      <c r="E13" s="166">
        <v>68234</v>
      </c>
      <c r="F13" s="166">
        <v>87235</v>
      </c>
      <c r="G13" s="166">
        <v>82958</v>
      </c>
      <c r="H13" s="166">
        <v>82415</v>
      </c>
      <c r="I13" s="167">
        <f t="shared" ref="I13:I20" si="4">IFERROR(H13/G13-1,"-")</f>
        <v>-6.5454808457291458E-3</v>
      </c>
      <c r="J13" s="167">
        <f t="shared" si="1"/>
        <v>0.26392731791048601</v>
      </c>
      <c r="K13" s="166">
        <v>200754</v>
      </c>
      <c r="L13" s="166">
        <v>4474</v>
      </c>
      <c r="M13" s="166">
        <v>421831</v>
      </c>
      <c r="N13" s="166">
        <v>487261</v>
      </c>
      <c r="O13" s="166">
        <v>530912</v>
      </c>
      <c r="P13" s="166">
        <v>526212</v>
      </c>
      <c r="Q13" s="167">
        <f t="shared" ref="Q13:Q20" si="5">IFERROR(P13/O13-1,"-")</f>
        <v>-8.8526912181302597E-3</v>
      </c>
      <c r="R13" s="167">
        <f t="shared" si="3"/>
        <v>0.37270200668043552</v>
      </c>
      <c r="S13" s="166">
        <v>240301</v>
      </c>
      <c r="T13" s="166">
        <v>490065</v>
      </c>
      <c r="U13" s="166">
        <v>574496</v>
      </c>
      <c r="V13" s="166">
        <v>613870</v>
      </c>
      <c r="W13" s="166">
        <v>608627</v>
      </c>
      <c r="X13" s="167">
        <f t="shared" ref="X13:X20" si="6">IFERROR(W13/V13-1,"-")</f>
        <v>-8.5408962809715439E-3</v>
      </c>
      <c r="Y13" s="167">
        <f t="shared" ref="Y13:Y20" si="7">W13/W$8</f>
        <v>0.35300159847066492</v>
      </c>
    </row>
    <row r="14" spans="1:25" s="57" customFormat="1" x14ac:dyDescent="0.25">
      <c r="B14" s="165" t="s">
        <v>115</v>
      </c>
      <c r="C14" s="166">
        <v>18311</v>
      </c>
      <c r="D14" s="166">
        <v>4709</v>
      </c>
      <c r="E14" s="166">
        <v>26286</v>
      </c>
      <c r="F14" s="166">
        <v>32588</v>
      </c>
      <c r="G14" s="166">
        <v>32950</v>
      </c>
      <c r="H14" s="166">
        <v>33350</v>
      </c>
      <c r="I14" s="167">
        <f t="shared" si="4"/>
        <v>1.2139605462822445E-2</v>
      </c>
      <c r="J14" s="167">
        <f t="shared" si="1"/>
        <v>0.10680065585530192</v>
      </c>
      <c r="K14" s="166">
        <v>68786</v>
      </c>
      <c r="L14" s="166">
        <v>16134</v>
      </c>
      <c r="M14" s="166">
        <v>109942</v>
      </c>
      <c r="N14" s="166">
        <v>132626</v>
      </c>
      <c r="O14" s="166">
        <v>144271</v>
      </c>
      <c r="P14" s="166">
        <v>134327</v>
      </c>
      <c r="Q14" s="167">
        <f t="shared" si="5"/>
        <v>-6.8925840952097084E-2</v>
      </c>
      <c r="R14" s="167">
        <f t="shared" si="3"/>
        <v>9.5140252315346022E-2</v>
      </c>
      <c r="S14" s="166">
        <v>87097</v>
      </c>
      <c r="T14" s="166">
        <v>136228</v>
      </c>
      <c r="U14" s="166">
        <v>165214</v>
      </c>
      <c r="V14" s="166">
        <v>177221</v>
      </c>
      <c r="W14" s="166">
        <v>167677</v>
      </c>
      <c r="X14" s="167">
        <f t="shared" si="6"/>
        <v>-5.3853662940622216E-2</v>
      </c>
      <c r="Y14" s="167">
        <f t="shared" si="7"/>
        <v>9.7252092047782443E-2</v>
      </c>
    </row>
    <row r="15" spans="1:25" x14ac:dyDescent="0.25">
      <c r="A15" s="1"/>
      <c r="B15" s="165" t="s">
        <v>118</v>
      </c>
      <c r="C15" s="166">
        <v>7641</v>
      </c>
      <c r="D15" s="166">
        <v>6844</v>
      </c>
      <c r="E15" s="166">
        <v>13576</v>
      </c>
      <c r="F15" s="166">
        <v>16517</v>
      </c>
      <c r="G15" s="166">
        <v>14261</v>
      </c>
      <c r="H15" s="166">
        <v>14800</v>
      </c>
      <c r="I15" s="167">
        <f t="shared" si="4"/>
        <v>3.779538601781085E-2</v>
      </c>
      <c r="J15" s="167">
        <f t="shared" si="1"/>
        <v>4.73957933031025E-2</v>
      </c>
      <c r="K15" s="166">
        <v>24259</v>
      </c>
      <c r="L15" s="166">
        <v>21662</v>
      </c>
      <c r="M15" s="166">
        <v>57229</v>
      </c>
      <c r="N15" s="166">
        <v>64778</v>
      </c>
      <c r="O15" s="166">
        <v>70938</v>
      </c>
      <c r="P15" s="166">
        <v>64660</v>
      </c>
      <c r="Q15" s="167">
        <f t="shared" si="5"/>
        <v>-8.8499816741379744E-2</v>
      </c>
      <c r="R15" s="167">
        <f t="shared" si="3"/>
        <v>4.5796963489918435E-2</v>
      </c>
      <c r="S15" s="166">
        <v>31900</v>
      </c>
      <c r="T15" s="166">
        <v>70805</v>
      </c>
      <c r="U15" s="166">
        <v>81295</v>
      </c>
      <c r="V15" s="166">
        <v>85199</v>
      </c>
      <c r="W15" s="166">
        <v>79460</v>
      </c>
      <c r="X15" s="167">
        <f t="shared" si="6"/>
        <v>-6.7359945539266941E-2</v>
      </c>
      <c r="Y15" s="167">
        <f t="shared" si="7"/>
        <v>4.6086530854659809E-2</v>
      </c>
    </row>
    <row r="16" spans="1:25" x14ac:dyDescent="0.25">
      <c r="A16" s="1"/>
      <c r="B16" s="165" t="s">
        <v>125</v>
      </c>
      <c r="C16" s="166">
        <v>3334</v>
      </c>
      <c r="D16" s="166">
        <v>386</v>
      </c>
      <c r="E16" s="166">
        <v>7890</v>
      </c>
      <c r="F16" s="166">
        <v>6042</v>
      </c>
      <c r="G16" s="166">
        <v>6063</v>
      </c>
      <c r="H16" s="166">
        <v>6051</v>
      </c>
      <c r="I16" s="167">
        <f t="shared" si="4"/>
        <v>-1.9792182088075316E-3</v>
      </c>
      <c r="J16" s="167">
        <f t="shared" si="1"/>
        <v>1.9377834140342786E-2</v>
      </c>
      <c r="K16" s="166">
        <v>16002</v>
      </c>
      <c r="L16" s="166">
        <v>1972</v>
      </c>
      <c r="M16" s="166">
        <v>46993</v>
      </c>
      <c r="N16" s="166">
        <v>41269</v>
      </c>
      <c r="O16" s="166">
        <v>46892</v>
      </c>
      <c r="P16" s="166">
        <v>42648</v>
      </c>
      <c r="Q16" s="167">
        <f t="shared" si="5"/>
        <v>-9.0505843214194304E-2</v>
      </c>
      <c r="R16" s="167">
        <f t="shared" si="3"/>
        <v>3.0206447555181586E-2</v>
      </c>
      <c r="S16" s="166">
        <v>19336</v>
      </c>
      <c r="T16" s="166">
        <v>54883</v>
      </c>
      <c r="U16" s="166">
        <v>47311</v>
      </c>
      <c r="V16" s="166">
        <v>52955</v>
      </c>
      <c r="W16" s="166">
        <v>48699</v>
      </c>
      <c r="X16" s="167">
        <f t="shared" si="6"/>
        <v>-8.0370125578321239E-2</v>
      </c>
      <c r="Y16" s="167">
        <f t="shared" si="7"/>
        <v>2.824525504771052E-2</v>
      </c>
    </row>
    <row r="17" spans="1:25" x14ac:dyDescent="0.25">
      <c r="A17" s="57"/>
      <c r="B17" s="165" t="s">
        <v>121</v>
      </c>
      <c r="C17" s="166">
        <v>2305</v>
      </c>
      <c r="D17" s="166">
        <v>753</v>
      </c>
      <c r="E17" s="166">
        <v>4334</v>
      </c>
      <c r="F17" s="166">
        <v>3842</v>
      </c>
      <c r="G17" s="166">
        <v>4060</v>
      </c>
      <c r="H17" s="166">
        <v>4105</v>
      </c>
      <c r="I17" s="167">
        <f t="shared" si="4"/>
        <v>1.1083743842364546E-2</v>
      </c>
      <c r="J17" s="167">
        <f t="shared" si="1"/>
        <v>1.3145927804678093E-2</v>
      </c>
      <c r="K17" s="166">
        <v>23899</v>
      </c>
      <c r="L17" s="166">
        <v>5507</v>
      </c>
      <c r="M17" s="166">
        <v>51894</v>
      </c>
      <c r="N17" s="166">
        <v>50364</v>
      </c>
      <c r="O17" s="166">
        <v>54287</v>
      </c>
      <c r="P17" s="166">
        <v>49452</v>
      </c>
      <c r="Q17" s="167">
        <f t="shared" si="5"/>
        <v>-8.9063680070735174E-2</v>
      </c>
      <c r="R17" s="167">
        <f t="shared" si="3"/>
        <v>3.5025540341841112E-2</v>
      </c>
      <c r="S17" s="166">
        <v>26204</v>
      </c>
      <c r="T17" s="166">
        <v>56228</v>
      </c>
      <c r="U17" s="166">
        <v>54206</v>
      </c>
      <c r="V17" s="166">
        <v>58347</v>
      </c>
      <c r="W17" s="166">
        <v>53557</v>
      </c>
      <c r="X17" s="167">
        <f t="shared" si="6"/>
        <v>-8.2095052016384784E-2</v>
      </c>
      <c r="Y17" s="167">
        <f t="shared" si="7"/>
        <v>3.1062878592789018E-2</v>
      </c>
    </row>
    <row r="18" spans="1:25" x14ac:dyDescent="0.25">
      <c r="A18" s="57"/>
      <c r="B18" s="165" t="s">
        <v>130</v>
      </c>
      <c r="C18" s="166">
        <v>3269</v>
      </c>
      <c r="D18" s="166">
        <v>75</v>
      </c>
      <c r="E18" s="166">
        <v>3254</v>
      </c>
      <c r="F18" s="166">
        <v>3930</v>
      </c>
      <c r="G18" s="166">
        <v>3151</v>
      </c>
      <c r="H18" s="166">
        <v>3382</v>
      </c>
      <c r="I18" s="167">
        <f t="shared" si="4"/>
        <v>7.3310060298318103E-2</v>
      </c>
      <c r="J18" s="167">
        <f t="shared" si="1"/>
        <v>1.0830579253452207E-2</v>
      </c>
      <c r="K18" s="166">
        <v>14707</v>
      </c>
      <c r="L18" s="166">
        <v>284</v>
      </c>
      <c r="M18" s="166">
        <v>17788</v>
      </c>
      <c r="N18" s="166">
        <v>23772</v>
      </c>
      <c r="O18" s="166">
        <v>20979</v>
      </c>
      <c r="P18" s="166">
        <v>20006</v>
      </c>
      <c r="Q18" s="167">
        <f t="shared" si="5"/>
        <v>-4.6379713046379667E-2</v>
      </c>
      <c r="R18" s="167">
        <f t="shared" si="3"/>
        <v>1.4169719325383672E-2</v>
      </c>
      <c r="S18" s="166">
        <v>17976</v>
      </c>
      <c r="T18" s="166">
        <v>21042</v>
      </c>
      <c r="U18" s="166">
        <v>27702</v>
      </c>
      <c r="V18" s="166">
        <v>24130</v>
      </c>
      <c r="W18" s="166">
        <v>23388</v>
      </c>
      <c r="X18" s="167">
        <f t="shared" si="6"/>
        <v>-3.0750103605470369E-2</v>
      </c>
      <c r="Y18" s="167">
        <f t="shared" si="7"/>
        <v>1.3564960780629041E-2</v>
      </c>
    </row>
    <row r="19" spans="1:25" x14ac:dyDescent="0.25">
      <c r="A19" s="57"/>
      <c r="B19" s="165" t="s">
        <v>133</v>
      </c>
      <c r="C19" s="166">
        <v>3260</v>
      </c>
      <c r="D19" s="166">
        <v>186</v>
      </c>
      <c r="E19" s="166">
        <v>1904</v>
      </c>
      <c r="F19" s="166">
        <v>2343</v>
      </c>
      <c r="G19" s="166">
        <v>1947</v>
      </c>
      <c r="H19" s="166">
        <v>2032</v>
      </c>
      <c r="I19" s="167">
        <f t="shared" si="4"/>
        <v>4.3656908063687716E-2</v>
      </c>
      <c r="J19" s="167">
        <f t="shared" si="1"/>
        <v>6.5073143237773167E-3</v>
      </c>
      <c r="K19" s="166">
        <v>20819</v>
      </c>
      <c r="L19" s="166">
        <v>1053</v>
      </c>
      <c r="M19" s="166">
        <v>13090</v>
      </c>
      <c r="N19" s="166">
        <v>21828</v>
      </c>
      <c r="O19" s="166">
        <v>21589</v>
      </c>
      <c r="P19" s="166">
        <v>17904</v>
      </c>
      <c r="Q19" s="167">
        <f t="shared" si="5"/>
        <v>-0.1706887766918338</v>
      </c>
      <c r="R19" s="167">
        <f t="shared" si="3"/>
        <v>1.2680928461544999E-2</v>
      </c>
      <c r="S19" s="166">
        <v>24079</v>
      </c>
      <c r="T19" s="166">
        <v>14994</v>
      </c>
      <c r="U19" s="166">
        <v>24171</v>
      </c>
      <c r="V19" s="166">
        <v>23536</v>
      </c>
      <c r="W19" s="166">
        <v>19936</v>
      </c>
      <c r="X19" s="167">
        <f t="shared" si="6"/>
        <v>-0.15295717199184233</v>
      </c>
      <c r="Y19" s="167">
        <f t="shared" si="7"/>
        <v>1.1562812473175157E-2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14607</v>
      </c>
      <c r="E20" s="171">
        <f t="shared" si="9"/>
        <v>72547</v>
      </c>
      <c r="F20" s="171">
        <f t="shared" si="9"/>
        <v>77456</v>
      </c>
      <c r="G20" s="171">
        <f t="shared" si="9"/>
        <v>86285</v>
      </c>
      <c r="H20" s="171">
        <f t="shared" si="9"/>
        <v>92071</v>
      </c>
      <c r="I20" s="172">
        <f t="shared" si="4"/>
        <v>6.7056846497073552E-2</v>
      </c>
      <c r="J20" s="172">
        <f t="shared" si="1"/>
        <v>0.29484987062229395</v>
      </c>
      <c r="K20" s="171">
        <f t="shared" ref="K20:P20" si="10">K12-SUM(K13:K19)</f>
        <v>114707</v>
      </c>
      <c r="L20" s="171">
        <f t="shared" si="10"/>
        <v>53679</v>
      </c>
      <c r="M20" s="171">
        <f t="shared" si="10"/>
        <v>233601</v>
      </c>
      <c r="N20" s="171">
        <f t="shared" si="10"/>
        <v>284185</v>
      </c>
      <c r="O20" s="171">
        <f t="shared" si="10"/>
        <v>315844</v>
      </c>
      <c r="P20" s="171">
        <f t="shared" si="10"/>
        <v>315350</v>
      </c>
      <c r="Q20" s="172">
        <f t="shared" si="5"/>
        <v>-1.5640632717417446E-3</v>
      </c>
      <c r="R20" s="172">
        <f t="shared" si="3"/>
        <v>0.22335404325001204</v>
      </c>
      <c r="S20" s="171">
        <f>S12-SUM(S13:S19)</f>
        <v>154839</v>
      </c>
      <c r="T20" s="171">
        <f>T12-SUM(T13:T19)</f>
        <v>306148</v>
      </c>
      <c r="U20" s="171">
        <f>U12-SUM(U13:U19)</f>
        <v>361641</v>
      </c>
      <c r="V20" s="171">
        <f>V12-SUM(V13:V19)</f>
        <v>402129</v>
      </c>
      <c r="W20" s="171">
        <f>W12-SUM(W13:W19)</f>
        <v>407421</v>
      </c>
      <c r="X20" s="172">
        <f t="shared" si="6"/>
        <v>1.3159956133479644E-2</v>
      </c>
      <c r="Y20" s="172">
        <f t="shared" si="7"/>
        <v>0.23630279999164805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2115</v>
      </c>
      <c r="E22" s="178">
        <f t="shared" si="11"/>
        <v>61465</v>
      </c>
      <c r="F22" s="178">
        <f t="shared" si="11"/>
        <v>68440</v>
      </c>
      <c r="G22" s="178">
        <f t="shared" si="11"/>
        <v>64774</v>
      </c>
      <c r="H22" s="178">
        <f t="shared" si="11"/>
        <v>65600</v>
      </c>
      <c r="I22" s="179">
        <f>IFERROR(H22/G22-1,"-")</f>
        <v>1.2752030135548154E-2</v>
      </c>
      <c r="J22" s="179">
        <f t="shared" ref="J22:J34" si="12">H22/H$8</f>
        <v>0.21007865139753543</v>
      </c>
      <c r="K22" s="178">
        <f t="shared" ref="K22:P22" si="13">K23+K26</f>
        <v>243977</v>
      </c>
      <c r="L22" s="178">
        <f t="shared" si="13"/>
        <v>104218</v>
      </c>
      <c r="M22" s="178">
        <f t="shared" si="13"/>
        <v>528412</v>
      </c>
      <c r="N22" s="178">
        <f t="shared" si="13"/>
        <v>554757</v>
      </c>
      <c r="O22" s="178">
        <f t="shared" si="13"/>
        <v>588001</v>
      </c>
      <c r="P22" s="178">
        <f t="shared" si="13"/>
        <v>553904</v>
      </c>
      <c r="Q22" s="179">
        <f>IFERROR(P22/O22-1,"-")</f>
        <v>-5.7987996619053406E-2</v>
      </c>
      <c r="R22" s="179">
        <f t="shared" ref="R22:R34" si="14">P22/P$8</f>
        <v>0.39231551600556419</v>
      </c>
      <c r="S22" s="178">
        <f>S23+S26</f>
        <v>279824</v>
      </c>
      <c r="T22" s="178">
        <f>T23+T26</f>
        <v>589877</v>
      </c>
      <c r="U22" s="178">
        <f>U23+U26</f>
        <v>623197</v>
      </c>
      <c r="V22" s="178">
        <f>V23+V26</f>
        <v>652775</v>
      </c>
      <c r="W22" s="178">
        <f>W23+W26</f>
        <v>619504</v>
      </c>
      <c r="X22" s="179">
        <f>IFERROR(W22/V22-1,"-")</f>
        <v>-5.0968557313009866E-2</v>
      </c>
      <c r="Y22" s="179">
        <f>W22/W$8</f>
        <v>0.35931022162830567</v>
      </c>
    </row>
    <row r="23" spans="1:25" x14ac:dyDescent="0.25">
      <c r="A23" s="57"/>
      <c r="B23" s="161" t="s">
        <v>99</v>
      </c>
      <c r="C23" s="162">
        <v>1527</v>
      </c>
      <c r="D23" s="162">
        <v>413</v>
      </c>
      <c r="E23" s="162">
        <v>4277</v>
      </c>
      <c r="F23" s="162">
        <v>4227</v>
      </c>
      <c r="G23" s="162">
        <v>2166</v>
      </c>
      <c r="H23" s="162">
        <v>2943</v>
      </c>
      <c r="I23" s="163">
        <f>IFERROR(H23/G23-1,"-")</f>
        <v>0.3587257617728532</v>
      </c>
      <c r="J23" s="163">
        <f t="shared" si="12"/>
        <v>9.4247175466912608E-3</v>
      </c>
      <c r="K23" s="162">
        <v>15120</v>
      </c>
      <c r="L23" s="162">
        <v>51318</v>
      </c>
      <c r="M23" s="162">
        <v>51211</v>
      </c>
      <c r="N23" s="162">
        <v>40656</v>
      </c>
      <c r="O23" s="162">
        <v>35794</v>
      </c>
      <c r="P23" s="162">
        <v>33615</v>
      </c>
      <c r="Q23" s="163">
        <f>IFERROR(P23/O23-1,"-")</f>
        <v>-6.0876124490138017E-2</v>
      </c>
      <c r="R23" s="163">
        <f t="shared" si="14"/>
        <v>2.3808613172186952E-2</v>
      </c>
      <c r="S23" s="162">
        <v>16647</v>
      </c>
      <c r="T23" s="162">
        <v>55488</v>
      </c>
      <c r="U23" s="162">
        <v>44883</v>
      </c>
      <c r="V23" s="162">
        <v>37960</v>
      </c>
      <c r="W23" s="162">
        <v>36558</v>
      </c>
      <c r="X23" s="163">
        <f>IFERROR(W23/V23-1,"-")</f>
        <v>-3.6933614330874609E-2</v>
      </c>
      <c r="Y23" s="163">
        <f>W23/W$8</f>
        <v>2.1203516171465559E-2</v>
      </c>
    </row>
    <row r="24" spans="1:25" x14ac:dyDescent="0.25">
      <c r="A24" s="57"/>
      <c r="B24" s="165" t="s">
        <v>105</v>
      </c>
      <c r="C24" s="166">
        <v>1004</v>
      </c>
      <c r="D24" s="166">
        <v>160</v>
      </c>
      <c r="E24" s="166">
        <v>2670</v>
      </c>
      <c r="F24" s="166">
        <v>2178</v>
      </c>
      <c r="G24" s="166">
        <v>626</v>
      </c>
      <c r="H24" s="166">
        <v>1041</v>
      </c>
      <c r="I24" s="167">
        <f>IFERROR(H24/G24-1,"-")</f>
        <v>0.66293929712460065</v>
      </c>
      <c r="J24" s="167">
        <f t="shared" si="12"/>
        <v>3.3337176235493046E-3</v>
      </c>
      <c r="K24" s="166">
        <v>5468</v>
      </c>
      <c r="L24" s="166">
        <v>31051</v>
      </c>
      <c r="M24" s="166">
        <v>21604</v>
      </c>
      <c r="N24" s="166">
        <v>15756</v>
      </c>
      <c r="O24" s="166">
        <v>11860</v>
      </c>
      <c r="P24" s="166">
        <v>14926</v>
      </c>
      <c r="Q24" s="167">
        <f>IFERROR(P24/O24-1,"-")</f>
        <v>0.25851602023608766</v>
      </c>
      <c r="R24" s="167">
        <f t="shared" si="14"/>
        <v>1.0571690025526177E-2</v>
      </c>
      <c r="S24" s="166">
        <v>6472</v>
      </c>
      <c r="T24" s="166">
        <v>24274</v>
      </c>
      <c r="U24" s="166">
        <v>17934</v>
      </c>
      <c r="V24" s="166">
        <v>12486</v>
      </c>
      <c r="W24" s="166">
        <v>15967</v>
      </c>
      <c r="X24" s="167">
        <f>IFERROR(W24/V24-1,"-")</f>
        <v>0.27879224731699503</v>
      </c>
      <c r="Y24" s="167">
        <f>W24/W$8</f>
        <v>9.2608059168934453E-3</v>
      </c>
    </row>
    <row r="25" spans="1:25" x14ac:dyDescent="0.25">
      <c r="A25" s="57"/>
      <c r="B25" s="165" t="s">
        <v>102</v>
      </c>
      <c r="C25" s="166">
        <v>523</v>
      </c>
      <c r="D25" s="166">
        <v>253</v>
      </c>
      <c r="E25" s="166">
        <v>1607</v>
      </c>
      <c r="F25" s="166">
        <v>2049</v>
      </c>
      <c r="G25" s="166">
        <v>1540</v>
      </c>
      <c r="H25" s="166">
        <v>1902</v>
      </c>
      <c r="I25" s="167">
        <f>IFERROR(H25/G25-1,"-")</f>
        <v>0.23506493506493498</v>
      </c>
      <c r="J25" s="167">
        <f t="shared" si="12"/>
        <v>6.0909999231419567E-3</v>
      </c>
      <c r="K25" s="166">
        <v>9652</v>
      </c>
      <c r="L25" s="166">
        <v>20267</v>
      </c>
      <c r="M25" s="166">
        <v>29607</v>
      </c>
      <c r="N25" s="166">
        <v>24900</v>
      </c>
      <c r="O25" s="166">
        <v>23934</v>
      </c>
      <c r="P25" s="166">
        <v>18689</v>
      </c>
      <c r="Q25" s="167">
        <f>IFERROR(P25/O25-1,"-")</f>
        <v>-0.21914431352887109</v>
      </c>
      <c r="R25" s="167">
        <f t="shared" si="14"/>
        <v>1.3236923146660773E-2</v>
      </c>
      <c r="S25" s="166">
        <v>10175</v>
      </c>
      <c r="T25" s="166">
        <v>31214</v>
      </c>
      <c r="U25" s="166">
        <v>26949</v>
      </c>
      <c r="V25" s="166">
        <v>25474</v>
      </c>
      <c r="W25" s="166">
        <v>20591</v>
      </c>
      <c r="X25" s="167">
        <f>IFERROR(W25/V25-1,"-")</f>
        <v>-0.19168564026065793</v>
      </c>
      <c r="Y25" s="167">
        <f>W25/W$8</f>
        <v>1.1942710254572114E-2</v>
      </c>
    </row>
    <row r="26" spans="1:25" x14ac:dyDescent="0.25">
      <c r="A26" s="57"/>
      <c r="B26" s="161" t="s">
        <v>109</v>
      </c>
      <c r="C26" s="162">
        <v>34320</v>
      </c>
      <c r="D26" s="162">
        <v>1702</v>
      </c>
      <c r="E26" s="162">
        <v>57188</v>
      </c>
      <c r="F26" s="162">
        <v>64213</v>
      </c>
      <c r="G26" s="162">
        <v>62608</v>
      </c>
      <c r="H26" s="162">
        <v>62657</v>
      </c>
      <c r="I26" s="163">
        <f>IFERROR(H26/G26-1,"-")</f>
        <v>7.826475849732617E-4</v>
      </c>
      <c r="J26" s="163">
        <f t="shared" si="12"/>
        <v>0.20065393385084415</v>
      </c>
      <c r="K26" s="162">
        <v>228857</v>
      </c>
      <c r="L26" s="162">
        <v>52900</v>
      </c>
      <c r="M26" s="162">
        <v>477201</v>
      </c>
      <c r="N26" s="162">
        <v>514101</v>
      </c>
      <c r="O26" s="162">
        <v>552207</v>
      </c>
      <c r="P26" s="162">
        <v>520289</v>
      </c>
      <c r="Q26" s="163">
        <f>IFERROR(P26/O26-1,"-")</f>
        <v>-5.7800788472438747E-2</v>
      </c>
      <c r="R26" s="163">
        <f t="shared" si="14"/>
        <v>0.36850690283337723</v>
      </c>
      <c r="S26" s="162">
        <v>263177</v>
      </c>
      <c r="T26" s="162">
        <v>534389</v>
      </c>
      <c r="U26" s="162">
        <v>578314</v>
      </c>
      <c r="V26" s="162">
        <v>614815</v>
      </c>
      <c r="W26" s="162">
        <v>582946</v>
      </c>
      <c r="X26" s="163">
        <f>IFERROR(W26/V26-1,"-")</f>
        <v>-5.1835104868944271E-2</v>
      </c>
      <c r="Y26" s="163">
        <f>W26/W$8</f>
        <v>0.33810670545684013</v>
      </c>
    </row>
    <row r="27" spans="1:25" s="57" customFormat="1" x14ac:dyDescent="0.25">
      <c r="B27" s="165" t="s">
        <v>112</v>
      </c>
      <c r="C27" s="166">
        <v>13636</v>
      </c>
      <c r="D27" s="166">
        <v>5</v>
      </c>
      <c r="E27" s="166">
        <v>22606</v>
      </c>
      <c r="F27" s="166">
        <v>26648</v>
      </c>
      <c r="G27" s="166">
        <v>27187</v>
      </c>
      <c r="H27" s="166">
        <v>26394</v>
      </c>
      <c r="I27" s="167">
        <f t="shared" ref="I27:I34" si="15">IFERROR(H27/G27-1,"-")</f>
        <v>-2.9168352521425689E-2</v>
      </c>
      <c r="J27" s="167">
        <f t="shared" si="12"/>
        <v>8.4524633002843741E-2</v>
      </c>
      <c r="K27" s="166">
        <v>101958</v>
      </c>
      <c r="L27" s="166">
        <v>2107</v>
      </c>
      <c r="M27" s="166">
        <v>232130</v>
      </c>
      <c r="N27" s="166">
        <v>253863</v>
      </c>
      <c r="O27" s="166">
        <v>272919</v>
      </c>
      <c r="P27" s="166">
        <v>262428</v>
      </c>
      <c r="Q27" s="167">
        <f t="shared" ref="Q27:Q34" si="16">IFERROR(P27/O27-1,"-")</f>
        <v>-3.8439976696382439E-2</v>
      </c>
      <c r="R27" s="167">
        <f t="shared" si="14"/>
        <v>0.18587079391791395</v>
      </c>
      <c r="S27" s="166">
        <v>115594</v>
      </c>
      <c r="T27" s="166">
        <v>254736</v>
      </c>
      <c r="U27" s="166">
        <v>280511</v>
      </c>
      <c r="V27" s="166">
        <v>300106</v>
      </c>
      <c r="W27" s="166">
        <v>288822</v>
      </c>
      <c r="X27" s="167">
        <f t="shared" ref="X27:X34" si="17">IFERROR(W27/V27-1,"-")</f>
        <v>-3.7600047983045948E-2</v>
      </c>
      <c r="Y27" s="167">
        <f t="shared" ref="Y27:Y34" si="18">W27/W$8</f>
        <v>0.16751578170783482</v>
      </c>
    </row>
    <row r="28" spans="1:25" s="57" customFormat="1" x14ac:dyDescent="0.25">
      <c r="B28" s="165" t="s">
        <v>115</v>
      </c>
      <c r="C28" s="166">
        <v>5913</v>
      </c>
      <c r="D28" s="166">
        <v>29</v>
      </c>
      <c r="E28" s="166">
        <v>10179</v>
      </c>
      <c r="F28" s="166">
        <v>12656</v>
      </c>
      <c r="G28" s="166">
        <v>11744</v>
      </c>
      <c r="H28" s="166">
        <v>12063</v>
      </c>
      <c r="I28" s="167">
        <f t="shared" si="15"/>
        <v>2.7162806539509532E-2</v>
      </c>
      <c r="J28" s="167">
        <f t="shared" si="12"/>
        <v>3.8630773960494968E-2</v>
      </c>
      <c r="K28" s="166">
        <v>28236</v>
      </c>
      <c r="L28" s="166">
        <v>8697</v>
      </c>
      <c r="M28" s="166">
        <v>50375</v>
      </c>
      <c r="N28" s="166">
        <v>57027</v>
      </c>
      <c r="O28" s="166">
        <v>59792</v>
      </c>
      <c r="P28" s="166">
        <v>52776</v>
      </c>
      <c r="Q28" s="167">
        <f t="shared" si="16"/>
        <v>-0.11734011238961739</v>
      </c>
      <c r="R28" s="167">
        <f t="shared" si="14"/>
        <v>3.7379841403401413E-2</v>
      </c>
      <c r="S28" s="166">
        <v>34149</v>
      </c>
      <c r="T28" s="166">
        <v>60554</v>
      </c>
      <c r="U28" s="166">
        <v>69683</v>
      </c>
      <c r="V28" s="166">
        <v>71536</v>
      </c>
      <c r="W28" s="166">
        <v>64839</v>
      </c>
      <c r="X28" s="167">
        <f t="shared" si="17"/>
        <v>-9.3617199731603651E-2</v>
      </c>
      <c r="Y28" s="167">
        <f t="shared" si="18"/>
        <v>3.7606400378621792E-2</v>
      </c>
    </row>
    <row r="29" spans="1:25" x14ac:dyDescent="0.25">
      <c r="A29" s="57"/>
      <c r="B29" s="165" t="s">
        <v>118</v>
      </c>
      <c r="C29" s="166">
        <v>2029</v>
      </c>
      <c r="D29" s="166">
        <v>1297</v>
      </c>
      <c r="E29" s="166">
        <v>1770</v>
      </c>
      <c r="F29" s="166">
        <v>1557</v>
      </c>
      <c r="G29" s="166">
        <v>1388</v>
      </c>
      <c r="H29" s="166">
        <v>1465</v>
      </c>
      <c r="I29" s="167">
        <f t="shared" si="15"/>
        <v>5.54755043227666E-2</v>
      </c>
      <c r="J29" s="167">
        <f t="shared" si="12"/>
        <v>4.6915430533138623E-3</v>
      </c>
      <c r="K29" s="166">
        <v>8997</v>
      </c>
      <c r="L29" s="166">
        <v>9133</v>
      </c>
      <c r="M29" s="166">
        <v>21446</v>
      </c>
      <c r="N29" s="166">
        <v>20496</v>
      </c>
      <c r="O29" s="166">
        <v>18365</v>
      </c>
      <c r="P29" s="166">
        <v>16908</v>
      </c>
      <c r="Q29" s="167">
        <f t="shared" si="16"/>
        <v>-7.9335692894092036E-2</v>
      </c>
      <c r="R29" s="167">
        <f t="shared" si="14"/>
        <v>1.1975488071257978E-2</v>
      </c>
      <c r="S29" s="166">
        <v>11026</v>
      </c>
      <c r="T29" s="166">
        <v>23216</v>
      </c>
      <c r="U29" s="166">
        <v>22053</v>
      </c>
      <c r="V29" s="166">
        <v>19753</v>
      </c>
      <c r="W29" s="166">
        <v>18373</v>
      </c>
      <c r="X29" s="167">
        <f t="shared" si="17"/>
        <v>-6.9862805649774762E-2</v>
      </c>
      <c r="Y29" s="167">
        <f t="shared" si="18"/>
        <v>1.065627776733784E-2</v>
      </c>
    </row>
    <row r="30" spans="1:25" x14ac:dyDescent="0.25">
      <c r="A30" s="57"/>
      <c r="B30" s="165" t="s">
        <v>125</v>
      </c>
      <c r="C30" s="166">
        <v>1607</v>
      </c>
      <c r="D30" s="166">
        <v>6</v>
      </c>
      <c r="E30" s="166">
        <v>3316</v>
      </c>
      <c r="F30" s="166">
        <v>1890</v>
      </c>
      <c r="G30" s="166">
        <v>1466</v>
      </c>
      <c r="H30" s="166">
        <v>1490</v>
      </c>
      <c r="I30" s="167">
        <f t="shared" si="15"/>
        <v>1.6371077762619368E-2</v>
      </c>
      <c r="J30" s="167">
        <f t="shared" si="12"/>
        <v>4.7716035149745085E-3</v>
      </c>
      <c r="K30" s="166">
        <v>8621</v>
      </c>
      <c r="L30" s="166">
        <v>995</v>
      </c>
      <c r="M30" s="166">
        <v>26532</v>
      </c>
      <c r="N30" s="166">
        <v>21322</v>
      </c>
      <c r="O30" s="166">
        <v>23862</v>
      </c>
      <c r="P30" s="166">
        <v>21807</v>
      </c>
      <c r="Q30" s="167">
        <f t="shared" si="16"/>
        <v>-8.6120191098818188E-2</v>
      </c>
      <c r="R30" s="167">
        <f t="shared" si="14"/>
        <v>1.5445319870470944E-2</v>
      </c>
      <c r="S30" s="166">
        <v>10228</v>
      </c>
      <c r="T30" s="166">
        <v>29848</v>
      </c>
      <c r="U30" s="166">
        <v>23212</v>
      </c>
      <c r="V30" s="166">
        <v>25328</v>
      </c>
      <c r="W30" s="166">
        <v>23297</v>
      </c>
      <c r="X30" s="167">
        <f t="shared" si="17"/>
        <v>-8.0187934301958252E-2</v>
      </c>
      <c r="Y30" s="167">
        <f t="shared" si="18"/>
        <v>1.3512181088862442E-2</v>
      </c>
    </row>
    <row r="31" spans="1:25" x14ac:dyDescent="0.25">
      <c r="A31" s="57"/>
      <c r="B31" s="165" t="s">
        <v>121</v>
      </c>
      <c r="C31" s="166">
        <v>1003</v>
      </c>
      <c r="D31" s="166">
        <v>53</v>
      </c>
      <c r="E31" s="166">
        <v>1855</v>
      </c>
      <c r="F31" s="166">
        <v>1389</v>
      </c>
      <c r="G31" s="166">
        <v>1031</v>
      </c>
      <c r="H31" s="166">
        <v>1087</v>
      </c>
      <c r="I31" s="167">
        <f t="shared" si="15"/>
        <v>5.4316197866149274E-2</v>
      </c>
      <c r="J31" s="167">
        <f t="shared" si="12"/>
        <v>3.4810288730048934E-3</v>
      </c>
      <c r="K31" s="166">
        <v>13673</v>
      </c>
      <c r="L31" s="166">
        <v>3575</v>
      </c>
      <c r="M31" s="166">
        <v>32900</v>
      </c>
      <c r="N31" s="166">
        <v>29273</v>
      </c>
      <c r="O31" s="166">
        <v>30742</v>
      </c>
      <c r="P31" s="166">
        <v>29930</v>
      </c>
      <c r="Q31" s="167">
        <f t="shared" si="16"/>
        <v>-2.6413375837616271E-2</v>
      </c>
      <c r="R31" s="167">
        <f t="shared" si="14"/>
        <v>2.1198625382821818E-2</v>
      </c>
      <c r="S31" s="166">
        <v>14676</v>
      </c>
      <c r="T31" s="166">
        <v>34755</v>
      </c>
      <c r="U31" s="166">
        <v>30662</v>
      </c>
      <c r="V31" s="166">
        <v>31773</v>
      </c>
      <c r="W31" s="166">
        <v>31017</v>
      </c>
      <c r="X31" s="167">
        <f t="shared" si="17"/>
        <v>-2.3793787177792458E-2</v>
      </c>
      <c r="Y31" s="167">
        <f t="shared" si="18"/>
        <v>1.7989754939831151E-2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1068</v>
      </c>
      <c r="F32" s="166">
        <v>1506</v>
      </c>
      <c r="G32" s="166">
        <v>1538</v>
      </c>
      <c r="H32" s="166">
        <v>1343</v>
      </c>
      <c r="I32" s="167">
        <f t="shared" si="15"/>
        <v>-0.12678803641092329</v>
      </c>
      <c r="J32" s="167">
        <f t="shared" si="12"/>
        <v>4.3008480004099094E-3</v>
      </c>
      <c r="K32" s="166">
        <v>8151</v>
      </c>
      <c r="L32" s="166">
        <v>110</v>
      </c>
      <c r="M32" s="166">
        <v>10126</v>
      </c>
      <c r="N32" s="166">
        <v>11005</v>
      </c>
      <c r="O32" s="166">
        <v>9979</v>
      </c>
      <c r="P32" s="166">
        <v>8999</v>
      </c>
      <c r="Q32" s="167">
        <f t="shared" si="16"/>
        <v>-9.8206233089487949E-2</v>
      </c>
      <c r="R32" s="167">
        <f t="shared" si="14"/>
        <v>6.3737530845310239E-3</v>
      </c>
      <c r="S32" s="166">
        <v>9525</v>
      </c>
      <c r="T32" s="166">
        <v>11194</v>
      </c>
      <c r="U32" s="166">
        <v>12511</v>
      </c>
      <c r="V32" s="166">
        <v>11517</v>
      </c>
      <c r="W32" s="166">
        <v>10342</v>
      </c>
      <c r="X32" s="167">
        <f t="shared" si="17"/>
        <v>-0.10202309629243722</v>
      </c>
      <c r="Y32" s="167">
        <f t="shared" si="18"/>
        <v>5.9983249697821766E-3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362</v>
      </c>
      <c r="F33" s="166">
        <v>528</v>
      </c>
      <c r="G33" s="166">
        <v>318</v>
      </c>
      <c r="H33" s="166">
        <v>272</v>
      </c>
      <c r="I33" s="167">
        <f t="shared" si="15"/>
        <v>-0.14465408805031443</v>
      </c>
      <c r="J33" s="167">
        <f t="shared" si="12"/>
        <v>8.7105782286782982E-4</v>
      </c>
      <c r="K33" s="166">
        <v>10437</v>
      </c>
      <c r="L33" s="166">
        <v>190</v>
      </c>
      <c r="M33" s="166">
        <v>6474</v>
      </c>
      <c r="N33" s="166">
        <v>10814</v>
      </c>
      <c r="O33" s="166">
        <v>10693</v>
      </c>
      <c r="P33" s="166">
        <v>9123</v>
      </c>
      <c r="Q33" s="167">
        <f t="shared" si="16"/>
        <v>-0.14682502571775924</v>
      </c>
      <c r="R33" s="167">
        <f t="shared" si="14"/>
        <v>6.4615789965747896E-3</v>
      </c>
      <c r="S33" s="166">
        <v>11099</v>
      </c>
      <c r="T33" s="166">
        <v>6836</v>
      </c>
      <c r="U33" s="166">
        <v>11342</v>
      </c>
      <c r="V33" s="166">
        <v>11011</v>
      </c>
      <c r="W33" s="166">
        <v>9395</v>
      </c>
      <c r="X33" s="167">
        <f t="shared" si="17"/>
        <v>-0.14676232858051041</v>
      </c>
      <c r="Y33" s="167">
        <f t="shared" si="18"/>
        <v>5.4490681774418438E-3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309</v>
      </c>
      <c r="E34" s="171">
        <f t="shared" si="20"/>
        <v>16032</v>
      </c>
      <c r="F34" s="171">
        <f t="shared" si="20"/>
        <v>18039</v>
      </c>
      <c r="G34" s="171">
        <f t="shared" si="20"/>
        <v>17936</v>
      </c>
      <c r="H34" s="171">
        <f t="shared" si="20"/>
        <v>18543</v>
      </c>
      <c r="I34" s="172">
        <f t="shared" si="15"/>
        <v>3.3842551293487899E-2</v>
      </c>
      <c r="J34" s="172">
        <f t="shared" si="12"/>
        <v>5.9382445622934439E-2</v>
      </c>
      <c r="K34" s="171">
        <f t="shared" ref="K34:P34" si="21">K26-SUM(K27:K33)</f>
        <v>48784</v>
      </c>
      <c r="L34" s="171">
        <f t="shared" si="21"/>
        <v>28093</v>
      </c>
      <c r="M34" s="171">
        <f t="shared" si="21"/>
        <v>97218</v>
      </c>
      <c r="N34" s="171">
        <f t="shared" si="21"/>
        <v>110301</v>
      </c>
      <c r="O34" s="171">
        <f t="shared" si="21"/>
        <v>125855</v>
      </c>
      <c r="P34" s="171">
        <f t="shared" si="21"/>
        <v>118318</v>
      </c>
      <c r="Q34" s="172">
        <f t="shared" si="16"/>
        <v>-5.9886377180088157E-2</v>
      </c>
      <c r="R34" s="172">
        <f t="shared" si="14"/>
        <v>8.3801502106405343E-2</v>
      </c>
      <c r="S34" s="171">
        <f>S26-SUM(S27:S33)</f>
        <v>56880</v>
      </c>
      <c r="T34" s="171">
        <f>T26-SUM(T27:T33)</f>
        <v>113250</v>
      </c>
      <c r="U34" s="171">
        <f>U26-SUM(U27:U33)</f>
        <v>128340</v>
      </c>
      <c r="V34" s="171">
        <f>V26-SUM(V27:V33)</f>
        <v>143791</v>
      </c>
      <c r="W34" s="171">
        <f>W26-SUM(W27:W33)</f>
        <v>136861</v>
      </c>
      <c r="X34" s="172">
        <f t="shared" si="17"/>
        <v>-4.8194949614370874E-2</v>
      </c>
      <c r="Y34" s="172">
        <f t="shared" si="18"/>
        <v>7.9378916427128063E-2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2769</v>
      </c>
      <c r="E36" s="178">
        <f t="shared" si="22"/>
        <v>66913</v>
      </c>
      <c r="F36" s="178">
        <f t="shared" si="22"/>
        <v>81954</v>
      </c>
      <c r="G36" s="178">
        <f t="shared" si="22"/>
        <v>82643</v>
      </c>
      <c r="H36" s="178">
        <f t="shared" si="22"/>
        <v>80002</v>
      </c>
      <c r="I36" s="179">
        <f>IFERROR(H36/G36-1,"-")</f>
        <v>-3.1956729547572116E-2</v>
      </c>
      <c r="J36" s="179">
        <f t="shared" ref="J36:J48" si="23">H36/H$8</f>
        <v>0.25619988215100042</v>
      </c>
      <c r="K36" s="178">
        <f t="shared" ref="K36:P36" si="24">K37+K40</f>
        <v>107490</v>
      </c>
      <c r="L36" s="178">
        <f t="shared" si="24"/>
        <v>13634</v>
      </c>
      <c r="M36" s="178">
        <f t="shared" si="24"/>
        <v>210963</v>
      </c>
      <c r="N36" s="178">
        <f t="shared" si="24"/>
        <v>241856</v>
      </c>
      <c r="O36" s="178">
        <f t="shared" si="24"/>
        <v>259242</v>
      </c>
      <c r="P36" s="178">
        <f t="shared" si="24"/>
        <v>275154</v>
      </c>
      <c r="Q36" s="179">
        <f>IFERROR(P36/O36-1,"-")</f>
        <v>6.1378943226791938E-2</v>
      </c>
      <c r="R36" s="179">
        <f t="shared" ref="R36:R48" si="25">P36/P$8</f>
        <v>0.1948842822781475</v>
      </c>
      <c r="S36" s="178">
        <f>S37+S40</f>
        <v>147106</v>
      </c>
      <c r="T36" s="178">
        <f>T37+T40</f>
        <v>277876</v>
      </c>
      <c r="U36" s="178">
        <f>U37+U40</f>
        <v>323810</v>
      </c>
      <c r="V36" s="178">
        <f>V37+V40</f>
        <v>341885</v>
      </c>
      <c r="W36" s="178">
        <f>W37+W40</f>
        <v>355156</v>
      </c>
      <c r="X36" s="179">
        <f>IFERROR(W36/V36-1,"-")</f>
        <v>3.8817146116384205E-2</v>
      </c>
      <c r="Y36" s="179">
        <f>W36/W$8</f>
        <v>0.20598927702262218</v>
      </c>
    </row>
    <row r="37" spans="1:25" x14ac:dyDescent="0.25">
      <c r="A37" s="57"/>
      <c r="B37" s="161" t="s">
        <v>99</v>
      </c>
      <c r="C37" s="162">
        <v>2530</v>
      </c>
      <c r="D37" s="162">
        <v>1152</v>
      </c>
      <c r="E37" s="162">
        <v>7973</v>
      </c>
      <c r="F37" s="162">
        <v>10447</v>
      </c>
      <c r="G37" s="162">
        <v>9827</v>
      </c>
      <c r="H37" s="162">
        <v>8006</v>
      </c>
      <c r="I37" s="163">
        <f>IFERROR(H37/G37-1,"-")</f>
        <v>-0.18530579016993998</v>
      </c>
      <c r="J37" s="163">
        <f t="shared" si="23"/>
        <v>2.5638562242205315E-2</v>
      </c>
      <c r="K37" s="162">
        <v>7136</v>
      </c>
      <c r="L37" s="162">
        <v>3377</v>
      </c>
      <c r="M37" s="162">
        <v>18783</v>
      </c>
      <c r="N37" s="162">
        <v>15819</v>
      </c>
      <c r="O37" s="162">
        <v>15567</v>
      </c>
      <c r="P37" s="162">
        <v>19540</v>
      </c>
      <c r="Q37" s="163">
        <f>IFERROR(P37/O37-1,"-")</f>
        <v>0.25521937431746644</v>
      </c>
      <c r="R37" s="163">
        <f t="shared" si="25"/>
        <v>1.3839663881735327E-2</v>
      </c>
      <c r="S37" s="162">
        <v>9666</v>
      </c>
      <c r="T37" s="162">
        <v>26756</v>
      </c>
      <c r="U37" s="162">
        <v>26266</v>
      </c>
      <c r="V37" s="162">
        <v>25394</v>
      </c>
      <c r="W37" s="162">
        <v>27546</v>
      </c>
      <c r="X37" s="163">
        <f>IFERROR(W37/V37-1,"-")</f>
        <v>8.4744427817594614E-2</v>
      </c>
      <c r="Y37" s="163">
        <f>W37/W$8</f>
        <v>1.5976586696733693E-2</v>
      </c>
    </row>
    <row r="38" spans="1:25" x14ac:dyDescent="0.25">
      <c r="A38" s="57"/>
      <c r="B38" s="165" t="s">
        <v>105</v>
      </c>
      <c r="C38" s="166">
        <v>1111</v>
      </c>
      <c r="D38" s="166">
        <v>1044</v>
      </c>
      <c r="E38" s="166">
        <v>3920</v>
      </c>
      <c r="F38" s="166">
        <v>5331</v>
      </c>
      <c r="G38" s="166">
        <v>6814</v>
      </c>
      <c r="H38" s="166">
        <v>4612</v>
      </c>
      <c r="I38" s="167">
        <f>IFERROR(H38/G38-1,"-")</f>
        <v>-0.32315820369826831</v>
      </c>
      <c r="J38" s="167">
        <f t="shared" si="23"/>
        <v>1.4769553967155995E-2</v>
      </c>
      <c r="K38" s="166">
        <v>954</v>
      </c>
      <c r="L38" s="166">
        <v>1204</v>
      </c>
      <c r="M38" s="166">
        <v>3260</v>
      </c>
      <c r="N38" s="166">
        <v>2573</v>
      </c>
      <c r="O38" s="166">
        <v>2777</v>
      </c>
      <c r="P38" s="166">
        <v>5318</v>
      </c>
      <c r="Q38" s="167">
        <f>IFERROR(P38/O38-1,"-")</f>
        <v>0.91501620453727051</v>
      </c>
      <c r="R38" s="167">
        <f t="shared" si="25"/>
        <v>3.7665983891027877E-3</v>
      </c>
      <c r="S38" s="166">
        <v>2065</v>
      </c>
      <c r="T38" s="166">
        <v>7180</v>
      </c>
      <c r="U38" s="166">
        <v>7904</v>
      </c>
      <c r="V38" s="166">
        <v>9591</v>
      </c>
      <c r="W38" s="166">
        <v>9930</v>
      </c>
      <c r="X38" s="167">
        <f>IFERROR(W38/V38-1,"-")</f>
        <v>3.5345636534250824E-2</v>
      </c>
      <c r="Y38" s="167">
        <f>W38/W$8</f>
        <v>5.7593663653004263E-3</v>
      </c>
    </row>
    <row r="39" spans="1:25" x14ac:dyDescent="0.25">
      <c r="A39" s="57"/>
      <c r="B39" s="165" t="s">
        <v>102</v>
      </c>
      <c r="C39" s="166">
        <v>1419</v>
      </c>
      <c r="D39" s="166">
        <v>108</v>
      </c>
      <c r="E39" s="166">
        <v>4053</v>
      </c>
      <c r="F39" s="166">
        <v>5116</v>
      </c>
      <c r="G39" s="166">
        <v>3013</v>
      </c>
      <c r="H39" s="166">
        <v>3394</v>
      </c>
      <c r="I39" s="167">
        <f>IFERROR(H39/G39-1,"-")</f>
        <v>0.12645204115499498</v>
      </c>
      <c r="J39" s="167">
        <f t="shared" si="23"/>
        <v>1.0869008275049318E-2</v>
      </c>
      <c r="K39" s="166">
        <v>6182</v>
      </c>
      <c r="L39" s="166">
        <v>2173</v>
      </c>
      <c r="M39" s="166">
        <v>15523</v>
      </c>
      <c r="N39" s="166">
        <v>13246</v>
      </c>
      <c r="O39" s="166">
        <v>12790</v>
      </c>
      <c r="P39" s="166">
        <v>14222</v>
      </c>
      <c r="Q39" s="167">
        <f>IFERROR(P39/O39-1,"-")</f>
        <v>0.11196247068021892</v>
      </c>
      <c r="R39" s="167">
        <f t="shared" si="25"/>
        <v>1.007306549263254E-2</v>
      </c>
      <c r="S39" s="166">
        <v>7601</v>
      </c>
      <c r="T39" s="166">
        <v>19576</v>
      </c>
      <c r="U39" s="166">
        <v>18362</v>
      </c>
      <c r="V39" s="166">
        <v>15803</v>
      </c>
      <c r="W39" s="166">
        <v>17616</v>
      </c>
      <c r="X39" s="167">
        <f>IFERROR(W39/V39-1,"-")</f>
        <v>0.1147250522052774</v>
      </c>
      <c r="Y39" s="167">
        <f>W39/W$8</f>
        <v>1.0217220331433264E-2</v>
      </c>
    </row>
    <row r="40" spans="1:25" x14ac:dyDescent="0.25">
      <c r="A40" s="57"/>
      <c r="B40" s="161" t="s">
        <v>109</v>
      </c>
      <c r="C40" s="162">
        <v>37086</v>
      </c>
      <c r="D40" s="162">
        <v>1617</v>
      </c>
      <c r="E40" s="162">
        <v>58940</v>
      </c>
      <c r="F40" s="162">
        <v>71507</v>
      </c>
      <c r="G40" s="162">
        <v>72816</v>
      </c>
      <c r="H40" s="162">
        <v>71996</v>
      </c>
      <c r="I40" s="163">
        <f>IFERROR(H40/G40-1,"-")</f>
        <v>-1.1261261261261257E-2</v>
      </c>
      <c r="J40" s="163">
        <f t="shared" si="23"/>
        <v>0.23056131990879511</v>
      </c>
      <c r="K40" s="162">
        <v>100354</v>
      </c>
      <c r="L40" s="162">
        <v>10257</v>
      </c>
      <c r="M40" s="162">
        <v>192180</v>
      </c>
      <c r="N40" s="162">
        <v>226037</v>
      </c>
      <c r="O40" s="162">
        <v>243675</v>
      </c>
      <c r="P40" s="162">
        <v>255614</v>
      </c>
      <c r="Q40" s="163">
        <f>IFERROR(P40/O40-1,"-")</f>
        <v>4.899558838617013E-2</v>
      </c>
      <c r="R40" s="163">
        <f t="shared" si="25"/>
        <v>0.18104461839641217</v>
      </c>
      <c r="S40" s="162">
        <v>137440</v>
      </c>
      <c r="T40" s="162">
        <v>251120</v>
      </c>
      <c r="U40" s="162">
        <v>297544</v>
      </c>
      <c r="V40" s="162">
        <v>316491</v>
      </c>
      <c r="W40" s="162">
        <v>327610</v>
      </c>
      <c r="X40" s="163">
        <f>IFERROR(W40/V40-1,"-")</f>
        <v>3.5132120660618993E-2</v>
      </c>
      <c r="Y40" s="163">
        <f>W40/W$8</f>
        <v>0.19001269032588849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26891</v>
      </c>
      <c r="F41" s="166">
        <v>29840</v>
      </c>
      <c r="G41" s="166">
        <v>29326</v>
      </c>
      <c r="H41" s="166">
        <v>27286</v>
      </c>
      <c r="I41" s="167">
        <f t="shared" ref="I41:I48" si="26">IFERROR(H41/G41-1,"-")</f>
        <v>-6.9562845256768702E-2</v>
      </c>
      <c r="J41" s="167">
        <f t="shared" si="23"/>
        <v>8.7381190274895604E-2</v>
      </c>
      <c r="K41" s="166">
        <v>48199</v>
      </c>
      <c r="L41" s="166">
        <v>319</v>
      </c>
      <c r="M41" s="166">
        <v>92999</v>
      </c>
      <c r="N41" s="166">
        <v>111276</v>
      </c>
      <c r="O41" s="166">
        <v>126180</v>
      </c>
      <c r="P41" s="166">
        <v>132146</v>
      </c>
      <c r="Q41" s="167">
        <f t="shared" ref="Q41:Q48" si="27">IFERROR(P41/O41-1,"-")</f>
        <v>4.7281661119036311E-2</v>
      </c>
      <c r="R41" s="167">
        <f t="shared" si="25"/>
        <v>9.3595507846253659E-2</v>
      </c>
      <c r="S41" s="166">
        <v>66259</v>
      </c>
      <c r="T41" s="166">
        <v>119890</v>
      </c>
      <c r="U41" s="166">
        <v>141116</v>
      </c>
      <c r="V41" s="166">
        <v>155506</v>
      </c>
      <c r="W41" s="166">
        <v>159432</v>
      </c>
      <c r="X41" s="167">
        <f t="shared" ref="X41:X48" si="28">IFERROR(W41/V41-1,"-")</f>
        <v>2.5246614278548796E-2</v>
      </c>
      <c r="Y41" s="167">
        <f t="shared" ref="Y41:Y48" si="29">W41/W$8</f>
        <v>9.2470019975083348E-2</v>
      </c>
    </row>
    <row r="42" spans="1:25" s="57" customFormat="1" x14ac:dyDescent="0.25">
      <c r="B42" s="165" t="s">
        <v>115</v>
      </c>
      <c r="C42" s="166">
        <v>2861</v>
      </c>
      <c r="D42" s="166">
        <v>71</v>
      </c>
      <c r="E42" s="166">
        <v>2508</v>
      </c>
      <c r="F42" s="166">
        <v>4573</v>
      </c>
      <c r="G42" s="166">
        <v>4848</v>
      </c>
      <c r="H42" s="166">
        <v>5221</v>
      </c>
      <c r="I42" s="167">
        <f t="shared" si="26"/>
        <v>7.6938943894389489E-2</v>
      </c>
      <c r="J42" s="167">
        <f t="shared" si="23"/>
        <v>1.6719826813209337E-2</v>
      </c>
      <c r="K42" s="166">
        <v>5618</v>
      </c>
      <c r="L42" s="166">
        <v>1034</v>
      </c>
      <c r="M42" s="166">
        <v>8267</v>
      </c>
      <c r="N42" s="166">
        <v>10499</v>
      </c>
      <c r="O42" s="166">
        <v>9625</v>
      </c>
      <c r="P42" s="166">
        <v>8997</v>
      </c>
      <c r="Q42" s="167">
        <f t="shared" si="27"/>
        <v>-6.524675324675322E-2</v>
      </c>
      <c r="R42" s="167">
        <f t="shared" si="25"/>
        <v>6.3723365375625762E-3</v>
      </c>
      <c r="S42" s="166">
        <v>8479</v>
      </c>
      <c r="T42" s="166">
        <v>10775</v>
      </c>
      <c r="U42" s="166">
        <v>15072</v>
      </c>
      <c r="V42" s="166">
        <v>14473</v>
      </c>
      <c r="W42" s="166">
        <v>14218</v>
      </c>
      <c r="X42" s="167">
        <f t="shared" si="28"/>
        <v>-1.76190147170594E-2</v>
      </c>
      <c r="Y42" s="167">
        <f t="shared" si="29"/>
        <v>8.2463918410716486E-3</v>
      </c>
    </row>
    <row r="43" spans="1:25" x14ac:dyDescent="0.25">
      <c r="A43" s="57"/>
      <c r="B43" s="165" t="s">
        <v>118</v>
      </c>
      <c r="C43" s="166">
        <v>1616</v>
      </c>
      <c r="D43" s="166">
        <v>75</v>
      </c>
      <c r="E43" s="166">
        <v>2031</v>
      </c>
      <c r="F43" s="166">
        <v>3176</v>
      </c>
      <c r="G43" s="166">
        <v>3190</v>
      </c>
      <c r="H43" s="166">
        <v>3179</v>
      </c>
      <c r="I43" s="167">
        <f t="shared" si="26"/>
        <v>-3.4482758620689724E-3</v>
      </c>
      <c r="J43" s="167">
        <f t="shared" si="23"/>
        <v>1.0180488304767761E-2</v>
      </c>
      <c r="K43" s="166">
        <v>2576</v>
      </c>
      <c r="L43" s="166">
        <v>1735</v>
      </c>
      <c r="M43" s="166">
        <v>5215</v>
      </c>
      <c r="N43" s="166">
        <v>5861</v>
      </c>
      <c r="O43" s="166">
        <v>4959</v>
      </c>
      <c r="P43" s="166">
        <v>5811</v>
      </c>
      <c r="Q43" s="167">
        <f t="shared" si="27"/>
        <v>0.1718088324258924</v>
      </c>
      <c r="R43" s="167">
        <f t="shared" si="25"/>
        <v>4.1157772168251786E-3</v>
      </c>
      <c r="S43" s="166">
        <v>4192</v>
      </c>
      <c r="T43" s="166">
        <v>7246</v>
      </c>
      <c r="U43" s="166">
        <v>9037</v>
      </c>
      <c r="V43" s="166">
        <v>8149</v>
      </c>
      <c r="W43" s="166">
        <v>8990</v>
      </c>
      <c r="X43" s="167">
        <f t="shared" si="28"/>
        <v>0.10320284697508897</v>
      </c>
      <c r="Y43" s="167">
        <f t="shared" si="29"/>
        <v>5.2141695492498325E-3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1206</v>
      </c>
      <c r="F44" s="166">
        <v>1415</v>
      </c>
      <c r="G44" s="166">
        <v>1482</v>
      </c>
      <c r="H44" s="166">
        <v>1296</v>
      </c>
      <c r="I44" s="167">
        <f t="shared" si="26"/>
        <v>-0.12550607287449389</v>
      </c>
      <c r="J44" s="167">
        <f t="shared" si="23"/>
        <v>4.1503343324878952E-3</v>
      </c>
      <c r="K44" s="166">
        <v>4692</v>
      </c>
      <c r="L44" s="166">
        <v>189</v>
      </c>
      <c r="M44" s="166">
        <v>11388</v>
      </c>
      <c r="N44" s="166">
        <v>10473</v>
      </c>
      <c r="O44" s="166">
        <v>11382</v>
      </c>
      <c r="P44" s="166">
        <v>9924</v>
      </c>
      <c r="Q44" s="167">
        <f t="shared" si="27"/>
        <v>-0.12809699525566687</v>
      </c>
      <c r="R44" s="167">
        <f t="shared" si="25"/>
        <v>7.0289060574381468E-3</v>
      </c>
      <c r="S44" s="166">
        <v>5403</v>
      </c>
      <c r="T44" s="166">
        <v>12594</v>
      </c>
      <c r="U44" s="166">
        <v>11888</v>
      </c>
      <c r="V44" s="166">
        <v>12864</v>
      </c>
      <c r="W44" s="166">
        <v>11220</v>
      </c>
      <c r="X44" s="167">
        <f t="shared" si="28"/>
        <v>-0.12779850746268662</v>
      </c>
      <c r="Y44" s="167">
        <f t="shared" si="29"/>
        <v>6.5075619958379445E-3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671</v>
      </c>
      <c r="F45" s="166">
        <v>888</v>
      </c>
      <c r="G45" s="166">
        <v>988</v>
      </c>
      <c r="H45" s="166">
        <v>995</v>
      </c>
      <c r="I45" s="167">
        <f t="shared" si="26"/>
        <v>7.0850202429149078E-3</v>
      </c>
      <c r="J45" s="167">
        <f t="shared" si="23"/>
        <v>3.1864063740937158E-3</v>
      </c>
      <c r="K45" s="166">
        <v>6876</v>
      </c>
      <c r="L45" s="166">
        <v>455</v>
      </c>
      <c r="M45" s="166">
        <v>11495</v>
      </c>
      <c r="N45" s="166">
        <v>13310</v>
      </c>
      <c r="O45" s="166">
        <v>14303</v>
      </c>
      <c r="P45" s="166">
        <v>10871</v>
      </c>
      <c r="Q45" s="167">
        <f t="shared" si="27"/>
        <v>-0.23994966091029857</v>
      </c>
      <c r="R45" s="167">
        <f t="shared" si="25"/>
        <v>7.6996410469981954E-3</v>
      </c>
      <c r="S45" s="166">
        <v>7570</v>
      </c>
      <c r="T45" s="166">
        <v>12166</v>
      </c>
      <c r="U45" s="166">
        <v>14198</v>
      </c>
      <c r="V45" s="166">
        <v>15291</v>
      </c>
      <c r="W45" s="166">
        <v>11866</v>
      </c>
      <c r="X45" s="167">
        <f t="shared" si="28"/>
        <v>-0.22398796677784316</v>
      </c>
      <c r="Y45" s="167">
        <f t="shared" si="29"/>
        <v>6.8822398077195233E-3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1355</v>
      </c>
      <c r="F46" s="166">
        <v>1476</v>
      </c>
      <c r="G46" s="166">
        <v>806</v>
      </c>
      <c r="H46" s="166">
        <v>1143</v>
      </c>
      <c r="I46" s="167">
        <f t="shared" si="26"/>
        <v>0.41811414392059554</v>
      </c>
      <c r="J46" s="167">
        <f t="shared" si="23"/>
        <v>3.6603643071247407E-3</v>
      </c>
      <c r="K46" s="166">
        <v>2222</v>
      </c>
      <c r="L46" s="166">
        <v>90</v>
      </c>
      <c r="M46" s="166">
        <v>3052</v>
      </c>
      <c r="N46" s="166">
        <v>4383</v>
      </c>
      <c r="O46" s="166">
        <v>3939</v>
      </c>
      <c r="P46" s="166">
        <v>4798</v>
      </c>
      <c r="Q46" s="167">
        <f t="shared" si="27"/>
        <v>0.21807565371921811</v>
      </c>
      <c r="R46" s="167">
        <f t="shared" si="25"/>
        <v>3.3982961773063509E-3</v>
      </c>
      <c r="S46" s="166">
        <v>3315</v>
      </c>
      <c r="T46" s="166">
        <v>4407</v>
      </c>
      <c r="U46" s="166">
        <v>5859</v>
      </c>
      <c r="V46" s="166">
        <v>4745</v>
      </c>
      <c r="W46" s="166">
        <v>5941</v>
      </c>
      <c r="X46" s="167">
        <f t="shared" si="28"/>
        <v>0.25205479452054802</v>
      </c>
      <c r="Y46" s="167">
        <f t="shared" si="29"/>
        <v>3.4457598767623195E-3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730</v>
      </c>
      <c r="F47" s="166">
        <v>991</v>
      </c>
      <c r="G47" s="166">
        <v>834</v>
      </c>
      <c r="H47" s="166">
        <v>717</v>
      </c>
      <c r="I47" s="167">
        <f t="shared" si="26"/>
        <v>-0.14028776978417268</v>
      </c>
      <c r="J47" s="167">
        <f t="shared" si="23"/>
        <v>2.2961340404273308E-3</v>
      </c>
      <c r="K47" s="166">
        <v>3677</v>
      </c>
      <c r="L47" s="166">
        <v>616</v>
      </c>
      <c r="M47" s="166">
        <v>3013</v>
      </c>
      <c r="N47" s="166">
        <v>4676</v>
      </c>
      <c r="O47" s="166">
        <v>4454</v>
      </c>
      <c r="P47" s="166">
        <v>3807</v>
      </c>
      <c r="Q47" s="167">
        <f t="shared" si="27"/>
        <v>-0.14526268522676244</v>
      </c>
      <c r="R47" s="167">
        <f t="shared" si="25"/>
        <v>2.6963971544404497E-3</v>
      </c>
      <c r="S47" s="166">
        <v>4738</v>
      </c>
      <c r="T47" s="166">
        <v>3743</v>
      </c>
      <c r="U47" s="166">
        <v>5667</v>
      </c>
      <c r="V47" s="166">
        <v>5288</v>
      </c>
      <c r="W47" s="166">
        <v>4524</v>
      </c>
      <c r="X47" s="167">
        <f t="shared" si="28"/>
        <v>-0.14447806354009074</v>
      </c>
      <c r="Y47" s="167">
        <f t="shared" si="29"/>
        <v>2.6239046763966898E-3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1416</v>
      </c>
      <c r="E48" s="171">
        <f t="shared" si="31"/>
        <v>23548</v>
      </c>
      <c r="F48" s="171">
        <f t="shared" si="31"/>
        <v>29148</v>
      </c>
      <c r="G48" s="171">
        <f t="shared" si="31"/>
        <v>31342</v>
      </c>
      <c r="H48" s="171">
        <f t="shared" si="31"/>
        <v>32159</v>
      </c>
      <c r="I48" s="172">
        <f t="shared" si="26"/>
        <v>2.6067257992470116E-2</v>
      </c>
      <c r="J48" s="172">
        <f t="shared" si="23"/>
        <v>0.10298657546178874</v>
      </c>
      <c r="K48" s="171">
        <f t="shared" ref="K48:P48" si="32">K40-SUM(K41:K47)</f>
        <v>26494</v>
      </c>
      <c r="L48" s="171">
        <f t="shared" si="32"/>
        <v>5819</v>
      </c>
      <c r="M48" s="171">
        <f t="shared" si="32"/>
        <v>56751</v>
      </c>
      <c r="N48" s="171">
        <f t="shared" si="32"/>
        <v>65559</v>
      </c>
      <c r="O48" s="171">
        <f t="shared" si="32"/>
        <v>68833</v>
      </c>
      <c r="P48" s="171">
        <f t="shared" si="32"/>
        <v>79260</v>
      </c>
      <c r="Q48" s="172">
        <f t="shared" si="27"/>
        <v>0.15148257376549035</v>
      </c>
      <c r="R48" s="172">
        <f t="shared" si="25"/>
        <v>5.6137756359587614E-2</v>
      </c>
      <c r="S48" s="171">
        <f>S40-SUM(S41:S47)</f>
        <v>37484</v>
      </c>
      <c r="T48" s="171">
        <f>T40-SUM(T41:T47)</f>
        <v>80299</v>
      </c>
      <c r="U48" s="171">
        <f>U40-SUM(U41:U47)</f>
        <v>94707</v>
      </c>
      <c r="V48" s="171">
        <f>V40-SUM(V41:V47)</f>
        <v>100175</v>
      </c>
      <c r="W48" s="171">
        <f>W40-SUM(W41:W47)</f>
        <v>111419</v>
      </c>
      <c r="X48" s="172">
        <f t="shared" si="28"/>
        <v>0.11224357374594462</v>
      </c>
      <c r="Y48" s="172">
        <f t="shared" si="29"/>
        <v>6.4622642603767197E-2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14300</v>
      </c>
      <c r="U50" s="178">
        <f>U51+U54</f>
        <v>24103</v>
      </c>
      <c r="V50" s="178">
        <f>V51+V54</f>
        <v>20584</v>
      </c>
      <c r="W50" s="178">
        <f>W51+W54</f>
        <v>18160</v>
      </c>
      <c r="X50" s="179">
        <f>IFERROR(W50/V50-1,"-")</f>
        <v>-0.11776136805285664</v>
      </c>
      <c r="Y50" s="179">
        <f>W50/W$8</f>
        <v>1.0532738488807225E-2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1482</v>
      </c>
      <c r="U51" s="162">
        <v>10585</v>
      </c>
      <c r="V51" s="162">
        <v>5640</v>
      </c>
      <c r="W51" s="162">
        <v>3433</v>
      </c>
      <c r="X51" s="163">
        <f>IFERROR(W51/V51-1,"-")</f>
        <v>-0.39131205673758862</v>
      </c>
      <c r="Y51" s="163">
        <f>W51/W$8</f>
        <v>1.9911283718103087E-3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479</v>
      </c>
      <c r="U52" s="166">
        <v>7865</v>
      </c>
      <c r="V52" s="166">
        <v>3866</v>
      </c>
      <c r="W52" s="166">
        <v>2151</v>
      </c>
      <c r="X52" s="167">
        <f>IFERROR(W52/V52-1,"-")</f>
        <v>-0.44361096740817385</v>
      </c>
      <c r="Y52" s="167">
        <f>W52/W$8</f>
        <v>1.2475727141753492E-3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1003</v>
      </c>
      <c r="U53" s="166">
        <v>2720</v>
      </c>
      <c r="V53" s="166">
        <v>1774</v>
      </c>
      <c r="W53" s="166">
        <v>1282</v>
      </c>
      <c r="X53" s="167">
        <f>IFERROR(W53/V53-1,"-")</f>
        <v>-0.27733934611048483</v>
      </c>
      <c r="Y53" s="167">
        <f>W53/W$8</f>
        <v>7.4355565763495942E-4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12818</v>
      </c>
      <c r="U54" s="162">
        <v>13518</v>
      </c>
      <c r="V54" s="162">
        <v>14944</v>
      </c>
      <c r="W54" s="162">
        <v>14727</v>
      </c>
      <c r="X54" s="163">
        <f>IFERROR(W54/V54-1,"-")</f>
        <v>-1.4520877944325439E-2</v>
      </c>
      <c r="Y54" s="163">
        <f>W54/W$8</f>
        <v>8.5416101169969172E-3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4284</v>
      </c>
      <c r="U55" s="166">
        <v>3960</v>
      </c>
      <c r="V55" s="166">
        <v>4477</v>
      </c>
      <c r="W55" s="166">
        <v>5123</v>
      </c>
      <c r="X55" s="167">
        <f t="shared" ref="X55:X62" si="39">IFERROR(W55/V55-1,"-")</f>
        <v>0.14429305338396237</v>
      </c>
      <c r="Y55" s="167">
        <f t="shared" ref="Y55:Y62" si="40">W55/W$8</f>
        <v>2.9713226474757386E-3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3320</v>
      </c>
      <c r="U56" s="166">
        <v>2467</v>
      </c>
      <c r="V56" s="166">
        <v>3257</v>
      </c>
      <c r="W56" s="166">
        <v>3102</v>
      </c>
      <c r="X56" s="167">
        <f t="shared" si="39"/>
        <v>-4.7589806570463633E-2</v>
      </c>
      <c r="Y56" s="167">
        <f t="shared" si="40"/>
        <v>1.799149492966961E-3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1008</v>
      </c>
      <c r="U57" s="166">
        <v>1424</v>
      </c>
      <c r="V57" s="166">
        <v>1158</v>
      </c>
      <c r="W57" s="166">
        <v>901</v>
      </c>
      <c r="X57" s="167">
        <f t="shared" si="39"/>
        <v>-0.22193436960276336</v>
      </c>
      <c r="Y57" s="167">
        <f t="shared" si="40"/>
        <v>5.2257694815062276E-4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375</v>
      </c>
      <c r="U58" s="166">
        <v>320</v>
      </c>
      <c r="V58" s="166">
        <v>522</v>
      </c>
      <c r="W58" s="166">
        <v>429</v>
      </c>
      <c r="X58" s="167">
        <f t="shared" si="39"/>
        <v>-0.17816091954022983</v>
      </c>
      <c r="Y58" s="167">
        <f t="shared" si="40"/>
        <v>2.4881854689968612E-4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344</v>
      </c>
      <c r="U59" s="166">
        <v>319</v>
      </c>
      <c r="V59" s="166">
        <v>383</v>
      </c>
      <c r="W59" s="166">
        <v>419</v>
      </c>
      <c r="X59" s="167">
        <f t="shared" si="39"/>
        <v>9.3994778067885143E-2</v>
      </c>
      <c r="Y59" s="167">
        <f t="shared" si="40"/>
        <v>2.4301858077148828E-4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147</v>
      </c>
      <c r="V60" s="166">
        <v>78</v>
      </c>
      <c r="W60" s="166">
        <v>162</v>
      </c>
      <c r="X60" s="167">
        <f t="shared" si="39"/>
        <v>1.0769230769230771</v>
      </c>
      <c r="Y60" s="167">
        <f t="shared" si="40"/>
        <v>9.3959451276804539E-5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88</v>
      </c>
      <c r="U61" s="166">
        <v>133</v>
      </c>
      <c r="V61" s="166">
        <v>83</v>
      </c>
      <c r="W61" s="166">
        <v>321</v>
      </c>
      <c r="X61" s="167">
        <f t="shared" si="39"/>
        <v>2.8674698795180724</v>
      </c>
      <c r="Y61" s="167">
        <f t="shared" si="40"/>
        <v>1.8617891271514975E-4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3355</v>
      </c>
      <c r="U62" s="171">
        <f>U54-SUM(U55:U61)</f>
        <v>4748</v>
      </c>
      <c r="V62" s="171">
        <f>V54-SUM(V55:V61)</f>
        <v>4986</v>
      </c>
      <c r="W62" s="171">
        <f>W54-SUM(W55:W61)</f>
        <v>4270</v>
      </c>
      <c r="X62" s="172">
        <f t="shared" si="39"/>
        <v>-0.14360208584035294</v>
      </c>
      <c r="Y62" s="172">
        <f t="shared" si="40"/>
        <v>2.4765855367404653E-3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13364</v>
      </c>
      <c r="M64" s="178">
        <f t="shared" si="46"/>
        <v>0</v>
      </c>
      <c r="N64" s="178">
        <f t="shared" si="46"/>
        <v>6778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52151</v>
      </c>
      <c r="U64" s="178">
        <f>U65+U68</f>
        <v>67931</v>
      </c>
      <c r="V64" s="178">
        <f>V65+V68</f>
        <v>84114</v>
      </c>
      <c r="W64" s="178">
        <f>W65+W68</f>
        <v>62084</v>
      </c>
      <c r="X64" s="179">
        <f>IFERROR(W64/V64-1,"-")</f>
        <v>-0.26190646028009601</v>
      </c>
      <c r="Y64" s="179">
        <f>W64/W$8</f>
        <v>3.6008509710303289E-2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6820</v>
      </c>
      <c r="M65" s="162">
        <v>0</v>
      </c>
      <c r="N65" s="162">
        <v>762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12344</v>
      </c>
      <c r="U65" s="162">
        <v>6571</v>
      </c>
      <c r="V65" s="162">
        <v>20644</v>
      </c>
      <c r="W65" s="162">
        <v>12615</v>
      </c>
      <c r="X65" s="163">
        <f>IFERROR(W65/V65-1,"-")</f>
        <v>-0.38892656461925978</v>
      </c>
      <c r="Y65" s="163">
        <f>W65/W$8</f>
        <v>7.3166572707215388E-3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6751</v>
      </c>
      <c r="M66" s="166">
        <v>0</v>
      </c>
      <c r="N66" s="166">
        <v>63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8839</v>
      </c>
      <c r="U66" s="166">
        <v>4414</v>
      </c>
      <c r="V66" s="166">
        <v>11240</v>
      </c>
      <c r="W66" s="166">
        <v>4292</v>
      </c>
      <c r="X66" s="167">
        <f>IFERROR(W66/V66-1,"-")</f>
        <v>-0.61814946619217082</v>
      </c>
      <c r="Y66" s="167">
        <f>W66/W$8</f>
        <v>2.4893454622225007E-3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69</v>
      </c>
      <c r="M67" s="166">
        <v>0</v>
      </c>
      <c r="N67" s="166">
        <v>699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3505</v>
      </c>
      <c r="U67" s="166">
        <v>2157</v>
      </c>
      <c r="V67" s="166">
        <v>9404</v>
      </c>
      <c r="W67" s="166">
        <v>8323</v>
      </c>
      <c r="X67" s="167">
        <f>IFERROR(W67/V67-1,"-")</f>
        <v>-0.11495108464483195</v>
      </c>
      <c r="Y67" s="167">
        <f>W67/W$8</f>
        <v>4.8273118084990385E-3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6544</v>
      </c>
      <c r="M68" s="162">
        <v>0</v>
      </c>
      <c r="N68" s="162">
        <v>6016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39807</v>
      </c>
      <c r="U68" s="162">
        <v>61360</v>
      </c>
      <c r="V68" s="162">
        <v>63470</v>
      </c>
      <c r="W68" s="162">
        <v>49469</v>
      </c>
      <c r="X68" s="163">
        <f>IFERROR(W68/V68-1,"-")</f>
        <v>-0.22059240586103668</v>
      </c>
      <c r="Y68" s="163">
        <f>W68/W$8</f>
        <v>2.8691852439581753E-2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585</v>
      </c>
      <c r="M69" s="166">
        <v>0</v>
      </c>
      <c r="N69" s="166">
        <v>2431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15807</v>
      </c>
      <c r="U69" s="166">
        <v>22517</v>
      </c>
      <c r="V69" s="166">
        <v>19990</v>
      </c>
      <c r="W69" s="166">
        <v>20697</v>
      </c>
      <c r="X69" s="167">
        <f t="shared" ref="X69:X76" si="50">IFERROR(W69/V69-1,"-")</f>
        <v>3.5367683841921016E-2</v>
      </c>
      <c r="Y69" s="167">
        <f t="shared" ref="Y69:Y76" si="51">W69/W$8</f>
        <v>1.2004189895531011E-2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1120</v>
      </c>
      <c r="M70" s="166">
        <v>0</v>
      </c>
      <c r="N70" s="166">
        <v>339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4505</v>
      </c>
      <c r="U70" s="166">
        <v>3468</v>
      </c>
      <c r="V70" s="166">
        <v>4663</v>
      </c>
      <c r="W70" s="166">
        <v>4860</v>
      </c>
      <c r="X70" s="167">
        <f t="shared" si="50"/>
        <v>4.2247480162985296E-2</v>
      </c>
      <c r="Y70" s="167">
        <f t="shared" si="51"/>
        <v>2.8187835383041361E-3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969</v>
      </c>
      <c r="M71" s="166">
        <v>0</v>
      </c>
      <c r="N71" s="166">
        <v>625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6043</v>
      </c>
      <c r="U71" s="166">
        <v>8110</v>
      </c>
      <c r="V71" s="166">
        <v>9664</v>
      </c>
      <c r="W71" s="166">
        <v>4243</v>
      </c>
      <c r="X71" s="167">
        <f t="shared" si="50"/>
        <v>-0.56094784768211925</v>
      </c>
      <c r="Y71" s="167">
        <f t="shared" si="51"/>
        <v>2.4609256281943313E-3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178</v>
      </c>
      <c r="M72" s="166">
        <v>0</v>
      </c>
      <c r="N72" s="166">
        <v>184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621</v>
      </c>
      <c r="U72" s="166">
        <v>1564</v>
      </c>
      <c r="V72" s="166">
        <v>2265</v>
      </c>
      <c r="W72" s="166">
        <v>1198</v>
      </c>
      <c r="X72" s="167">
        <f t="shared" si="50"/>
        <v>-0.47108167770419429</v>
      </c>
      <c r="Y72" s="167">
        <f t="shared" si="51"/>
        <v>6.9483594215809783E-4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354</v>
      </c>
      <c r="M73" s="166">
        <v>0</v>
      </c>
      <c r="N73" s="166">
        <v>245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1193</v>
      </c>
      <c r="U73" s="166">
        <v>1181</v>
      </c>
      <c r="V73" s="166">
        <v>1580</v>
      </c>
      <c r="W73" s="166">
        <v>1358</v>
      </c>
      <c r="X73" s="167">
        <f t="shared" si="50"/>
        <v>-0.14050632911392402</v>
      </c>
      <c r="Y73" s="167">
        <f t="shared" si="51"/>
        <v>7.8763540020926283E-4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3180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4.6225730041736556E-4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16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191</v>
      </c>
      <c r="U75" s="166">
        <v>904</v>
      </c>
      <c r="V75" s="166">
        <v>202</v>
      </c>
      <c r="W75" s="166">
        <v>501</v>
      </c>
      <c r="X75" s="167">
        <f t="shared" si="50"/>
        <v>1.4801980198019802</v>
      </c>
      <c r="Y75" s="167">
        <f t="shared" si="51"/>
        <v>2.9057830302271033E-4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3338</v>
      </c>
      <c r="M76" s="171">
        <f t="shared" si="54"/>
        <v>0</v>
      </c>
      <c r="N76" s="171">
        <f t="shared" si="54"/>
        <v>2175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10603</v>
      </c>
      <c r="U76" s="171">
        <f>U68-SUM(U69:U75)</f>
        <v>20436</v>
      </c>
      <c r="V76" s="171">
        <f>V68-SUM(V69:V75)</f>
        <v>23469</v>
      </c>
      <c r="W76" s="171">
        <f>W68-SUM(W69:W75)</f>
        <v>15815</v>
      </c>
      <c r="X76" s="172">
        <f t="shared" si="50"/>
        <v>-0.32613234479526187</v>
      </c>
      <c r="Y76" s="172">
        <f t="shared" si="51"/>
        <v>9.1726464317448391E-3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13965</v>
      </c>
      <c r="E78" s="178">
        <f t="shared" si="55"/>
        <v>43337</v>
      </c>
      <c r="F78" s="178">
        <f t="shared" si="55"/>
        <v>40643</v>
      </c>
      <c r="G78" s="178">
        <f t="shared" si="55"/>
        <v>45538</v>
      </c>
      <c r="H78" s="178">
        <f t="shared" si="55"/>
        <v>48517</v>
      </c>
      <c r="I78" s="179">
        <f>IFERROR(H78/G78-1,"-")</f>
        <v>6.5417892748913076E-2</v>
      </c>
      <c r="J78" s="179">
        <f t="shared" ref="J78:J90" si="56">H78/H$8</f>
        <v>0.15537173673558272</v>
      </c>
      <c r="K78" s="178">
        <f t="shared" ref="K78:P78" si="57">K79+K82</f>
        <v>93394</v>
      </c>
      <c r="L78" s="178">
        <f t="shared" si="57"/>
        <v>18739</v>
      </c>
      <c r="M78" s="178">
        <f t="shared" si="57"/>
        <v>166765</v>
      </c>
      <c r="N78" s="178">
        <f t="shared" si="57"/>
        <v>208689</v>
      </c>
      <c r="O78" s="178">
        <f t="shared" si="57"/>
        <v>241600</v>
      </c>
      <c r="P78" s="178">
        <f t="shared" si="57"/>
        <v>244457</v>
      </c>
      <c r="Q78" s="179">
        <f>IFERROR(P78/O78-1,"-")</f>
        <v>1.1825331125827843E-2</v>
      </c>
      <c r="R78" s="179">
        <f t="shared" ref="R78:R90" si="58">P78/P$8</f>
        <v>0.17314241113292594</v>
      </c>
      <c r="S78" s="178">
        <f>S79+S82</f>
        <v>116219</v>
      </c>
      <c r="T78" s="178">
        <f>T79+T82</f>
        <v>210102</v>
      </c>
      <c r="U78" s="178">
        <f>U79+U82</f>
        <v>249332</v>
      </c>
      <c r="V78" s="178">
        <f>V79+V82</f>
        <v>287138</v>
      </c>
      <c r="W78" s="178">
        <f>W79+W82</f>
        <v>292974</v>
      </c>
      <c r="X78" s="179">
        <f>IFERROR(W78/V78-1,"-")</f>
        <v>2.032472191071899E-2</v>
      </c>
      <c r="Y78" s="179">
        <f>W78/W$8</f>
        <v>0.16992392764426256</v>
      </c>
    </row>
    <row r="79" spans="1:25" x14ac:dyDescent="0.25">
      <c r="A79" s="57"/>
      <c r="B79" s="161" t="s">
        <v>99</v>
      </c>
      <c r="C79" s="162">
        <v>7130</v>
      </c>
      <c r="D79" s="162">
        <v>7644</v>
      </c>
      <c r="E79" s="162">
        <v>19558</v>
      </c>
      <c r="F79" s="162">
        <v>17088</v>
      </c>
      <c r="G79" s="162">
        <v>19026</v>
      </c>
      <c r="H79" s="162">
        <v>21189</v>
      </c>
      <c r="I79" s="163">
        <f>IFERROR(H79/G79-1,"-")</f>
        <v>0.11368653421633557</v>
      </c>
      <c r="J79" s="163">
        <f t="shared" si="56"/>
        <v>6.7856044885097222E-2</v>
      </c>
      <c r="K79" s="162">
        <v>33582</v>
      </c>
      <c r="L79" s="162">
        <v>9702</v>
      </c>
      <c r="M79" s="162">
        <v>76711</v>
      </c>
      <c r="N79" s="162">
        <v>85260</v>
      </c>
      <c r="O79" s="162">
        <v>87539</v>
      </c>
      <c r="P79" s="162">
        <v>89413</v>
      </c>
      <c r="Q79" s="163">
        <f>IFERROR(P79/O79-1,"-")</f>
        <v>2.1407601183472513E-2</v>
      </c>
      <c r="R79" s="163">
        <f t="shared" si="58"/>
        <v>6.3328857044913034E-2</v>
      </c>
      <c r="S79" s="162">
        <v>40712</v>
      </c>
      <c r="T79" s="162">
        <v>96269</v>
      </c>
      <c r="U79" s="162">
        <v>102348</v>
      </c>
      <c r="V79" s="162">
        <v>106565</v>
      </c>
      <c r="W79" s="162">
        <v>110602</v>
      </c>
      <c r="X79" s="163">
        <f>IFERROR(W79/V79-1,"-")</f>
        <v>3.7882982217426031E-2</v>
      </c>
      <c r="Y79" s="163">
        <f>W79/W$8</f>
        <v>6.4148785371093434E-2</v>
      </c>
    </row>
    <row r="80" spans="1:25" x14ac:dyDescent="0.25">
      <c r="A80" s="57"/>
      <c r="B80" s="165" t="s">
        <v>105</v>
      </c>
      <c r="C80" s="166">
        <v>2296</v>
      </c>
      <c r="D80" s="166">
        <v>5440</v>
      </c>
      <c r="E80" s="166">
        <v>12116</v>
      </c>
      <c r="F80" s="166">
        <v>9994</v>
      </c>
      <c r="G80" s="166">
        <v>9419</v>
      </c>
      <c r="H80" s="166">
        <v>9814</v>
      </c>
      <c r="I80" s="167">
        <f>IFERROR(H80/G80-1,"-")</f>
        <v>4.1936511306932767E-2</v>
      </c>
      <c r="J80" s="167">
        <f t="shared" si="56"/>
        <v>3.1428534829503238E-2</v>
      </c>
      <c r="K80" s="166">
        <v>4508</v>
      </c>
      <c r="L80" s="166">
        <v>2591</v>
      </c>
      <c r="M80" s="166">
        <v>11961</v>
      </c>
      <c r="N80" s="166">
        <v>8738</v>
      </c>
      <c r="O80" s="166">
        <v>14643</v>
      </c>
      <c r="P80" s="166">
        <v>12235</v>
      </c>
      <c r="Q80" s="167">
        <f>IFERROR(P80/O80-1,"-")</f>
        <v>-0.16444717612511095</v>
      </c>
      <c r="R80" s="167">
        <f t="shared" si="58"/>
        <v>8.6657260794796177E-3</v>
      </c>
      <c r="S80" s="166">
        <v>6804</v>
      </c>
      <c r="T80" s="166">
        <v>24077</v>
      </c>
      <c r="U80" s="166">
        <v>18732</v>
      </c>
      <c r="V80" s="166">
        <v>24062</v>
      </c>
      <c r="W80" s="166">
        <v>22049</v>
      </c>
      <c r="X80" s="167">
        <f>IFERROR(W80/V80-1,"-")</f>
        <v>-8.3658881223505954E-2</v>
      </c>
      <c r="Y80" s="167">
        <f>W80/W$8</f>
        <v>1.2788345316063354E-2</v>
      </c>
    </row>
    <row r="81" spans="1:25" x14ac:dyDescent="0.25">
      <c r="A81" s="57"/>
      <c r="B81" s="165" t="s">
        <v>102</v>
      </c>
      <c r="C81" s="166">
        <v>4834</v>
      </c>
      <c r="D81" s="166">
        <v>2204</v>
      </c>
      <c r="E81" s="166">
        <v>7442</v>
      </c>
      <c r="F81" s="166">
        <v>7094</v>
      </c>
      <c r="G81" s="166">
        <v>9607</v>
      </c>
      <c r="H81" s="166">
        <v>11375</v>
      </c>
      <c r="I81" s="167">
        <f>IFERROR(H81/G81-1,"-")</f>
        <v>0.18403247631935038</v>
      </c>
      <c r="J81" s="167">
        <f t="shared" si="56"/>
        <v>3.6427510055593984E-2</v>
      </c>
      <c r="K81" s="166">
        <v>29074</v>
      </c>
      <c r="L81" s="166">
        <v>7111</v>
      </c>
      <c r="M81" s="166">
        <v>64750</v>
      </c>
      <c r="N81" s="166">
        <v>76522</v>
      </c>
      <c r="O81" s="166">
        <v>72896</v>
      </c>
      <c r="P81" s="166">
        <v>77178</v>
      </c>
      <c r="Q81" s="167">
        <f>IFERROR(P81/O81-1,"-")</f>
        <v>5.8741220368744518E-2</v>
      </c>
      <c r="R81" s="167">
        <f t="shared" si="58"/>
        <v>5.4663130965433418E-2</v>
      </c>
      <c r="S81" s="166">
        <v>33908</v>
      </c>
      <c r="T81" s="166">
        <v>72192</v>
      </c>
      <c r="U81" s="166">
        <v>83616</v>
      </c>
      <c r="V81" s="166">
        <v>82503</v>
      </c>
      <c r="W81" s="166">
        <v>88553</v>
      </c>
      <c r="X81" s="167">
        <f>IFERROR(W81/V81-1,"-")</f>
        <v>7.3330666763632868E-2</v>
      </c>
      <c r="Y81" s="167">
        <f>W81/W$8</f>
        <v>5.1360440055030078E-2</v>
      </c>
    </row>
    <row r="82" spans="1:25" x14ac:dyDescent="0.25">
      <c r="A82" s="57"/>
      <c r="B82" s="161" t="s">
        <v>109</v>
      </c>
      <c r="C82" s="162">
        <v>15695</v>
      </c>
      <c r="D82" s="162">
        <v>6321</v>
      </c>
      <c r="E82" s="162">
        <v>23779</v>
      </c>
      <c r="F82" s="162">
        <v>23555</v>
      </c>
      <c r="G82" s="162">
        <v>26512</v>
      </c>
      <c r="H82" s="162">
        <v>27328</v>
      </c>
      <c r="I82" s="163">
        <f>IFERROR(H82/G82-1,"-")</f>
        <v>3.0778515389257688E-2</v>
      </c>
      <c r="J82" s="163">
        <f t="shared" si="56"/>
        <v>8.751569185048548E-2</v>
      </c>
      <c r="K82" s="162">
        <v>59812</v>
      </c>
      <c r="L82" s="162">
        <v>9037</v>
      </c>
      <c r="M82" s="162">
        <v>90054</v>
      </c>
      <c r="N82" s="162">
        <v>123429</v>
      </c>
      <c r="O82" s="162">
        <v>154061</v>
      </c>
      <c r="P82" s="162">
        <v>155044</v>
      </c>
      <c r="Q82" s="163">
        <f>IFERROR(P82/O82-1,"-")</f>
        <v>6.3805895067539087E-3</v>
      </c>
      <c r="R82" s="163">
        <f t="shared" si="58"/>
        <v>0.1098135540880129</v>
      </c>
      <c r="S82" s="162">
        <v>75507</v>
      </c>
      <c r="T82" s="162">
        <v>113833</v>
      </c>
      <c r="U82" s="162">
        <v>146984</v>
      </c>
      <c r="V82" s="162">
        <v>180573</v>
      </c>
      <c r="W82" s="162">
        <v>182372</v>
      </c>
      <c r="X82" s="163">
        <f>IFERROR(W82/V82-1,"-")</f>
        <v>9.9627297547253413E-3</v>
      </c>
      <c r="Y82" s="163">
        <f>W82/W$8</f>
        <v>0.10577514227316913</v>
      </c>
    </row>
    <row r="83" spans="1:25" s="57" customFormat="1" x14ac:dyDescent="0.25">
      <c r="B83" s="165" t="s">
        <v>112</v>
      </c>
      <c r="C83" s="166">
        <v>2122</v>
      </c>
      <c r="D83" s="166">
        <v>668</v>
      </c>
      <c r="E83" s="166">
        <v>2318</v>
      </c>
      <c r="F83" s="166">
        <v>3162</v>
      </c>
      <c r="G83" s="166">
        <v>3798</v>
      </c>
      <c r="H83" s="166">
        <v>3561</v>
      </c>
      <c r="I83" s="167">
        <f t="shared" ref="I83:I90" si="59">IFERROR(H83/G83-1,"-")</f>
        <v>-6.2401263823064768E-2</v>
      </c>
      <c r="J83" s="167">
        <f t="shared" si="56"/>
        <v>1.1403812158942433E-2</v>
      </c>
      <c r="K83" s="166">
        <v>12866</v>
      </c>
      <c r="L83" s="166">
        <v>474</v>
      </c>
      <c r="M83" s="166">
        <v>18395</v>
      </c>
      <c r="N83" s="166">
        <v>26594</v>
      </c>
      <c r="O83" s="166">
        <v>32683</v>
      </c>
      <c r="P83" s="166">
        <v>33766</v>
      </c>
      <c r="Q83" s="167">
        <f t="shared" ref="Q83:Q90" si="60">IFERROR(P83/O83-1,"-")</f>
        <v>3.3136492978000698E-2</v>
      </c>
      <c r="R83" s="167">
        <f t="shared" si="58"/>
        <v>2.3915562468304761E-2</v>
      </c>
      <c r="S83" s="166">
        <v>14988</v>
      </c>
      <c r="T83" s="166">
        <v>20713</v>
      </c>
      <c r="U83" s="166">
        <v>29756</v>
      </c>
      <c r="V83" s="166">
        <v>36481</v>
      </c>
      <c r="W83" s="166">
        <v>37327</v>
      </c>
      <c r="X83" s="167">
        <f t="shared" ref="X83:X90" si="61">IFERROR(W83/V83-1,"-")</f>
        <v>2.319015377867939E-2</v>
      </c>
      <c r="Y83" s="167">
        <f t="shared" ref="Y83:Y90" si="62">W83/W$8</f>
        <v>2.1649533566723972E-2</v>
      </c>
    </row>
    <row r="84" spans="1:25" s="57" customFormat="1" x14ac:dyDescent="0.25">
      <c r="B84" s="165" t="s">
        <v>115</v>
      </c>
      <c r="C84" s="166">
        <v>4630</v>
      </c>
      <c r="D84" s="166">
        <v>1258</v>
      </c>
      <c r="E84" s="166">
        <v>6141</v>
      </c>
      <c r="F84" s="166">
        <v>7018</v>
      </c>
      <c r="G84" s="166">
        <v>7163</v>
      </c>
      <c r="H84" s="166">
        <v>6817</v>
      </c>
      <c r="I84" s="167">
        <f t="shared" si="59"/>
        <v>-4.83037833310066E-2</v>
      </c>
      <c r="J84" s="167">
        <f t="shared" si="56"/>
        <v>2.1830886685624985E-2</v>
      </c>
      <c r="K84" s="166">
        <v>23780</v>
      </c>
      <c r="L84" s="166">
        <v>1629</v>
      </c>
      <c r="M84" s="166">
        <v>32415</v>
      </c>
      <c r="N84" s="166">
        <v>42368</v>
      </c>
      <c r="O84" s="166">
        <v>49776</v>
      </c>
      <c r="P84" s="166">
        <v>47842</v>
      </c>
      <c r="Q84" s="167">
        <f t="shared" si="60"/>
        <v>-3.8854066216650551E-2</v>
      </c>
      <c r="R84" s="167">
        <f t="shared" si="58"/>
        <v>3.3885220032240607E-2</v>
      </c>
      <c r="S84" s="166">
        <v>28410</v>
      </c>
      <c r="T84" s="166">
        <v>38556</v>
      </c>
      <c r="U84" s="166">
        <v>49386</v>
      </c>
      <c r="V84" s="166">
        <v>56939</v>
      </c>
      <c r="W84" s="166">
        <v>54659</v>
      </c>
      <c r="X84" s="167">
        <f t="shared" si="61"/>
        <v>-4.0042852877640978E-2</v>
      </c>
      <c r="Y84" s="167">
        <f t="shared" si="62"/>
        <v>3.170203486011642E-2</v>
      </c>
    </row>
    <row r="85" spans="1:25" x14ac:dyDescent="0.25">
      <c r="A85" s="57"/>
      <c r="B85" s="165" t="s">
        <v>118</v>
      </c>
      <c r="C85" s="166">
        <v>1312</v>
      </c>
      <c r="D85" s="166">
        <v>1890</v>
      </c>
      <c r="E85" s="166">
        <v>3022</v>
      </c>
      <c r="F85" s="166">
        <v>2726</v>
      </c>
      <c r="G85" s="166">
        <v>2549</v>
      </c>
      <c r="H85" s="166">
        <v>2740</v>
      </c>
      <c r="I85" s="167">
        <f t="shared" si="59"/>
        <v>7.4931345625735668E-2</v>
      </c>
      <c r="J85" s="167">
        <f t="shared" si="56"/>
        <v>8.7746265980068149E-3</v>
      </c>
      <c r="K85" s="166">
        <v>3742</v>
      </c>
      <c r="L85" s="166">
        <v>1689</v>
      </c>
      <c r="M85" s="166">
        <v>8517</v>
      </c>
      <c r="N85" s="166">
        <v>12205</v>
      </c>
      <c r="O85" s="166">
        <v>18986</v>
      </c>
      <c r="P85" s="166">
        <v>17705</v>
      </c>
      <c r="Q85" s="167">
        <f t="shared" si="60"/>
        <v>-6.7470767934267317E-2</v>
      </c>
      <c r="R85" s="167">
        <f t="shared" si="58"/>
        <v>1.253998203818444E-2</v>
      </c>
      <c r="S85" s="166">
        <v>5054</v>
      </c>
      <c r="T85" s="166">
        <v>11539</v>
      </c>
      <c r="U85" s="166">
        <v>14931</v>
      </c>
      <c r="V85" s="166">
        <v>21535</v>
      </c>
      <c r="W85" s="166">
        <v>20445</v>
      </c>
      <c r="X85" s="167">
        <f t="shared" si="61"/>
        <v>-5.0615277455305363E-2</v>
      </c>
      <c r="Y85" s="167">
        <f t="shared" si="62"/>
        <v>1.1858030749100426E-2</v>
      </c>
    </row>
    <row r="86" spans="1:25" x14ac:dyDescent="0.25">
      <c r="A86" s="57"/>
      <c r="B86" s="165" t="s">
        <v>125</v>
      </c>
      <c r="C86" s="166">
        <v>223</v>
      </c>
      <c r="D86" s="166">
        <v>36</v>
      </c>
      <c r="E86" s="166">
        <v>618</v>
      </c>
      <c r="F86" s="166">
        <v>530</v>
      </c>
      <c r="G86" s="166">
        <v>687</v>
      </c>
      <c r="H86" s="166">
        <v>680</v>
      </c>
      <c r="I86" s="167">
        <f t="shared" si="59"/>
        <v>-1.0189228529839833E-2</v>
      </c>
      <c r="J86" s="167">
        <f t="shared" si="56"/>
        <v>2.1776445571695746E-3</v>
      </c>
      <c r="K86" s="166">
        <v>951</v>
      </c>
      <c r="L86" s="166">
        <v>138</v>
      </c>
      <c r="M86" s="166">
        <v>1933</v>
      </c>
      <c r="N86" s="166">
        <v>1779</v>
      </c>
      <c r="O86" s="166">
        <v>3258</v>
      </c>
      <c r="P86" s="166">
        <v>4113</v>
      </c>
      <c r="Q86" s="167">
        <f t="shared" si="60"/>
        <v>0.26243093922651939</v>
      </c>
      <c r="R86" s="167">
        <f t="shared" si="58"/>
        <v>2.9131288406129682E-3</v>
      </c>
      <c r="S86" s="166">
        <v>1174</v>
      </c>
      <c r="T86" s="166">
        <v>2551</v>
      </c>
      <c r="U86" s="166">
        <v>2309</v>
      </c>
      <c r="V86" s="166">
        <v>3945</v>
      </c>
      <c r="W86" s="166">
        <v>4793</v>
      </c>
      <c r="X86" s="167">
        <f t="shared" si="61"/>
        <v>0.21495564005069712</v>
      </c>
      <c r="Y86" s="167">
        <f t="shared" si="62"/>
        <v>2.7799237652452111E-3</v>
      </c>
    </row>
    <row r="87" spans="1:25" x14ac:dyDescent="0.25">
      <c r="A87" s="57"/>
      <c r="B87" s="165" t="s">
        <v>121</v>
      </c>
      <c r="C87" s="166">
        <v>139</v>
      </c>
      <c r="D87" s="166">
        <v>163</v>
      </c>
      <c r="E87" s="166">
        <v>445</v>
      </c>
      <c r="F87" s="166">
        <v>337</v>
      </c>
      <c r="G87" s="166">
        <v>318</v>
      </c>
      <c r="H87" s="166">
        <v>335</v>
      </c>
      <c r="I87" s="167">
        <f t="shared" si="59"/>
        <v>5.3459119496855445E-2</v>
      </c>
      <c r="J87" s="167">
        <f t="shared" si="56"/>
        <v>1.072810186252658E-3</v>
      </c>
      <c r="K87" s="166">
        <v>854</v>
      </c>
      <c r="L87" s="166">
        <v>189</v>
      </c>
      <c r="M87" s="166">
        <v>1740</v>
      </c>
      <c r="N87" s="166">
        <v>1770</v>
      </c>
      <c r="O87" s="166">
        <v>2289</v>
      </c>
      <c r="P87" s="166">
        <v>2519</v>
      </c>
      <c r="Q87" s="167">
        <f t="shared" si="60"/>
        <v>0.10048055919615551</v>
      </c>
      <c r="R87" s="167">
        <f t="shared" si="58"/>
        <v>1.7841409067600453E-3</v>
      </c>
      <c r="S87" s="166">
        <v>993</v>
      </c>
      <c r="T87" s="166">
        <v>2185</v>
      </c>
      <c r="U87" s="166">
        <v>2107</v>
      </c>
      <c r="V87" s="166">
        <v>2607</v>
      </c>
      <c r="W87" s="166">
        <v>2854</v>
      </c>
      <c r="X87" s="167">
        <f t="shared" si="61"/>
        <v>9.474491752972769E-2</v>
      </c>
      <c r="Y87" s="167">
        <f t="shared" si="62"/>
        <v>1.6553103329876554E-3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218</v>
      </c>
      <c r="F88" s="166">
        <v>271</v>
      </c>
      <c r="G88" s="166">
        <v>308</v>
      </c>
      <c r="H88" s="166">
        <v>330</v>
      </c>
      <c r="I88" s="167">
        <f t="shared" si="59"/>
        <v>7.1428571428571397E-2</v>
      </c>
      <c r="J88" s="167">
        <f t="shared" si="56"/>
        <v>1.0567980939205288E-3</v>
      </c>
      <c r="K88" s="166">
        <v>1406</v>
      </c>
      <c r="L88" s="166">
        <v>18</v>
      </c>
      <c r="M88" s="166">
        <v>1427</v>
      </c>
      <c r="N88" s="166">
        <v>2144</v>
      </c>
      <c r="O88" s="166">
        <v>2062</v>
      </c>
      <c r="P88" s="166">
        <v>2122</v>
      </c>
      <c r="Q88" s="167">
        <f t="shared" si="60"/>
        <v>2.9097963142580063E-2</v>
      </c>
      <c r="R88" s="167">
        <f t="shared" si="58"/>
        <v>1.5029563335231507E-3</v>
      </c>
      <c r="S88" s="166">
        <v>1688</v>
      </c>
      <c r="T88" s="166">
        <v>1645</v>
      </c>
      <c r="U88" s="166">
        <v>2415</v>
      </c>
      <c r="V88" s="166">
        <v>2370</v>
      </c>
      <c r="W88" s="166">
        <v>2452</v>
      </c>
      <c r="X88" s="167">
        <f t="shared" si="61"/>
        <v>3.459915611814357E-2</v>
      </c>
      <c r="Y88" s="167">
        <f t="shared" si="62"/>
        <v>1.4221516946341032E-3</v>
      </c>
    </row>
    <row r="89" spans="1:25" x14ac:dyDescent="0.25">
      <c r="A89" s="57"/>
      <c r="B89" s="165" t="s">
        <v>133</v>
      </c>
      <c r="C89" s="166">
        <v>378</v>
      </c>
      <c r="D89" s="166">
        <v>88</v>
      </c>
      <c r="E89" s="166">
        <v>376</v>
      </c>
      <c r="F89" s="166">
        <v>351</v>
      </c>
      <c r="G89" s="166">
        <v>345</v>
      </c>
      <c r="H89" s="166">
        <v>419</v>
      </c>
      <c r="I89" s="167">
        <f t="shared" si="59"/>
        <v>0.21449275362318843</v>
      </c>
      <c r="J89" s="167">
        <f t="shared" si="56"/>
        <v>1.3418133374324289E-3</v>
      </c>
      <c r="K89" s="166">
        <v>1875</v>
      </c>
      <c r="L89" s="166">
        <v>80</v>
      </c>
      <c r="M89" s="166">
        <v>1002</v>
      </c>
      <c r="N89" s="166">
        <v>2069</v>
      </c>
      <c r="O89" s="166">
        <v>2535</v>
      </c>
      <c r="P89" s="166">
        <v>1601</v>
      </c>
      <c r="Q89" s="167">
        <f t="shared" si="60"/>
        <v>-0.36844181459566072</v>
      </c>
      <c r="R89" s="167">
        <f t="shared" si="58"/>
        <v>1.1339458482424903E-3</v>
      </c>
      <c r="S89" s="166">
        <v>2253</v>
      </c>
      <c r="T89" s="166">
        <v>1378</v>
      </c>
      <c r="U89" s="166">
        <v>2420</v>
      </c>
      <c r="V89" s="166">
        <v>2880</v>
      </c>
      <c r="W89" s="166">
        <v>2020</v>
      </c>
      <c r="X89" s="167">
        <f t="shared" si="61"/>
        <v>-0.29861111111111116</v>
      </c>
      <c r="Y89" s="167">
        <f t="shared" si="62"/>
        <v>1.1715931578959579E-3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2192</v>
      </c>
      <c r="E90" s="171">
        <f t="shared" si="64"/>
        <v>10641</v>
      </c>
      <c r="F90" s="171">
        <f t="shared" si="64"/>
        <v>9160</v>
      </c>
      <c r="G90" s="171">
        <f t="shared" si="64"/>
        <v>11344</v>
      </c>
      <c r="H90" s="171">
        <f t="shared" si="64"/>
        <v>12446</v>
      </c>
      <c r="I90" s="172">
        <f t="shared" si="59"/>
        <v>9.7143864598025376E-2</v>
      </c>
      <c r="J90" s="172">
        <f t="shared" si="56"/>
        <v>3.9857300233136064E-2</v>
      </c>
      <c r="K90" s="171">
        <f t="shared" ref="K90:P90" si="65">K82-SUM(K83:K89)</f>
        <v>14338</v>
      </c>
      <c r="L90" s="171">
        <f t="shared" si="65"/>
        <v>4820</v>
      </c>
      <c r="M90" s="171">
        <f t="shared" si="65"/>
        <v>24625</v>
      </c>
      <c r="N90" s="171">
        <f t="shared" si="65"/>
        <v>34500</v>
      </c>
      <c r="O90" s="171">
        <f t="shared" si="65"/>
        <v>42472</v>
      </c>
      <c r="P90" s="171">
        <f t="shared" si="65"/>
        <v>45376</v>
      </c>
      <c r="Q90" s="172">
        <f t="shared" si="60"/>
        <v>6.8374458466754495E-2</v>
      </c>
      <c r="R90" s="172">
        <f t="shared" si="58"/>
        <v>3.213861762014443E-2</v>
      </c>
      <c r="S90" s="171">
        <f>S82-SUM(S83:S89)</f>
        <v>20947</v>
      </c>
      <c r="T90" s="171">
        <f>T82-SUM(T83:T89)</f>
        <v>35266</v>
      </c>
      <c r="U90" s="171">
        <f>U82-SUM(U83:U89)</f>
        <v>43660</v>
      </c>
      <c r="V90" s="171">
        <f>V82-SUM(V83:V89)</f>
        <v>53816</v>
      </c>
      <c r="W90" s="171">
        <f>W82-SUM(W83:W89)</f>
        <v>57822</v>
      </c>
      <c r="X90" s="172">
        <f t="shared" si="61"/>
        <v>7.4438828601159468E-2</v>
      </c>
      <c r="Y90" s="172">
        <f t="shared" si="62"/>
        <v>3.3536564146465386E-2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969</v>
      </c>
      <c r="F92" s="178">
        <f t="shared" si="66"/>
        <v>3547</v>
      </c>
      <c r="G92" s="178">
        <f t="shared" si="66"/>
        <v>3434</v>
      </c>
      <c r="H92" s="178">
        <f t="shared" si="66"/>
        <v>3865</v>
      </c>
      <c r="I92" s="179">
        <f>IFERROR(H92/G92-1,"-")</f>
        <v>0.12550960978450787</v>
      </c>
      <c r="J92" s="179">
        <f t="shared" ref="J92:J104" si="67">H92/H$8</f>
        <v>1.2377347372735889E-2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6738</v>
      </c>
      <c r="N92" s="178">
        <f t="shared" si="68"/>
        <v>22955</v>
      </c>
      <c r="O92" s="178">
        <f t="shared" si="68"/>
        <v>21800</v>
      </c>
      <c r="P92" s="178">
        <f t="shared" si="68"/>
        <v>20288</v>
      </c>
      <c r="Q92" s="179">
        <f>IFERROR(P92/O92-1,"-")</f>
        <v>-6.9357798165137652E-2</v>
      </c>
      <c r="R92" s="179">
        <f t="shared" ref="R92:R104" si="69">P92/P$8</f>
        <v>1.4369452447934816E-2</v>
      </c>
      <c r="S92" s="178">
        <f>S93+S96</f>
        <v>12754</v>
      </c>
      <c r="T92" s="178">
        <f>T93+T96</f>
        <v>20151</v>
      </c>
      <c r="U92" s="178">
        <f>U93+U96</f>
        <v>26502</v>
      </c>
      <c r="V92" s="178">
        <f>V93+V96</f>
        <v>25234</v>
      </c>
      <c r="W92" s="178">
        <f>W93+W96</f>
        <v>24153</v>
      </c>
      <c r="X92" s="179">
        <f>IFERROR(W92/V92-1,"-")</f>
        <v>-4.2839026709994399E-2</v>
      </c>
      <c r="Y92" s="179">
        <f>W92/W$8</f>
        <v>1.4008658189436174E-2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766</v>
      </c>
      <c r="F93" s="162">
        <v>2319</v>
      </c>
      <c r="G93" s="162">
        <v>2369</v>
      </c>
      <c r="H93" s="162">
        <v>2646</v>
      </c>
      <c r="I93" s="163">
        <f>IFERROR(H93/G93-1,"-")</f>
        <v>0.1169269734065006</v>
      </c>
      <c r="J93" s="163">
        <f t="shared" si="67"/>
        <v>8.4735992621627846E-3</v>
      </c>
      <c r="K93" s="162">
        <v>4723</v>
      </c>
      <c r="L93" s="162">
        <v>0</v>
      </c>
      <c r="M93" s="162">
        <v>4334</v>
      </c>
      <c r="N93" s="162">
        <v>14317</v>
      </c>
      <c r="O93" s="162">
        <v>11519</v>
      </c>
      <c r="P93" s="162">
        <v>10881</v>
      </c>
      <c r="Q93" s="163">
        <f>IFERROR(P93/O93-1,"-")</f>
        <v>-5.538675232225021E-2</v>
      </c>
      <c r="R93" s="163">
        <f t="shared" si="69"/>
        <v>7.7067237818404348E-3</v>
      </c>
      <c r="S93" s="162">
        <v>7454</v>
      </c>
      <c r="T93" s="162">
        <v>11803</v>
      </c>
      <c r="U93" s="162">
        <v>16636</v>
      </c>
      <c r="V93" s="162">
        <v>13888</v>
      </c>
      <c r="W93" s="162">
        <v>13527</v>
      </c>
      <c r="X93" s="163">
        <f>IFERROR(W93/V93-1,"-")</f>
        <v>-2.5993663594470084E-2</v>
      </c>
      <c r="Y93" s="163">
        <f>W93/W$8</f>
        <v>7.8456141816131801E-3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557</v>
      </c>
      <c r="F94" s="166">
        <v>1624</v>
      </c>
      <c r="G94" s="166">
        <v>1648</v>
      </c>
      <c r="H94" s="166">
        <v>1878</v>
      </c>
      <c r="I94" s="167">
        <f>IFERROR(H94/G94-1,"-")</f>
        <v>0.1395631067961165</v>
      </c>
      <c r="J94" s="167">
        <f t="shared" si="67"/>
        <v>6.0141418799477368E-3</v>
      </c>
      <c r="K94" s="166">
        <v>2176</v>
      </c>
      <c r="L94" s="166">
        <v>0</v>
      </c>
      <c r="M94" s="166">
        <v>1858</v>
      </c>
      <c r="N94" s="166">
        <v>3513</v>
      </c>
      <c r="O94" s="166">
        <v>2300</v>
      </c>
      <c r="P94" s="166">
        <v>2494</v>
      </c>
      <c r="Q94" s="167">
        <f>IFERROR(P94/O94-1,"-")</f>
        <v>8.4347826086956568E-2</v>
      </c>
      <c r="R94" s="167">
        <f t="shared" si="69"/>
        <v>1.7664340696544475E-3</v>
      </c>
      <c r="S94" s="166">
        <v>4239</v>
      </c>
      <c r="T94" s="166">
        <v>5649</v>
      </c>
      <c r="U94" s="166">
        <v>5137</v>
      </c>
      <c r="V94" s="166">
        <v>3948</v>
      </c>
      <c r="W94" s="166">
        <v>4372</v>
      </c>
      <c r="X94" s="167">
        <f>IFERROR(W94/V94-1,"-")</f>
        <v>0.10739614994934144</v>
      </c>
      <c r="Y94" s="167">
        <f>W94/W$8</f>
        <v>2.5357451912480832E-3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209</v>
      </c>
      <c r="F95" s="166">
        <v>695</v>
      </c>
      <c r="G95" s="166">
        <v>721</v>
      </c>
      <c r="H95" s="166">
        <v>768</v>
      </c>
      <c r="I95" s="167">
        <f>IFERROR(H95/G95-1,"-")</f>
        <v>6.5187239944521469E-2</v>
      </c>
      <c r="J95" s="167">
        <f t="shared" si="67"/>
        <v>2.4594573822150486E-3</v>
      </c>
      <c r="K95" s="166">
        <v>2547</v>
      </c>
      <c r="L95" s="166">
        <v>0</v>
      </c>
      <c r="M95" s="166">
        <v>2476</v>
      </c>
      <c r="N95" s="166">
        <v>10804</v>
      </c>
      <c r="O95" s="166">
        <v>9219</v>
      </c>
      <c r="P95" s="166">
        <v>8387</v>
      </c>
      <c r="Q95" s="167">
        <f>IFERROR(P95/O95-1,"-")</f>
        <v>-9.0248400043388632E-2</v>
      </c>
      <c r="R95" s="167">
        <f t="shared" si="69"/>
        <v>5.9402897121859869E-3</v>
      </c>
      <c r="S95" s="166">
        <v>3215</v>
      </c>
      <c r="T95" s="166">
        <v>6154</v>
      </c>
      <c r="U95" s="166">
        <v>11499</v>
      </c>
      <c r="V95" s="166">
        <v>9940</v>
      </c>
      <c r="W95" s="166">
        <v>9155</v>
      </c>
      <c r="X95" s="167">
        <f>IFERROR(W95/V95-1,"-")</f>
        <v>-7.8973843058350091E-2</v>
      </c>
      <c r="Y95" s="167">
        <f>W95/W$8</f>
        <v>5.3098689903650961E-3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203</v>
      </c>
      <c r="F96" s="162">
        <v>1228</v>
      </c>
      <c r="G96" s="162">
        <v>1065</v>
      </c>
      <c r="H96" s="162">
        <v>1219</v>
      </c>
      <c r="I96" s="163">
        <f>IFERROR(H96/G96-1,"-")</f>
        <v>0.14460093896713611</v>
      </c>
      <c r="J96" s="163">
        <f t="shared" si="67"/>
        <v>3.9037481105731048E-3</v>
      </c>
      <c r="K96" s="162">
        <v>3970</v>
      </c>
      <c r="L96" s="162">
        <v>0</v>
      </c>
      <c r="M96" s="162">
        <v>2404</v>
      </c>
      <c r="N96" s="162">
        <v>8638</v>
      </c>
      <c r="O96" s="162">
        <v>10281</v>
      </c>
      <c r="P96" s="162">
        <v>9407</v>
      </c>
      <c r="Q96" s="163">
        <f>IFERROR(P96/O96-1,"-")</f>
        <v>-8.5011185682326573E-2</v>
      </c>
      <c r="R96" s="163">
        <f t="shared" si="69"/>
        <v>6.6627286660943816E-3</v>
      </c>
      <c r="S96" s="162">
        <v>5300</v>
      </c>
      <c r="T96" s="162">
        <v>8348</v>
      </c>
      <c r="U96" s="162">
        <v>9866</v>
      </c>
      <c r="V96" s="162">
        <v>11346</v>
      </c>
      <c r="W96" s="162">
        <v>10626</v>
      </c>
      <c r="X96" s="163">
        <f>IFERROR(W96/V96-1,"-")</f>
        <v>-6.3458487572712885E-2</v>
      </c>
      <c r="Y96" s="163">
        <f>W96/W$8</f>
        <v>6.1630440078229943E-3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5</v>
      </c>
      <c r="F97" s="166">
        <v>62</v>
      </c>
      <c r="G97" s="166">
        <v>86</v>
      </c>
      <c r="H97" s="166">
        <v>72</v>
      </c>
      <c r="I97" s="167">
        <f t="shared" ref="I97:I104" si="70">IFERROR(H97/G97-1,"-")</f>
        <v>-0.16279069767441856</v>
      </c>
      <c r="J97" s="167">
        <f t="shared" si="67"/>
        <v>2.3057412958266084E-4</v>
      </c>
      <c r="K97" s="166">
        <v>915</v>
      </c>
      <c r="L97" s="166">
        <v>0</v>
      </c>
      <c r="M97" s="166">
        <v>267</v>
      </c>
      <c r="N97" s="166">
        <v>1375</v>
      </c>
      <c r="O97" s="166">
        <v>1659</v>
      </c>
      <c r="P97" s="166">
        <v>1367</v>
      </c>
      <c r="Q97" s="167">
        <f t="shared" ref="Q97:Q104" si="71">IFERROR(P97/O97-1,"-")</f>
        <v>-0.17600964436407474</v>
      </c>
      <c r="R97" s="167">
        <f t="shared" si="69"/>
        <v>9.6820985293409373E-4</v>
      </c>
      <c r="S97" s="166">
        <v>994</v>
      </c>
      <c r="T97" s="166">
        <v>1187</v>
      </c>
      <c r="U97" s="166">
        <v>1437</v>
      </c>
      <c r="V97" s="166">
        <v>1745</v>
      </c>
      <c r="W97" s="166">
        <v>1439</v>
      </c>
      <c r="X97" s="167">
        <f t="shared" ref="X97:X104" si="72">IFERROR(W97/V97-1,"-")</f>
        <v>-0.17535816618911171</v>
      </c>
      <c r="Y97" s="167">
        <f t="shared" ref="Y97:Y104" si="73">W97/W$8</f>
        <v>8.34615125847665E-4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37</v>
      </c>
      <c r="F98" s="166">
        <v>157</v>
      </c>
      <c r="G98" s="166">
        <v>187</v>
      </c>
      <c r="H98" s="166">
        <v>176</v>
      </c>
      <c r="I98" s="167">
        <f t="shared" si="70"/>
        <v>-5.8823529411764719E-2</v>
      </c>
      <c r="J98" s="167">
        <f t="shared" si="67"/>
        <v>5.6362565009094874E-4</v>
      </c>
      <c r="K98" s="166">
        <v>772</v>
      </c>
      <c r="L98" s="166">
        <v>0</v>
      </c>
      <c r="M98" s="166">
        <v>505</v>
      </c>
      <c r="N98" s="166">
        <v>1739</v>
      </c>
      <c r="O98" s="166">
        <v>2148</v>
      </c>
      <c r="P98" s="166">
        <v>1880</v>
      </c>
      <c r="Q98" s="167">
        <f t="shared" si="71"/>
        <v>-0.12476722532588458</v>
      </c>
      <c r="R98" s="167">
        <f t="shared" si="69"/>
        <v>1.3315541503409628E-3</v>
      </c>
      <c r="S98" s="166">
        <v>1071</v>
      </c>
      <c r="T98" s="166">
        <v>1672</v>
      </c>
      <c r="U98" s="166">
        <v>1896</v>
      </c>
      <c r="V98" s="166">
        <v>2335</v>
      </c>
      <c r="W98" s="166">
        <v>2056</v>
      </c>
      <c r="X98" s="167">
        <f t="shared" si="72"/>
        <v>-0.11948608137044969</v>
      </c>
      <c r="Y98" s="167">
        <f t="shared" si="73"/>
        <v>1.19247303595747E-3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80</v>
      </c>
      <c r="F99" s="166">
        <v>506</v>
      </c>
      <c r="G99" s="166">
        <v>354</v>
      </c>
      <c r="H99" s="166">
        <v>431</v>
      </c>
      <c r="I99" s="167">
        <f t="shared" si="70"/>
        <v>0.21751412429378525</v>
      </c>
      <c r="J99" s="167">
        <f t="shared" si="67"/>
        <v>1.380242359029539E-3</v>
      </c>
      <c r="K99" s="166">
        <v>622</v>
      </c>
      <c r="L99" s="166">
        <v>0</v>
      </c>
      <c r="M99" s="166">
        <v>481</v>
      </c>
      <c r="N99" s="166">
        <v>1461</v>
      </c>
      <c r="O99" s="166">
        <v>1610</v>
      </c>
      <c r="P99" s="166">
        <v>1461</v>
      </c>
      <c r="Q99" s="167">
        <f t="shared" si="71"/>
        <v>-9.254658385093173E-2</v>
      </c>
      <c r="R99" s="167">
        <f t="shared" si="69"/>
        <v>1.0347875604511418E-3</v>
      </c>
      <c r="S99" s="166">
        <v>1161</v>
      </c>
      <c r="T99" s="166">
        <v>1657</v>
      </c>
      <c r="U99" s="166">
        <v>1967</v>
      </c>
      <c r="V99" s="166">
        <v>1964</v>
      </c>
      <c r="W99" s="166">
        <v>1892</v>
      </c>
      <c r="X99" s="167">
        <f t="shared" si="72"/>
        <v>-3.6659877800407359E-2</v>
      </c>
      <c r="Y99" s="167">
        <f t="shared" si="73"/>
        <v>1.0973535914550259E-3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6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1.3770399405631134E-4</v>
      </c>
      <c r="K100" s="166">
        <v>210</v>
      </c>
      <c r="L100" s="166">
        <v>0</v>
      </c>
      <c r="M100" s="166">
        <v>179</v>
      </c>
      <c r="N100" s="166">
        <v>484</v>
      </c>
      <c r="O100" s="166">
        <v>507</v>
      </c>
      <c r="P100" s="166">
        <v>500</v>
      </c>
      <c r="Q100" s="167">
        <f t="shared" si="71"/>
        <v>-1.3806706114398382E-2</v>
      </c>
      <c r="R100" s="167">
        <f t="shared" si="69"/>
        <v>3.5413674211195821E-4</v>
      </c>
      <c r="S100" s="166">
        <v>265</v>
      </c>
      <c r="T100" s="166">
        <v>587</v>
      </c>
      <c r="U100" s="166">
        <v>501</v>
      </c>
      <c r="V100" s="166">
        <v>562</v>
      </c>
      <c r="W100" s="166">
        <v>543</v>
      </c>
      <c r="X100" s="167">
        <f t="shared" si="72"/>
        <v>-3.3807829181494609E-2</v>
      </c>
      <c r="Y100" s="167">
        <f t="shared" si="73"/>
        <v>3.1493816076114117E-4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1.3129915712345965E-4</v>
      </c>
      <c r="K101" s="166">
        <v>102</v>
      </c>
      <c r="L101" s="166">
        <v>0</v>
      </c>
      <c r="M101" s="166">
        <v>92</v>
      </c>
      <c r="N101" s="166">
        <v>205</v>
      </c>
      <c r="O101" s="166">
        <v>466</v>
      </c>
      <c r="P101" s="166">
        <v>425</v>
      </c>
      <c r="Q101" s="167">
        <f t="shared" si="71"/>
        <v>-8.7982832618025753E-2</v>
      </c>
      <c r="R101" s="167">
        <f t="shared" si="69"/>
        <v>3.0101623079516448E-4</v>
      </c>
      <c r="S101" s="166">
        <v>132</v>
      </c>
      <c r="T101" s="166">
        <v>342</v>
      </c>
      <c r="U101" s="166">
        <v>261</v>
      </c>
      <c r="V101" s="166">
        <v>495</v>
      </c>
      <c r="W101" s="166">
        <v>466</v>
      </c>
      <c r="X101" s="167">
        <f t="shared" si="72"/>
        <v>-5.858585858585863E-2</v>
      </c>
      <c r="Y101" s="167">
        <f t="shared" si="73"/>
        <v>2.7027842157401803E-4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3.8429021597110135E-5</v>
      </c>
      <c r="K102" s="166">
        <v>90</v>
      </c>
      <c r="L102" s="166">
        <v>0</v>
      </c>
      <c r="M102" s="166">
        <v>16</v>
      </c>
      <c r="N102" s="166">
        <v>79</v>
      </c>
      <c r="O102" s="166">
        <v>90</v>
      </c>
      <c r="P102" s="166">
        <v>114</v>
      </c>
      <c r="Q102" s="167">
        <f t="shared" si="71"/>
        <v>0.26666666666666661</v>
      </c>
      <c r="R102" s="167">
        <f t="shared" si="69"/>
        <v>8.0743177201526465E-5</v>
      </c>
      <c r="S102" s="166">
        <v>112</v>
      </c>
      <c r="T102" s="166">
        <v>175</v>
      </c>
      <c r="U102" s="166">
        <v>85</v>
      </c>
      <c r="V102" s="166">
        <v>104</v>
      </c>
      <c r="W102" s="166">
        <v>126</v>
      </c>
      <c r="X102" s="167">
        <f t="shared" si="72"/>
        <v>0.21153846153846145</v>
      </c>
      <c r="Y102" s="167">
        <f t="shared" si="73"/>
        <v>7.3079573215292421E-5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2.5619347731406759E-5</v>
      </c>
      <c r="K103" s="166">
        <v>61</v>
      </c>
      <c r="L103" s="166">
        <v>0</v>
      </c>
      <c r="M103" s="166">
        <v>8</v>
      </c>
      <c r="N103" s="166">
        <v>146</v>
      </c>
      <c r="O103" s="166">
        <v>254</v>
      </c>
      <c r="P103" s="166">
        <v>131</v>
      </c>
      <c r="Q103" s="167">
        <f t="shared" si="71"/>
        <v>-0.48425196850393704</v>
      </c>
      <c r="R103" s="167">
        <f t="shared" si="69"/>
        <v>9.2783826433333045E-5</v>
      </c>
      <c r="S103" s="166">
        <v>61</v>
      </c>
      <c r="T103" s="166">
        <v>77</v>
      </c>
      <c r="U103" s="166">
        <v>146</v>
      </c>
      <c r="V103" s="166">
        <v>265</v>
      </c>
      <c r="W103" s="166">
        <v>139</v>
      </c>
      <c r="X103" s="167">
        <f t="shared" si="72"/>
        <v>-0.47547169811320755</v>
      </c>
      <c r="Y103" s="167">
        <f t="shared" si="73"/>
        <v>8.0619529181949571E-5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75</v>
      </c>
      <c r="F104" s="171">
        <f t="shared" si="75"/>
        <v>424</v>
      </c>
      <c r="G104" s="171">
        <f t="shared" si="75"/>
        <v>329</v>
      </c>
      <c r="H104" s="171">
        <f t="shared" si="75"/>
        <v>436</v>
      </c>
      <c r="I104" s="172">
        <f t="shared" si="70"/>
        <v>0.32522796352583594</v>
      </c>
      <c r="J104" s="172">
        <f t="shared" si="67"/>
        <v>1.3962544513616683E-3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856</v>
      </c>
      <c r="N104" s="171">
        <f t="shared" si="76"/>
        <v>3149</v>
      </c>
      <c r="O104" s="171">
        <f t="shared" si="76"/>
        <v>3547</v>
      </c>
      <c r="P104" s="171">
        <f t="shared" si="76"/>
        <v>3529</v>
      </c>
      <c r="Q104" s="172">
        <f t="shared" si="71"/>
        <v>-5.0747110234000692E-3</v>
      </c>
      <c r="R104" s="172">
        <f t="shared" si="69"/>
        <v>2.4994971258262009E-3</v>
      </c>
      <c r="S104" s="171">
        <f>S96-SUM(S97:S103)</f>
        <v>1504</v>
      </c>
      <c r="T104" s="171">
        <f>T96-SUM(T97:T103)</f>
        <v>2651</v>
      </c>
      <c r="U104" s="171">
        <f>U96-SUM(U97:U103)</f>
        <v>3573</v>
      </c>
      <c r="V104" s="171">
        <f>V96-SUM(V97:V103)</f>
        <v>3876</v>
      </c>
      <c r="W104" s="171">
        <f>W96-SUM(W97:W103)</f>
        <v>3965</v>
      </c>
      <c r="X104" s="172">
        <f t="shared" si="72"/>
        <v>2.2961816305469451E-2</v>
      </c>
      <c r="Y104" s="172">
        <f t="shared" si="73"/>
        <v>2.299686569830432E-3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68287</v>
      </c>
      <c r="U106" s="178">
        <f>U107+U110</f>
        <v>92728</v>
      </c>
      <c r="V106" s="178">
        <f>V107+V110</f>
        <v>86636</v>
      </c>
      <c r="W106" s="178">
        <f>W107+W110</f>
        <v>95259</v>
      </c>
      <c r="X106" s="179">
        <f>IFERROR(W106/V106-1,"-")</f>
        <v>9.9531372639549476E-2</v>
      </c>
      <c r="Y106" s="179">
        <f>W106/W$8</f>
        <v>5.5249897340599534E-2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13107</v>
      </c>
      <c r="U107" s="162">
        <v>17275</v>
      </c>
      <c r="V107" s="162">
        <v>16131</v>
      </c>
      <c r="W107" s="162">
        <v>17740</v>
      </c>
      <c r="X107" s="163">
        <f>IFERROR(W107/V107-1,"-")</f>
        <v>9.9745831008617003E-2</v>
      </c>
      <c r="Y107" s="163">
        <f>W107/W$8</f>
        <v>1.0289139911422917E-2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5114</v>
      </c>
      <c r="U108" s="166">
        <v>6615</v>
      </c>
      <c r="V108" s="166">
        <v>4058</v>
      </c>
      <c r="W108" s="166">
        <v>5541</v>
      </c>
      <c r="X108" s="167">
        <f>IFERROR(W108/V108-1,"-")</f>
        <v>0.36545096106456376</v>
      </c>
      <c r="Y108" s="167">
        <f>W108/W$8</f>
        <v>3.2137612316344073E-3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7993</v>
      </c>
      <c r="U109" s="166">
        <v>10660</v>
      </c>
      <c r="V109" s="166">
        <v>12073</v>
      </c>
      <c r="W109" s="166">
        <v>12199</v>
      </c>
      <c r="X109" s="167">
        <f>IFERROR(W109/V109-1,"-")</f>
        <v>1.0436511223391065E-2</v>
      </c>
      <c r="Y109" s="167">
        <f>W109/W$8</f>
        <v>7.0753786797885104E-3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55180</v>
      </c>
      <c r="U110" s="162">
        <v>75453</v>
      </c>
      <c r="V110" s="162">
        <v>70505</v>
      </c>
      <c r="W110" s="162">
        <v>77519</v>
      </c>
      <c r="X110" s="163">
        <f>IFERROR(W110/V110-1,"-")</f>
        <v>9.9482306219417005E-2</v>
      </c>
      <c r="Y110" s="163">
        <f>W110/W$8</f>
        <v>4.4960757429176615E-2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30291</v>
      </c>
      <c r="U111" s="166">
        <v>48894</v>
      </c>
      <c r="V111" s="166">
        <v>42355</v>
      </c>
      <c r="W111" s="166">
        <v>44687</v>
      </c>
      <c r="X111" s="167">
        <f t="shared" ref="X111:X118" si="83">IFERROR(W111/V111-1,"-")</f>
        <v>5.5058434659426281E-2</v>
      </c>
      <c r="Y111" s="167">
        <f t="shared" ref="Y111:Y118" si="84">W111/W$8</f>
        <v>2.5918308637077558E-2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3092</v>
      </c>
      <c r="U112" s="166">
        <v>3778</v>
      </c>
      <c r="V112" s="166">
        <v>3352</v>
      </c>
      <c r="W112" s="166">
        <v>3940</v>
      </c>
      <c r="X112" s="167">
        <f t="shared" si="83"/>
        <v>0.17541766109785195</v>
      </c>
      <c r="Y112" s="167">
        <f t="shared" si="84"/>
        <v>2.2851866545099378E-3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3780</v>
      </c>
      <c r="U113" s="166">
        <v>6852</v>
      </c>
      <c r="V113" s="166">
        <v>4816</v>
      </c>
      <c r="W113" s="166">
        <v>6372</v>
      </c>
      <c r="X113" s="167">
        <f t="shared" si="83"/>
        <v>0.32308970099667778</v>
      </c>
      <c r="Y113" s="167">
        <f t="shared" si="84"/>
        <v>3.6957384168876456E-3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3219</v>
      </c>
      <c r="U114" s="166">
        <v>2628</v>
      </c>
      <c r="V114" s="166">
        <v>3107</v>
      </c>
      <c r="W114" s="166">
        <v>2989</v>
      </c>
      <c r="X114" s="167">
        <f t="shared" si="83"/>
        <v>-3.7978757644029582E-2</v>
      </c>
      <c r="Y114" s="167">
        <f t="shared" si="84"/>
        <v>1.7336098757183259E-3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2104</v>
      </c>
      <c r="U115" s="166">
        <v>1868</v>
      </c>
      <c r="V115" s="166">
        <v>2165</v>
      </c>
      <c r="W115" s="166">
        <v>2043</v>
      </c>
      <c r="X115" s="167">
        <f t="shared" si="83"/>
        <v>-5.635103926096996E-2</v>
      </c>
      <c r="Y115" s="167">
        <f t="shared" si="84"/>
        <v>1.1849330799908128E-3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413</v>
      </c>
      <c r="U116" s="166">
        <v>578</v>
      </c>
      <c r="V116" s="166">
        <v>806</v>
      </c>
      <c r="W116" s="166">
        <v>767</v>
      </c>
      <c r="X116" s="167">
        <f t="shared" si="83"/>
        <v>-4.8387096774193505E-2</v>
      </c>
      <c r="Y116" s="167">
        <f t="shared" si="84"/>
        <v>4.4485740203277214E-4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621</v>
      </c>
      <c r="U117" s="166">
        <v>362</v>
      </c>
      <c r="V117" s="166">
        <v>1002</v>
      </c>
      <c r="W117" s="166">
        <v>637</v>
      </c>
      <c r="X117" s="167">
        <f t="shared" si="83"/>
        <v>-0.36427145708582831</v>
      </c>
      <c r="Y117" s="167">
        <f t="shared" si="84"/>
        <v>3.6945784236620057E-4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11660</v>
      </c>
      <c r="U118" s="171">
        <f>U110-SUM(U111:U117)</f>
        <v>10493</v>
      </c>
      <c r="V118" s="171">
        <f>V110-SUM(V111:V117)</f>
        <v>12902</v>
      </c>
      <c r="W118" s="171">
        <f>W110-SUM(W111:W117)</f>
        <v>16084</v>
      </c>
      <c r="X118" s="172">
        <f t="shared" si="83"/>
        <v>0.24662842970082166</v>
      </c>
      <c r="Y118" s="172">
        <f t="shared" si="84"/>
        <v>9.32866552059336E-3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19550</v>
      </c>
      <c r="E120" s="178">
        <f t="shared" si="88"/>
        <v>32829</v>
      </c>
      <c r="F120" s="178">
        <f t="shared" si="88"/>
        <v>43190</v>
      </c>
      <c r="G120" s="178">
        <f t="shared" si="88"/>
        <v>44511</v>
      </c>
      <c r="H120" s="178">
        <f t="shared" si="88"/>
        <v>42611</v>
      </c>
      <c r="I120" s="179">
        <f>IFERROR(H120/G120-1,"-")</f>
        <v>-4.2686077598795835E-2</v>
      </c>
      <c r="J120" s="179">
        <f t="shared" ref="J120:J132" si="89">H120/H$8</f>
        <v>0.13645825327287167</v>
      </c>
      <c r="K120" s="178">
        <f t="shared" ref="K120:P120" si="90">K121+K124</f>
        <v>26292</v>
      </c>
      <c r="L120" s="178">
        <f t="shared" si="90"/>
        <v>25712</v>
      </c>
      <c r="M120" s="178">
        <f t="shared" si="90"/>
        <v>53984</v>
      </c>
      <c r="N120" s="178">
        <f t="shared" si="90"/>
        <v>65403</v>
      </c>
      <c r="O120" s="178">
        <f t="shared" si="90"/>
        <v>61420</v>
      </c>
      <c r="P120" s="178">
        <f t="shared" si="90"/>
        <v>77277</v>
      </c>
      <c r="Q120" s="179">
        <f>IFERROR(P120/O120-1,"-")</f>
        <v>0.25817323347443821</v>
      </c>
      <c r="R120" s="179">
        <f t="shared" ref="R120:R132" si="91">P120/P$8</f>
        <v>5.4733250040371585E-2</v>
      </c>
      <c r="S120" s="178">
        <f>S121+S124</f>
        <v>52853</v>
      </c>
      <c r="T120" s="178">
        <f>T121+T124</f>
        <v>86813</v>
      </c>
      <c r="U120" s="178">
        <f>U121+U124</f>
        <v>108593</v>
      </c>
      <c r="V120" s="178">
        <f>V121+V124</f>
        <v>105931</v>
      </c>
      <c r="W120" s="178">
        <f>W121+W124</f>
        <v>119888</v>
      </c>
      <c r="X120" s="179">
        <f>IFERROR(W120/V120-1,"-")</f>
        <v>0.13175557674335181</v>
      </c>
      <c r="Y120" s="179">
        <f>W120/W$8</f>
        <v>6.9534633917737926E-2</v>
      </c>
    </row>
    <row r="121" spans="1:25" x14ac:dyDescent="0.25">
      <c r="A121" s="57"/>
      <c r="B121" s="161" t="s">
        <v>99</v>
      </c>
      <c r="C121" s="162">
        <v>12262</v>
      </c>
      <c r="D121" s="162">
        <v>9862</v>
      </c>
      <c r="E121" s="162">
        <v>18062</v>
      </c>
      <c r="F121" s="162">
        <v>26156</v>
      </c>
      <c r="G121" s="162">
        <v>28110</v>
      </c>
      <c r="H121" s="162">
        <v>25065</v>
      </c>
      <c r="I121" s="163">
        <f>IFERROR(H121/G121-1,"-")</f>
        <v>-0.108324439701174</v>
      </c>
      <c r="J121" s="163">
        <f t="shared" si="89"/>
        <v>8.02686188609638E-2</v>
      </c>
      <c r="K121" s="162">
        <v>14678</v>
      </c>
      <c r="L121" s="162">
        <v>18868</v>
      </c>
      <c r="M121" s="162">
        <v>32505</v>
      </c>
      <c r="N121" s="162">
        <v>37243</v>
      </c>
      <c r="O121" s="162">
        <v>32952</v>
      </c>
      <c r="P121" s="162">
        <v>45988</v>
      </c>
      <c r="Q121" s="163">
        <f>IFERROR(P121/O121-1,"-")</f>
        <v>0.39560572954600626</v>
      </c>
      <c r="R121" s="163">
        <f t="shared" si="91"/>
        <v>3.2572080992489469E-2</v>
      </c>
      <c r="S121" s="162">
        <v>26940</v>
      </c>
      <c r="T121" s="162">
        <v>50567</v>
      </c>
      <c r="U121" s="162">
        <v>63399</v>
      </c>
      <c r="V121" s="162">
        <v>61062</v>
      </c>
      <c r="W121" s="162">
        <v>71053</v>
      </c>
      <c r="X121" s="163">
        <f>IFERROR(W121/V121-1,"-")</f>
        <v>0.16362058235891386</v>
      </c>
      <c r="Y121" s="163">
        <f>W121/W$8</f>
        <v>4.1210499330683908E-2</v>
      </c>
    </row>
    <row r="122" spans="1:25" x14ac:dyDescent="0.25">
      <c r="A122" s="57"/>
      <c r="B122" s="165" t="s">
        <v>105</v>
      </c>
      <c r="C122" s="166">
        <v>6450</v>
      </c>
      <c r="D122" s="166">
        <v>5080</v>
      </c>
      <c r="E122" s="166">
        <v>9481</v>
      </c>
      <c r="F122" s="166">
        <v>11586</v>
      </c>
      <c r="G122" s="166">
        <v>15351</v>
      </c>
      <c r="H122" s="166">
        <v>14170</v>
      </c>
      <c r="I122" s="167">
        <f>IFERROR(H122/G122-1,"-")</f>
        <v>-7.6933098820923695E-2</v>
      </c>
      <c r="J122" s="167">
        <f t="shared" si="89"/>
        <v>4.537826966925422E-2</v>
      </c>
      <c r="K122" s="166">
        <v>7265</v>
      </c>
      <c r="L122" s="166">
        <v>10256</v>
      </c>
      <c r="M122" s="166">
        <v>15226</v>
      </c>
      <c r="N122" s="166">
        <v>17626</v>
      </c>
      <c r="O122" s="166">
        <v>11425</v>
      </c>
      <c r="P122" s="166">
        <v>20975</v>
      </c>
      <c r="Q122" s="167">
        <f>IFERROR(P122/O122-1,"-")</f>
        <v>0.83588621444201316</v>
      </c>
      <c r="R122" s="167">
        <f t="shared" si="91"/>
        <v>1.4856036331596647E-2</v>
      </c>
      <c r="S122" s="166">
        <v>13715</v>
      </c>
      <c r="T122" s="166">
        <v>24707</v>
      </c>
      <c r="U122" s="166">
        <v>29212</v>
      </c>
      <c r="V122" s="166">
        <v>26776</v>
      </c>
      <c r="W122" s="166">
        <v>35145</v>
      </c>
      <c r="X122" s="167">
        <f>IFERROR(W122/V122-1,"-")</f>
        <v>0.31255602031670149</v>
      </c>
      <c r="Y122" s="167">
        <f>W122/W$8</f>
        <v>2.0383980957551208E-2</v>
      </c>
    </row>
    <row r="123" spans="1:25" x14ac:dyDescent="0.25">
      <c r="A123" s="57"/>
      <c r="B123" s="165" t="s">
        <v>102</v>
      </c>
      <c r="C123" s="166">
        <v>5812</v>
      </c>
      <c r="D123" s="166">
        <v>4782</v>
      </c>
      <c r="E123" s="166">
        <v>8581</v>
      </c>
      <c r="F123" s="166">
        <v>14570</v>
      </c>
      <c r="G123" s="166">
        <v>12759</v>
      </c>
      <c r="H123" s="166">
        <v>10895</v>
      </c>
      <c r="I123" s="167">
        <f>IFERROR(H123/G123-1,"-")</f>
        <v>-0.14609295399325961</v>
      </c>
      <c r="J123" s="167">
        <f t="shared" si="89"/>
        <v>3.489034919170958E-2</v>
      </c>
      <c r="K123" s="166">
        <v>7413</v>
      </c>
      <c r="L123" s="166">
        <v>8612</v>
      </c>
      <c r="M123" s="166">
        <v>17279</v>
      </c>
      <c r="N123" s="166">
        <v>19617</v>
      </c>
      <c r="O123" s="166">
        <v>21527</v>
      </c>
      <c r="P123" s="166">
        <v>25013</v>
      </c>
      <c r="Q123" s="167">
        <f>IFERROR(P123/O123-1,"-")</f>
        <v>0.16193617317786968</v>
      </c>
      <c r="R123" s="167">
        <f t="shared" si="91"/>
        <v>1.771604466089282E-2</v>
      </c>
      <c r="S123" s="166">
        <v>13225</v>
      </c>
      <c r="T123" s="166">
        <v>25860</v>
      </c>
      <c r="U123" s="166">
        <v>34187</v>
      </c>
      <c r="V123" s="166">
        <v>34286</v>
      </c>
      <c r="W123" s="166">
        <v>35908</v>
      </c>
      <c r="X123" s="167">
        <f>IFERROR(W123/V123-1,"-")</f>
        <v>4.7307939100507568E-2</v>
      </c>
      <c r="Y123" s="167">
        <f>W123/W$8</f>
        <v>2.0826518373132701E-2</v>
      </c>
    </row>
    <row r="124" spans="1:25" x14ac:dyDescent="0.25">
      <c r="A124" s="57"/>
      <c r="B124" s="161" t="s">
        <v>109</v>
      </c>
      <c r="C124" s="162">
        <v>14299</v>
      </c>
      <c r="D124" s="162">
        <v>9688</v>
      </c>
      <c r="E124" s="162">
        <v>14767</v>
      </c>
      <c r="F124" s="162">
        <v>17034</v>
      </c>
      <c r="G124" s="162">
        <v>16401</v>
      </c>
      <c r="H124" s="162">
        <v>17546</v>
      </c>
      <c r="I124" s="163">
        <f>IFERROR(H124/G124-1,"-")</f>
        <v>6.9812816291689561E-2</v>
      </c>
      <c r="J124" s="163">
        <f t="shared" si="89"/>
        <v>5.6189634411907871E-2</v>
      </c>
      <c r="K124" s="162">
        <v>11614</v>
      </c>
      <c r="L124" s="162">
        <v>6844</v>
      </c>
      <c r="M124" s="162">
        <v>21479</v>
      </c>
      <c r="N124" s="162">
        <v>28160</v>
      </c>
      <c r="O124" s="162">
        <v>28468</v>
      </c>
      <c r="P124" s="162">
        <v>31289</v>
      </c>
      <c r="Q124" s="163">
        <f>IFERROR(P124/O124-1,"-")</f>
        <v>9.909371926373467E-2</v>
      </c>
      <c r="R124" s="163">
        <f t="shared" si="91"/>
        <v>2.216116904788212E-2</v>
      </c>
      <c r="S124" s="162">
        <v>25913</v>
      </c>
      <c r="T124" s="162">
        <v>36246</v>
      </c>
      <c r="U124" s="162">
        <v>45194</v>
      </c>
      <c r="V124" s="162">
        <v>44869</v>
      </c>
      <c r="W124" s="162">
        <v>48835</v>
      </c>
      <c r="X124" s="163">
        <f>IFERROR(W124/V124-1,"-")</f>
        <v>8.8390648331810429E-2</v>
      </c>
      <c r="Y124" s="163">
        <f>W124/W$8</f>
        <v>2.832413458705401E-2</v>
      </c>
    </row>
    <row r="125" spans="1:25" s="57" customFormat="1" x14ac:dyDescent="0.25">
      <c r="B125" s="165" t="s">
        <v>112</v>
      </c>
      <c r="C125" s="166">
        <v>1009</v>
      </c>
      <c r="D125" s="166">
        <v>111</v>
      </c>
      <c r="E125" s="166">
        <v>775</v>
      </c>
      <c r="F125" s="166">
        <v>1276</v>
      </c>
      <c r="G125" s="166">
        <v>1231</v>
      </c>
      <c r="H125" s="166">
        <v>1332</v>
      </c>
      <c r="I125" s="167">
        <f t="shared" ref="I125:I132" si="92">IFERROR(H125/G125-1,"-")</f>
        <v>8.2047116165719025E-2</v>
      </c>
      <c r="J125" s="167">
        <f t="shared" si="89"/>
        <v>4.265621397279225E-3</v>
      </c>
      <c r="K125" s="166">
        <v>1801</v>
      </c>
      <c r="L125" s="166">
        <v>373</v>
      </c>
      <c r="M125" s="166">
        <v>2778</v>
      </c>
      <c r="N125" s="166">
        <v>3882</v>
      </c>
      <c r="O125" s="166">
        <v>4124</v>
      </c>
      <c r="P125" s="166">
        <v>3817</v>
      </c>
      <c r="Q125" s="167">
        <f t="shared" ref="Q125:Q132" si="93">IFERROR(P125/O125-1,"-")</f>
        <v>-7.444228903976724E-2</v>
      </c>
      <c r="R125" s="167">
        <f t="shared" si="91"/>
        <v>2.7034798892826891E-3</v>
      </c>
      <c r="S125" s="166">
        <v>2810</v>
      </c>
      <c r="T125" s="166">
        <v>3553</v>
      </c>
      <c r="U125" s="166">
        <v>5158</v>
      </c>
      <c r="V125" s="166">
        <v>5355</v>
      </c>
      <c r="W125" s="166">
        <v>5149</v>
      </c>
      <c r="X125" s="167">
        <f t="shared" ref="X125:X132" si="94">IFERROR(W125/V125-1,"-")</f>
        <v>-3.8468720821661972E-2</v>
      </c>
      <c r="Y125" s="167">
        <f t="shared" ref="Y125:Y132" si="95">W125/W$8</f>
        <v>2.9864025594090529E-3</v>
      </c>
    </row>
    <row r="126" spans="1:25" s="57" customFormat="1" x14ac:dyDescent="0.25">
      <c r="B126" s="165" t="s">
        <v>115</v>
      </c>
      <c r="C126" s="166">
        <v>1174</v>
      </c>
      <c r="D126" s="166">
        <v>899</v>
      </c>
      <c r="E126" s="166">
        <v>1376</v>
      </c>
      <c r="F126" s="166">
        <v>2662</v>
      </c>
      <c r="G126" s="166">
        <v>2597</v>
      </c>
      <c r="H126" s="166">
        <v>2612</v>
      </c>
      <c r="I126" s="167">
        <f t="shared" si="92"/>
        <v>5.7758952637658734E-3</v>
      </c>
      <c r="J126" s="167">
        <f t="shared" si="89"/>
        <v>8.3647170343043066E-3</v>
      </c>
      <c r="K126" s="166">
        <v>1720</v>
      </c>
      <c r="L126" s="166">
        <v>844</v>
      </c>
      <c r="M126" s="166">
        <v>2945</v>
      </c>
      <c r="N126" s="166">
        <v>4470</v>
      </c>
      <c r="O126" s="166">
        <v>4156</v>
      </c>
      <c r="P126" s="166">
        <v>5065</v>
      </c>
      <c r="Q126" s="167">
        <f t="shared" si="93"/>
        <v>0.21871992300288734</v>
      </c>
      <c r="R126" s="167">
        <f t="shared" si="91"/>
        <v>3.5874051975941365E-3</v>
      </c>
      <c r="S126" s="166">
        <v>2894</v>
      </c>
      <c r="T126" s="166">
        <v>4321</v>
      </c>
      <c r="U126" s="166">
        <v>7132</v>
      </c>
      <c r="V126" s="166">
        <v>6753</v>
      </c>
      <c r="W126" s="166">
        <v>7677</v>
      </c>
      <c r="X126" s="167">
        <f t="shared" si="94"/>
        <v>0.13682807641048433</v>
      </c>
      <c r="Y126" s="167">
        <f t="shared" si="95"/>
        <v>4.4526339966174597E-3</v>
      </c>
    </row>
    <row r="127" spans="1:25" x14ac:dyDescent="0.25">
      <c r="A127" s="57"/>
      <c r="B127" s="165" t="s">
        <v>118</v>
      </c>
      <c r="C127" s="166">
        <v>890</v>
      </c>
      <c r="D127" s="166">
        <v>827</v>
      </c>
      <c r="E127" s="166">
        <v>1152</v>
      </c>
      <c r="F127" s="166">
        <v>1443</v>
      </c>
      <c r="G127" s="166">
        <v>1328</v>
      </c>
      <c r="H127" s="166">
        <v>1475</v>
      </c>
      <c r="I127" s="167">
        <f t="shared" si="92"/>
        <v>0.11069277108433728</v>
      </c>
      <c r="J127" s="167">
        <f t="shared" si="89"/>
        <v>4.7235672379781213E-3</v>
      </c>
      <c r="K127" s="166">
        <v>1060</v>
      </c>
      <c r="L127" s="166">
        <v>1675</v>
      </c>
      <c r="M127" s="166">
        <v>2485</v>
      </c>
      <c r="N127" s="166">
        <v>2592</v>
      </c>
      <c r="O127" s="166">
        <v>2453</v>
      </c>
      <c r="P127" s="166">
        <v>2408</v>
      </c>
      <c r="Q127" s="167">
        <f t="shared" si="93"/>
        <v>-1.8344883815735846E-2</v>
      </c>
      <c r="R127" s="167">
        <f t="shared" si="91"/>
        <v>1.7055225500111908E-3</v>
      </c>
      <c r="S127" s="166">
        <v>1950</v>
      </c>
      <c r="T127" s="166">
        <v>3637</v>
      </c>
      <c r="U127" s="166">
        <v>4035</v>
      </c>
      <c r="V127" s="166">
        <v>3781</v>
      </c>
      <c r="W127" s="166">
        <v>3883</v>
      </c>
      <c r="X127" s="167">
        <f t="shared" si="94"/>
        <v>2.6976990214228946E-2</v>
      </c>
      <c r="Y127" s="167">
        <f t="shared" si="95"/>
        <v>2.2521268475792101E-3</v>
      </c>
    </row>
    <row r="128" spans="1:25" x14ac:dyDescent="0.25">
      <c r="A128" s="57"/>
      <c r="B128" s="165" t="s">
        <v>125</v>
      </c>
      <c r="C128" s="166">
        <v>261</v>
      </c>
      <c r="D128" s="166">
        <v>91</v>
      </c>
      <c r="E128" s="166">
        <v>313</v>
      </c>
      <c r="F128" s="166">
        <v>310</v>
      </c>
      <c r="G128" s="166">
        <v>322</v>
      </c>
      <c r="H128" s="166">
        <v>451</v>
      </c>
      <c r="I128" s="167">
        <f t="shared" si="92"/>
        <v>0.40062111801242239</v>
      </c>
      <c r="J128" s="167">
        <f t="shared" si="89"/>
        <v>1.4442907283580559E-3</v>
      </c>
      <c r="K128" s="166">
        <v>266</v>
      </c>
      <c r="L128" s="166">
        <v>144</v>
      </c>
      <c r="M128" s="166">
        <v>739</v>
      </c>
      <c r="N128" s="166">
        <v>817</v>
      </c>
      <c r="O128" s="166">
        <v>824</v>
      </c>
      <c r="P128" s="166">
        <v>744</v>
      </c>
      <c r="Q128" s="167">
        <f t="shared" si="93"/>
        <v>-9.7087378640776656E-2</v>
      </c>
      <c r="R128" s="167">
        <f t="shared" si="91"/>
        <v>5.2695547226259379E-4</v>
      </c>
      <c r="S128" s="166">
        <v>527</v>
      </c>
      <c r="T128" s="166">
        <v>1052</v>
      </c>
      <c r="U128" s="166">
        <v>1127</v>
      </c>
      <c r="V128" s="166">
        <v>1146</v>
      </c>
      <c r="W128" s="166">
        <v>1195</v>
      </c>
      <c r="X128" s="167">
        <f t="shared" si="94"/>
        <v>4.2757417102966766E-2</v>
      </c>
      <c r="Y128" s="167">
        <f t="shared" si="95"/>
        <v>6.9309595231963842E-4</v>
      </c>
    </row>
    <row r="129" spans="1:25" x14ac:dyDescent="0.25">
      <c r="A129" s="57"/>
      <c r="B129" s="165" t="s">
        <v>121</v>
      </c>
      <c r="C129" s="166">
        <v>170</v>
      </c>
      <c r="D129" s="166">
        <v>88</v>
      </c>
      <c r="E129" s="166">
        <v>236</v>
      </c>
      <c r="F129" s="166">
        <v>272</v>
      </c>
      <c r="G129" s="166">
        <v>279</v>
      </c>
      <c r="H129" s="166">
        <v>262</v>
      </c>
      <c r="I129" s="167">
        <f t="shared" si="92"/>
        <v>-6.0931899641577081E-2</v>
      </c>
      <c r="J129" s="167">
        <f t="shared" si="89"/>
        <v>8.3903363820357136E-4</v>
      </c>
      <c r="K129" s="166">
        <v>285</v>
      </c>
      <c r="L129" s="166">
        <v>154</v>
      </c>
      <c r="M129" s="166">
        <v>545</v>
      </c>
      <c r="N129" s="166">
        <v>582</v>
      </c>
      <c r="O129" s="166">
        <v>617</v>
      </c>
      <c r="P129" s="166">
        <v>754</v>
      </c>
      <c r="Q129" s="167">
        <f t="shared" si="93"/>
        <v>0.22204213938411677</v>
      </c>
      <c r="R129" s="167">
        <f t="shared" si="91"/>
        <v>5.3403820710483298E-4</v>
      </c>
      <c r="S129" s="166">
        <v>455</v>
      </c>
      <c r="T129" s="166">
        <v>781</v>
      </c>
      <c r="U129" s="166">
        <v>854</v>
      </c>
      <c r="V129" s="166">
        <v>896</v>
      </c>
      <c r="W129" s="166">
        <v>1016</v>
      </c>
      <c r="X129" s="167">
        <f t="shared" si="94"/>
        <v>0.1339285714285714</v>
      </c>
      <c r="Y129" s="167">
        <f t="shared" si="95"/>
        <v>5.8927655862489766E-4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137</v>
      </c>
      <c r="F130" s="166">
        <v>135</v>
      </c>
      <c r="G130" s="166">
        <v>158</v>
      </c>
      <c r="H130" s="166">
        <v>188</v>
      </c>
      <c r="I130" s="167">
        <f t="shared" si="92"/>
        <v>0.18987341772151889</v>
      </c>
      <c r="J130" s="167">
        <f t="shared" si="89"/>
        <v>6.0205467168805878E-4</v>
      </c>
      <c r="K130" s="166">
        <v>461</v>
      </c>
      <c r="L130" s="166">
        <v>19</v>
      </c>
      <c r="M130" s="166">
        <v>399</v>
      </c>
      <c r="N130" s="166">
        <v>614</v>
      </c>
      <c r="O130" s="166">
        <v>661</v>
      </c>
      <c r="P130" s="166">
        <v>454</v>
      </c>
      <c r="Q130" s="167">
        <f t="shared" si="93"/>
        <v>-0.31316187594553702</v>
      </c>
      <c r="R130" s="167">
        <f t="shared" si="91"/>
        <v>3.2155616183765804E-4</v>
      </c>
      <c r="S130" s="166">
        <v>630</v>
      </c>
      <c r="T130" s="166">
        <v>536</v>
      </c>
      <c r="U130" s="166">
        <v>749</v>
      </c>
      <c r="V130" s="166">
        <v>819</v>
      </c>
      <c r="W130" s="166">
        <v>642</v>
      </c>
      <c r="X130" s="167">
        <f t="shared" si="94"/>
        <v>-0.21611721611721613</v>
      </c>
      <c r="Y130" s="167">
        <f t="shared" si="95"/>
        <v>3.723578254302995E-4</v>
      </c>
    </row>
    <row r="131" spans="1:25" x14ac:dyDescent="0.25">
      <c r="A131" s="57"/>
      <c r="B131" s="165" t="s">
        <v>133</v>
      </c>
      <c r="C131" s="166">
        <v>146</v>
      </c>
      <c r="D131" s="166">
        <v>53</v>
      </c>
      <c r="E131" s="166">
        <v>125</v>
      </c>
      <c r="F131" s="166">
        <v>247</v>
      </c>
      <c r="G131" s="166">
        <v>166</v>
      </c>
      <c r="H131" s="166">
        <v>170</v>
      </c>
      <c r="I131" s="167">
        <f t="shared" si="92"/>
        <v>2.4096385542168752E-2</v>
      </c>
      <c r="J131" s="167">
        <f t="shared" si="89"/>
        <v>5.4441113929239366E-4</v>
      </c>
      <c r="K131" s="166">
        <v>824</v>
      </c>
      <c r="L131" s="166">
        <v>61</v>
      </c>
      <c r="M131" s="166">
        <v>854</v>
      </c>
      <c r="N131" s="166">
        <v>1174</v>
      </c>
      <c r="O131" s="166">
        <v>1126</v>
      </c>
      <c r="P131" s="166">
        <v>1171</v>
      </c>
      <c r="Q131" s="167">
        <f t="shared" si="93"/>
        <v>3.9964476021314477E-2</v>
      </c>
      <c r="R131" s="167">
        <f t="shared" si="91"/>
        <v>8.2938825002620614E-4</v>
      </c>
      <c r="S131" s="166">
        <v>970</v>
      </c>
      <c r="T131" s="166">
        <v>979</v>
      </c>
      <c r="U131" s="166">
        <v>1421</v>
      </c>
      <c r="V131" s="166">
        <v>1292</v>
      </c>
      <c r="W131" s="166">
        <v>1341</v>
      </c>
      <c r="X131" s="167">
        <f t="shared" si="94"/>
        <v>3.7925696594427238E-2</v>
      </c>
      <c r="Y131" s="167">
        <f t="shared" si="95"/>
        <v>7.7777545779132652E-4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7607</v>
      </c>
      <c r="E132" s="171">
        <f t="shared" si="97"/>
        <v>10653</v>
      </c>
      <c r="F132" s="171">
        <f t="shared" si="97"/>
        <v>10689</v>
      </c>
      <c r="G132" s="171">
        <f t="shared" si="97"/>
        <v>10320</v>
      </c>
      <c r="H132" s="171">
        <f t="shared" si="97"/>
        <v>11056</v>
      </c>
      <c r="I132" s="172">
        <f t="shared" si="92"/>
        <v>7.1317829457364423E-2</v>
      </c>
      <c r="J132" s="172">
        <f t="shared" si="89"/>
        <v>3.5405938564804139E-2</v>
      </c>
      <c r="K132" s="171">
        <f t="shared" ref="K132:P132" si="98">K124-SUM(K125:K131)</f>
        <v>5197</v>
      </c>
      <c r="L132" s="171">
        <f t="shared" si="98"/>
        <v>3574</v>
      </c>
      <c r="M132" s="171">
        <f t="shared" si="98"/>
        <v>10734</v>
      </c>
      <c r="N132" s="171">
        <f t="shared" si="98"/>
        <v>14029</v>
      </c>
      <c r="O132" s="171">
        <f t="shared" si="98"/>
        <v>14507</v>
      </c>
      <c r="P132" s="171">
        <f t="shared" si="98"/>
        <v>16876</v>
      </c>
      <c r="Q132" s="172">
        <f t="shared" si="93"/>
        <v>0.1633004756324532</v>
      </c>
      <c r="R132" s="172">
        <f t="shared" si="91"/>
        <v>1.1952823319762813E-2</v>
      </c>
      <c r="S132" s="171">
        <f>S124-SUM(S125:S131)</f>
        <v>15677</v>
      </c>
      <c r="T132" s="171">
        <f>T124-SUM(T125:T131)</f>
        <v>21387</v>
      </c>
      <c r="U132" s="171">
        <f>U124-SUM(U125:U131)</f>
        <v>24718</v>
      </c>
      <c r="V132" s="171">
        <f>V124-SUM(V125:V131)</f>
        <v>24827</v>
      </c>
      <c r="W132" s="171">
        <f>W124-SUM(W125:W131)</f>
        <v>27932</v>
      </c>
      <c r="X132" s="172">
        <f t="shared" si="94"/>
        <v>0.12506545293430538</v>
      </c>
      <c r="Y132" s="172">
        <f t="shared" si="95"/>
        <v>1.6200465389282128E-2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19242</v>
      </c>
      <c r="F134" s="178">
        <f t="shared" si="99"/>
        <v>18573</v>
      </c>
      <c r="G134" s="178">
        <f t="shared" si="99"/>
        <v>21086</v>
      </c>
      <c r="H134" s="178">
        <f t="shared" si="99"/>
        <v>20128</v>
      </c>
      <c r="I134" s="179">
        <f>IFERROR(H134/G134-1,"-")</f>
        <v>-4.5432988712890032E-2</v>
      </c>
      <c r="J134" s="179">
        <f t="shared" ref="J134:J146" si="100">H134/H$8</f>
        <v>6.4458278892219403E-2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66024</v>
      </c>
      <c r="N134" s="178">
        <f t="shared" si="101"/>
        <v>73849</v>
      </c>
      <c r="O134" s="178">
        <f t="shared" si="101"/>
        <v>77626</v>
      </c>
      <c r="P134" s="178">
        <f t="shared" si="101"/>
        <v>71340</v>
      </c>
      <c r="Q134" s="179">
        <f>IFERROR(P134/O134-1,"-")</f>
        <v>-8.0978022827403184E-2</v>
      </c>
      <c r="R134" s="179">
        <f t="shared" ref="R134:R146" si="102">P134/P$8</f>
        <v>5.0528230364534195E-2</v>
      </c>
      <c r="S134" s="178">
        <f>S135+S138</f>
        <v>39287</v>
      </c>
      <c r="T134" s="178">
        <f>T135+T138</f>
        <v>85266</v>
      </c>
      <c r="U134" s="178">
        <f>U135+U138</f>
        <v>92422</v>
      </c>
      <c r="V134" s="178">
        <f>V135+V138</f>
        <v>98712</v>
      </c>
      <c r="W134" s="178">
        <f>W135+W138</f>
        <v>91468</v>
      </c>
      <c r="X134" s="179">
        <f>IFERROR(W134/V134-1,"-")</f>
        <v>-7.3385201393954103E-2</v>
      </c>
      <c r="Y134" s="179">
        <f>W134/W$8</f>
        <v>5.3051130181399737E-2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1779</v>
      </c>
      <c r="F135" s="162">
        <v>2368</v>
      </c>
      <c r="G135" s="162">
        <v>2702</v>
      </c>
      <c r="H135" s="162">
        <v>755</v>
      </c>
      <c r="I135" s="163">
        <f>IFERROR(H135/G135-1,"-")</f>
        <v>-0.72057735011102886</v>
      </c>
      <c r="J135" s="163">
        <f t="shared" si="100"/>
        <v>2.4178259421515128E-3</v>
      </c>
      <c r="K135" s="162">
        <v>1373</v>
      </c>
      <c r="L135" s="162">
        <v>0</v>
      </c>
      <c r="M135" s="162">
        <v>5952</v>
      </c>
      <c r="N135" s="162">
        <v>5795</v>
      </c>
      <c r="O135" s="162">
        <v>3416</v>
      </c>
      <c r="P135" s="162">
        <v>3679</v>
      </c>
      <c r="Q135" s="163">
        <f>IFERROR(P135/O135-1,"-")</f>
        <v>7.6990632318501229E-2</v>
      </c>
      <c r="R135" s="163">
        <f t="shared" si="102"/>
        <v>2.6057381484597885E-3</v>
      </c>
      <c r="S135" s="162">
        <v>1887</v>
      </c>
      <c r="T135" s="162">
        <v>7731</v>
      </c>
      <c r="U135" s="162">
        <v>8163</v>
      </c>
      <c r="V135" s="162">
        <v>6118</v>
      </c>
      <c r="W135" s="162">
        <v>4434</v>
      </c>
      <c r="X135" s="163">
        <f>IFERROR(W135/V135-1,"-")</f>
        <v>-0.27525335076822488</v>
      </c>
      <c r="Y135" s="163">
        <f>W135/W$8</f>
        <v>2.5717049812429096E-3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1708</v>
      </c>
      <c r="F136" s="166">
        <v>2368</v>
      </c>
      <c r="G136" s="166">
        <v>2702</v>
      </c>
      <c r="H136" s="166">
        <v>755</v>
      </c>
      <c r="I136" s="167">
        <f>IFERROR(H136/G136-1,"-")</f>
        <v>-0.72057735011102886</v>
      </c>
      <c r="J136" s="167">
        <f t="shared" si="100"/>
        <v>2.4178259421515128E-3</v>
      </c>
      <c r="K136" s="166">
        <v>632</v>
      </c>
      <c r="L136" s="166">
        <v>0</v>
      </c>
      <c r="M136" s="166">
        <v>3781</v>
      </c>
      <c r="N136" s="166">
        <v>3022</v>
      </c>
      <c r="O136" s="166">
        <v>1009</v>
      </c>
      <c r="P136" s="166">
        <v>943</v>
      </c>
      <c r="Q136" s="167">
        <f>IFERROR(P136/O136-1,"-")</f>
        <v>-6.5411298315163569E-2</v>
      </c>
      <c r="R136" s="167">
        <f t="shared" si="102"/>
        <v>6.6790189562315316E-4</v>
      </c>
      <c r="S136" s="166">
        <v>1146</v>
      </c>
      <c r="T136" s="166">
        <v>5489</v>
      </c>
      <c r="U136" s="166">
        <v>5390</v>
      </c>
      <c r="V136" s="166">
        <v>3711</v>
      </c>
      <c r="W136" s="166">
        <v>1698</v>
      </c>
      <c r="X136" s="167">
        <f>IFERROR(W136/V136-1,"-")</f>
        <v>-0.54244139046079232</v>
      </c>
      <c r="Y136" s="167">
        <f>W136/W$8</f>
        <v>9.8483424856798843E-4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2171</v>
      </c>
      <c r="N137" s="166">
        <v>2773</v>
      </c>
      <c r="O137" s="166">
        <v>2407</v>
      </c>
      <c r="P137" s="166">
        <v>2736</v>
      </c>
      <c r="Q137" s="167">
        <f>IFERROR(P137/O137-1,"-")</f>
        <v>0.13668466971333615</v>
      </c>
      <c r="R137" s="167">
        <f t="shared" si="102"/>
        <v>1.9378362528366354E-3</v>
      </c>
      <c r="S137" s="166">
        <v>741</v>
      </c>
      <c r="T137" s="166">
        <v>2242</v>
      </c>
      <c r="U137" s="166">
        <v>2773</v>
      </c>
      <c r="V137" s="166">
        <v>2407</v>
      </c>
      <c r="W137" s="166">
        <v>2736</v>
      </c>
      <c r="X137" s="167">
        <f>IFERROR(W137/V137-1,"-")</f>
        <v>0.13668466971333615</v>
      </c>
      <c r="Y137" s="167">
        <f>W137/W$8</f>
        <v>1.5868707326749212E-3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17463</v>
      </c>
      <c r="F138" s="162">
        <v>16205</v>
      </c>
      <c r="G138" s="162">
        <v>18384</v>
      </c>
      <c r="H138" s="162">
        <v>19373</v>
      </c>
      <c r="I138" s="163">
        <f>IFERROR(H138/G138-1,"-")</f>
        <v>5.379677980852926E-2</v>
      </c>
      <c r="J138" s="163">
        <f t="shared" si="100"/>
        <v>6.2040452950067888E-2</v>
      </c>
      <c r="K138" s="162">
        <v>31161</v>
      </c>
      <c r="L138" s="162">
        <v>0</v>
      </c>
      <c r="M138" s="162">
        <v>60072</v>
      </c>
      <c r="N138" s="162">
        <v>68054</v>
      </c>
      <c r="O138" s="162">
        <v>74210</v>
      </c>
      <c r="P138" s="162">
        <v>67661</v>
      </c>
      <c r="Q138" s="163">
        <f>IFERROR(P138/O138-1,"-")</f>
        <v>-8.8249562053631547E-2</v>
      </c>
      <c r="R138" s="163">
        <f t="shared" si="102"/>
        <v>4.7922492216074405E-2</v>
      </c>
      <c r="S138" s="162">
        <v>37400</v>
      </c>
      <c r="T138" s="162">
        <v>77535</v>
      </c>
      <c r="U138" s="162">
        <v>84259</v>
      </c>
      <c r="V138" s="162">
        <v>92594</v>
      </c>
      <c r="W138" s="162">
        <v>87034</v>
      </c>
      <c r="X138" s="163">
        <f>IFERROR(W138/V138-1,"-")</f>
        <v>-6.0047087284273326E-2</v>
      </c>
      <c r="Y138" s="163">
        <f>W138/W$8</f>
        <v>5.047942520015683E-2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9027</v>
      </c>
      <c r="F139" s="166">
        <v>8375</v>
      </c>
      <c r="G139" s="166">
        <v>10258</v>
      </c>
      <c r="H139" s="166">
        <v>11012</v>
      </c>
      <c r="I139" s="167">
        <f t="shared" ref="I139:I146" si="103">IFERROR(H139/G139-1,"-")</f>
        <v>7.350360694092406E-2</v>
      </c>
      <c r="J139" s="167">
        <f t="shared" si="100"/>
        <v>3.5265032152281404E-2</v>
      </c>
      <c r="K139" s="166">
        <v>12322</v>
      </c>
      <c r="L139" s="166">
        <v>0</v>
      </c>
      <c r="M139" s="166">
        <v>23092</v>
      </c>
      <c r="N139" s="166">
        <v>24614</v>
      </c>
      <c r="O139" s="166">
        <v>28399</v>
      </c>
      <c r="P139" s="166">
        <v>27605</v>
      </c>
      <c r="Q139" s="167">
        <f t="shared" ref="Q139:Q146" si="104">IFERROR(P139/O139-1,"-")</f>
        <v>-2.7958730941230359E-2</v>
      </c>
      <c r="R139" s="167">
        <f t="shared" si="102"/>
        <v>1.9551889532001213E-2</v>
      </c>
      <c r="S139" s="166">
        <v>15636</v>
      </c>
      <c r="T139" s="166">
        <v>32119</v>
      </c>
      <c r="U139" s="166">
        <v>32989</v>
      </c>
      <c r="V139" s="166">
        <v>38657</v>
      </c>
      <c r="W139" s="166">
        <v>38617</v>
      </c>
      <c r="X139" s="167">
        <f t="shared" ref="X139:X146" si="105">IFERROR(W139/V139-1,"-")</f>
        <v>-1.0347414439816349E-3</v>
      </c>
      <c r="Y139" s="167">
        <f t="shared" ref="Y139:Y146" si="106">W139/W$8</f>
        <v>2.2397729197261487E-2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458</v>
      </c>
      <c r="F140" s="166">
        <v>914</v>
      </c>
      <c r="G140" s="166">
        <v>832</v>
      </c>
      <c r="H140" s="166">
        <v>908</v>
      </c>
      <c r="I140" s="167">
        <f t="shared" si="103"/>
        <v>9.1346153846153744E-2</v>
      </c>
      <c r="J140" s="167">
        <f t="shared" si="100"/>
        <v>2.9077959675146673E-3</v>
      </c>
      <c r="K140" s="166">
        <v>1709</v>
      </c>
      <c r="L140" s="166">
        <v>0</v>
      </c>
      <c r="M140" s="166">
        <v>4339</v>
      </c>
      <c r="N140" s="166">
        <v>6747</v>
      </c>
      <c r="O140" s="166">
        <v>8161</v>
      </c>
      <c r="P140" s="166">
        <v>6624</v>
      </c>
      <c r="Q140" s="167">
        <f t="shared" si="104"/>
        <v>-0.18833476289670381</v>
      </c>
      <c r="R140" s="167">
        <f t="shared" si="102"/>
        <v>4.691603559499222E-3</v>
      </c>
      <c r="S140" s="166">
        <v>2675</v>
      </c>
      <c r="T140" s="166">
        <v>4797</v>
      </c>
      <c r="U140" s="166">
        <v>7661</v>
      </c>
      <c r="V140" s="166">
        <v>8993</v>
      </c>
      <c r="W140" s="166">
        <v>7532</v>
      </c>
      <c r="X140" s="167">
        <f t="shared" si="105"/>
        <v>-0.16245969087067724</v>
      </c>
      <c r="Y140" s="167">
        <f t="shared" si="106"/>
        <v>4.3685344877585916E-3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2224</v>
      </c>
      <c r="F141" s="166">
        <v>1808</v>
      </c>
      <c r="G141" s="166">
        <v>2095</v>
      </c>
      <c r="H141" s="166">
        <v>2012</v>
      </c>
      <c r="I141" s="167">
        <f t="shared" si="103"/>
        <v>-3.9618138424820981E-2</v>
      </c>
      <c r="J141" s="167">
        <f t="shared" si="100"/>
        <v>6.4432659544487996E-3</v>
      </c>
      <c r="K141" s="166">
        <v>3010</v>
      </c>
      <c r="L141" s="166">
        <v>0</v>
      </c>
      <c r="M141" s="166">
        <v>7965</v>
      </c>
      <c r="N141" s="166">
        <v>7599</v>
      </c>
      <c r="O141" s="166">
        <v>7962</v>
      </c>
      <c r="P141" s="166">
        <v>6037</v>
      </c>
      <c r="Q141" s="167">
        <f t="shared" si="104"/>
        <v>-0.2417734237628737</v>
      </c>
      <c r="R141" s="167">
        <f t="shared" si="102"/>
        <v>4.2758470242597836E-3</v>
      </c>
      <c r="S141" s="166">
        <v>3097</v>
      </c>
      <c r="T141" s="166">
        <v>10189</v>
      </c>
      <c r="U141" s="166">
        <v>9407</v>
      </c>
      <c r="V141" s="166">
        <v>10057</v>
      </c>
      <c r="W141" s="166">
        <v>8049</v>
      </c>
      <c r="X141" s="167">
        <f t="shared" si="105"/>
        <v>-0.19966192701600871</v>
      </c>
      <c r="Y141" s="167">
        <f t="shared" si="106"/>
        <v>4.6683927365864181E-3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1624</v>
      </c>
      <c r="F142" s="166">
        <v>1183</v>
      </c>
      <c r="G142" s="166">
        <v>763</v>
      </c>
      <c r="H142" s="166">
        <v>670</v>
      </c>
      <c r="I142" s="167">
        <f t="shared" si="103"/>
        <v>-0.1218872870249017</v>
      </c>
      <c r="J142" s="167">
        <f t="shared" si="100"/>
        <v>2.1456203725053161E-3</v>
      </c>
      <c r="K142" s="166">
        <v>312</v>
      </c>
      <c r="L142" s="166">
        <v>0</v>
      </c>
      <c r="M142" s="166">
        <v>1754</v>
      </c>
      <c r="N142" s="166">
        <v>1872</v>
      </c>
      <c r="O142" s="166">
        <v>1479</v>
      </c>
      <c r="P142" s="166">
        <v>1350</v>
      </c>
      <c r="Q142" s="167">
        <f t="shared" si="104"/>
        <v>-8.7221095334685583E-2</v>
      </c>
      <c r="R142" s="167">
        <f t="shared" si="102"/>
        <v>9.5616920370228712E-4</v>
      </c>
      <c r="S142" s="166">
        <v>406</v>
      </c>
      <c r="T142" s="166">
        <v>3378</v>
      </c>
      <c r="U142" s="166">
        <v>3055</v>
      </c>
      <c r="V142" s="166">
        <v>2242</v>
      </c>
      <c r="W142" s="166">
        <v>2020</v>
      </c>
      <c r="X142" s="167">
        <f t="shared" si="105"/>
        <v>-9.9018733273862569E-2</v>
      </c>
      <c r="Y142" s="167">
        <f t="shared" si="106"/>
        <v>1.1715931578959579E-3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150</v>
      </c>
      <c r="F143" s="166">
        <v>213</v>
      </c>
      <c r="G143" s="166">
        <v>309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1316</v>
      </c>
      <c r="N143" s="166">
        <v>1490</v>
      </c>
      <c r="O143" s="166">
        <v>1717</v>
      </c>
      <c r="P143" s="166">
        <v>1449</v>
      </c>
      <c r="Q143" s="167">
        <f t="shared" si="104"/>
        <v>-0.1560861968549796</v>
      </c>
      <c r="R143" s="167">
        <f t="shared" si="102"/>
        <v>1.0262882786404549E-3</v>
      </c>
      <c r="S143" s="166">
        <v>671</v>
      </c>
      <c r="T143" s="166">
        <v>1466</v>
      </c>
      <c r="U143" s="166">
        <v>1703</v>
      </c>
      <c r="V143" s="166">
        <v>2026</v>
      </c>
      <c r="W143" s="166">
        <v>1449</v>
      </c>
      <c r="X143" s="167">
        <f t="shared" si="105"/>
        <v>-0.28479763079960518</v>
      </c>
      <c r="Y143" s="167">
        <f t="shared" si="106"/>
        <v>8.4041509197586286E-4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1480</v>
      </c>
      <c r="N144" s="166">
        <v>1805</v>
      </c>
      <c r="O144" s="166">
        <v>1790</v>
      </c>
      <c r="P144" s="166">
        <v>1975</v>
      </c>
      <c r="Q144" s="167">
        <f t="shared" si="104"/>
        <v>0.1033519553072626</v>
      </c>
      <c r="R144" s="167">
        <f t="shared" si="102"/>
        <v>1.398840131342235E-3</v>
      </c>
      <c r="S144" s="166">
        <v>1581</v>
      </c>
      <c r="T144" s="166">
        <v>1548</v>
      </c>
      <c r="U144" s="166">
        <v>1944</v>
      </c>
      <c r="V144" s="166">
        <v>1796</v>
      </c>
      <c r="W144" s="166">
        <v>1975</v>
      </c>
      <c r="X144" s="167">
        <f t="shared" si="105"/>
        <v>9.9665924276169271E-2</v>
      </c>
      <c r="Y144" s="167">
        <f t="shared" si="106"/>
        <v>1.1454933103190678E-3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664</v>
      </c>
      <c r="N145" s="166">
        <v>1226</v>
      </c>
      <c r="O145" s="166">
        <v>1096</v>
      </c>
      <c r="P145" s="166">
        <v>798</v>
      </c>
      <c r="Q145" s="167">
        <f t="shared" si="104"/>
        <v>-0.27189781021897808</v>
      </c>
      <c r="R145" s="167">
        <f t="shared" si="102"/>
        <v>5.6520224041068528E-4</v>
      </c>
      <c r="S145" s="166">
        <v>3277</v>
      </c>
      <c r="T145" s="166">
        <v>713</v>
      </c>
      <c r="U145" s="166">
        <v>1288</v>
      </c>
      <c r="V145" s="166">
        <v>1149</v>
      </c>
      <c r="W145" s="166">
        <v>798</v>
      </c>
      <c r="X145" s="167">
        <f t="shared" si="105"/>
        <v>-0.3054830287206266</v>
      </c>
      <c r="Y145" s="167">
        <f t="shared" si="106"/>
        <v>4.6283729703018535E-4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3863</v>
      </c>
      <c r="F146" s="171">
        <f t="shared" si="108"/>
        <v>3511</v>
      </c>
      <c r="G146" s="171">
        <f t="shared" si="108"/>
        <v>4068</v>
      </c>
      <c r="H146" s="171">
        <f t="shared" si="108"/>
        <v>4771</v>
      </c>
      <c r="I146" s="172">
        <f t="shared" si="103"/>
        <v>0.17281219272369719</v>
      </c>
      <c r="J146" s="172">
        <f t="shared" si="100"/>
        <v>1.5278738503317705E-2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19462</v>
      </c>
      <c r="N146" s="171">
        <f t="shared" si="109"/>
        <v>22701</v>
      </c>
      <c r="O146" s="171">
        <f t="shared" si="109"/>
        <v>23606</v>
      </c>
      <c r="P146" s="171">
        <f t="shared" si="109"/>
        <v>21823</v>
      </c>
      <c r="Q146" s="172">
        <f t="shared" si="104"/>
        <v>-7.5531644497161765E-2</v>
      </c>
      <c r="R146" s="172">
        <f t="shared" si="102"/>
        <v>1.5456652246218528E-2</v>
      </c>
      <c r="S146" s="171">
        <f>S138-SUM(S139:S145)</f>
        <v>10057</v>
      </c>
      <c r="T146" s="171">
        <f>T138-SUM(T139:T145)</f>
        <v>23325</v>
      </c>
      <c r="U146" s="171">
        <f>U138-SUM(U139:U145)</f>
        <v>26212</v>
      </c>
      <c r="V146" s="171">
        <f>V138-SUM(V139:V145)</f>
        <v>27674</v>
      </c>
      <c r="W146" s="171">
        <f>W138-SUM(W139:W145)</f>
        <v>26594</v>
      </c>
      <c r="X146" s="172">
        <f t="shared" si="105"/>
        <v>-3.9025800390258047E-2</v>
      </c>
      <c r="Y146" s="172">
        <f t="shared" si="106"/>
        <v>1.5424429921329259E-2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2656</v>
      </c>
      <c r="E148" s="178">
        <f t="shared" si="110"/>
        <v>12694</v>
      </c>
      <c r="F148" s="178">
        <f t="shared" si="110"/>
        <v>12356</v>
      </c>
      <c r="G148" s="178">
        <f t="shared" si="110"/>
        <v>14219</v>
      </c>
      <c r="H148" s="178">
        <f t="shared" si="110"/>
        <v>13918</v>
      </c>
      <c r="I148" s="179">
        <f>IFERROR(H148/G148-1,"-")</f>
        <v>-2.1168858569519666E-2</v>
      </c>
      <c r="J148" s="179">
        <f t="shared" ref="J148:J160" si="111">H148/H$8</f>
        <v>4.4571260215714906E-2</v>
      </c>
      <c r="K148" s="178">
        <f t="shared" ref="K148:P148" si="112">K149+K152</f>
        <v>16907</v>
      </c>
      <c r="L148" s="178">
        <f t="shared" si="112"/>
        <v>14234</v>
      </c>
      <c r="M148" s="178">
        <f t="shared" si="112"/>
        <v>32159</v>
      </c>
      <c r="N148" s="178">
        <f t="shared" si="112"/>
        <v>33450</v>
      </c>
      <c r="O148" s="178">
        <f t="shared" si="112"/>
        <v>35137</v>
      </c>
      <c r="P148" s="178">
        <f t="shared" si="112"/>
        <v>31584</v>
      </c>
      <c r="Q148" s="179">
        <f>IFERROR(P148/O148-1,"-")</f>
        <v>-0.10111847909610949</v>
      </c>
      <c r="R148" s="179">
        <f t="shared" ref="R148:R160" si="113">P148/P$8</f>
        <v>2.2370109725728175E-2</v>
      </c>
      <c r="S148" s="178">
        <f>S149+S152</f>
        <v>22394</v>
      </c>
      <c r="T148" s="178">
        <f>T149+T152</f>
        <v>44853</v>
      </c>
      <c r="U148" s="178">
        <f>U149+U152</f>
        <v>45806</v>
      </c>
      <c r="V148" s="178">
        <f>V149+V152</f>
        <v>49356</v>
      </c>
      <c r="W148" s="178">
        <f>W149+W152</f>
        <v>45502</v>
      </c>
      <c r="X148" s="179">
        <f>IFERROR(W148/V148-1,"-")</f>
        <v>-7.8085744387713762E-2</v>
      </c>
      <c r="Y148" s="179">
        <f>W148/W$8</f>
        <v>2.6391005876525681E-2</v>
      </c>
    </row>
    <row r="149" spans="1:25" x14ac:dyDescent="0.25">
      <c r="A149" s="57"/>
      <c r="B149" s="161" t="s">
        <v>99</v>
      </c>
      <c r="C149" s="162">
        <v>3443</v>
      </c>
      <c r="D149" s="162">
        <v>1310</v>
      </c>
      <c r="E149" s="162">
        <v>7630</v>
      </c>
      <c r="F149" s="162">
        <v>7654</v>
      </c>
      <c r="G149" s="162">
        <v>7082</v>
      </c>
      <c r="H149" s="162">
        <v>6514</v>
      </c>
      <c r="I149" s="163">
        <f>IFERROR(H149/G149-1,"-")</f>
        <v>-8.0203332391979631E-2</v>
      </c>
      <c r="J149" s="163">
        <f t="shared" si="111"/>
        <v>2.0860553890297954E-2</v>
      </c>
      <c r="K149" s="162">
        <v>4415</v>
      </c>
      <c r="L149" s="162">
        <v>10211</v>
      </c>
      <c r="M149" s="162">
        <v>16106</v>
      </c>
      <c r="N149" s="162">
        <v>14608</v>
      </c>
      <c r="O149" s="162">
        <v>14494</v>
      </c>
      <c r="P149" s="162">
        <v>11361</v>
      </c>
      <c r="Q149" s="163">
        <f>IFERROR(P149/O149-1,"-")</f>
        <v>-0.21615841037670758</v>
      </c>
      <c r="R149" s="163">
        <f t="shared" si="113"/>
        <v>8.0466950542679144E-3</v>
      </c>
      <c r="S149" s="162">
        <v>7858</v>
      </c>
      <c r="T149" s="162">
        <v>23736</v>
      </c>
      <c r="U149" s="162">
        <v>22262</v>
      </c>
      <c r="V149" s="162">
        <v>21576</v>
      </c>
      <c r="W149" s="162">
        <v>17875</v>
      </c>
      <c r="X149" s="163">
        <f>IFERROR(W149/V149-1,"-")</f>
        <v>-0.17153318502039305</v>
      </c>
      <c r="Y149" s="163">
        <f>W149/W$8</f>
        <v>1.0367439454153587E-2</v>
      </c>
    </row>
    <row r="150" spans="1:25" x14ac:dyDescent="0.25">
      <c r="A150" s="57"/>
      <c r="B150" s="165" t="s">
        <v>105</v>
      </c>
      <c r="C150" s="166">
        <v>545</v>
      </c>
      <c r="D150" s="166">
        <v>931</v>
      </c>
      <c r="E150" s="166">
        <v>1817</v>
      </c>
      <c r="F150" s="166">
        <v>1788</v>
      </c>
      <c r="G150" s="166">
        <v>1534</v>
      </c>
      <c r="H150" s="166">
        <v>1926</v>
      </c>
      <c r="I150" s="167">
        <f>IFERROR(H150/G150-1,"-")</f>
        <v>0.2555410691003912</v>
      </c>
      <c r="J150" s="167">
        <f t="shared" si="111"/>
        <v>6.1678579663361774E-3</v>
      </c>
      <c r="K150" s="166">
        <v>3315</v>
      </c>
      <c r="L150" s="166">
        <v>9355</v>
      </c>
      <c r="M150" s="166">
        <v>14382</v>
      </c>
      <c r="N150" s="166">
        <v>13745</v>
      </c>
      <c r="O150" s="166">
        <v>13854</v>
      </c>
      <c r="P150" s="166">
        <v>9873</v>
      </c>
      <c r="Q150" s="167">
        <f>IFERROR(P150/O150-1,"-")</f>
        <v>-0.28735383282806415</v>
      </c>
      <c r="R150" s="167">
        <f t="shared" si="113"/>
        <v>6.9927841097427263E-3</v>
      </c>
      <c r="S150" s="166">
        <v>3860</v>
      </c>
      <c r="T150" s="166">
        <v>16199</v>
      </c>
      <c r="U150" s="166">
        <v>15533</v>
      </c>
      <c r="V150" s="166">
        <v>15388</v>
      </c>
      <c r="W150" s="166">
        <v>11799</v>
      </c>
      <c r="X150" s="167">
        <f>IFERROR(W150/V150-1,"-")</f>
        <v>-0.23323368858851057</v>
      </c>
      <c r="Y150" s="167">
        <f>W150/W$8</f>
        <v>6.8433800346605978E-3</v>
      </c>
    </row>
    <row r="151" spans="1:25" x14ac:dyDescent="0.25">
      <c r="A151" s="57"/>
      <c r="B151" s="165" t="s">
        <v>102</v>
      </c>
      <c r="C151" s="166">
        <v>2898</v>
      </c>
      <c r="D151" s="166">
        <v>379</v>
      </c>
      <c r="E151" s="166">
        <v>5813</v>
      </c>
      <c r="F151" s="166">
        <v>5866</v>
      </c>
      <c r="G151" s="166">
        <v>5548</v>
      </c>
      <c r="H151" s="166">
        <v>4588</v>
      </c>
      <c r="I151" s="167">
        <f>IFERROR(H151/G151-1,"-")</f>
        <v>-0.17303532804614274</v>
      </c>
      <c r="J151" s="167">
        <f t="shared" si="111"/>
        <v>1.4692695923961776E-2</v>
      </c>
      <c r="K151" s="166">
        <v>1100</v>
      </c>
      <c r="L151" s="166">
        <v>856</v>
      </c>
      <c r="M151" s="166">
        <v>1724</v>
      </c>
      <c r="N151" s="166">
        <v>863</v>
      </c>
      <c r="O151" s="166">
        <v>640</v>
      </c>
      <c r="P151" s="166">
        <v>1488</v>
      </c>
      <c r="Q151" s="167">
        <f>IFERROR(P151/O151-1,"-")</f>
        <v>1.3250000000000002</v>
      </c>
      <c r="R151" s="167">
        <f t="shared" si="113"/>
        <v>1.0539109445251876E-3</v>
      </c>
      <c r="S151" s="166">
        <v>3998</v>
      </c>
      <c r="T151" s="166">
        <v>7537</v>
      </c>
      <c r="U151" s="166">
        <v>6729</v>
      </c>
      <c r="V151" s="166">
        <v>6188</v>
      </c>
      <c r="W151" s="166">
        <v>6076</v>
      </c>
      <c r="X151" s="167">
        <f>IFERROR(W151/V151-1,"-")</f>
        <v>-1.8099547511312264E-2</v>
      </c>
      <c r="Y151" s="167">
        <f>W151/W$8</f>
        <v>3.5240594194929902E-3</v>
      </c>
    </row>
    <row r="152" spans="1:25" x14ac:dyDescent="0.25">
      <c r="A152" s="57"/>
      <c r="B152" s="161" t="s">
        <v>109</v>
      </c>
      <c r="C152" s="162">
        <v>2044</v>
      </c>
      <c r="D152" s="162">
        <v>1346</v>
      </c>
      <c r="E152" s="162">
        <v>5064</v>
      </c>
      <c r="F152" s="162">
        <v>4702</v>
      </c>
      <c r="G152" s="162">
        <v>7137</v>
      </c>
      <c r="H152" s="162">
        <v>7404</v>
      </c>
      <c r="I152" s="163">
        <f>IFERROR(H152/G152-1,"-")</f>
        <v>3.7410676754939143E-2</v>
      </c>
      <c r="J152" s="163">
        <f t="shared" si="111"/>
        <v>2.3710706325416955E-2</v>
      </c>
      <c r="K152" s="162">
        <v>12492</v>
      </c>
      <c r="L152" s="162">
        <v>4023</v>
      </c>
      <c r="M152" s="162">
        <v>16053</v>
      </c>
      <c r="N152" s="162">
        <v>18842</v>
      </c>
      <c r="O152" s="162">
        <v>20643</v>
      </c>
      <c r="P152" s="162">
        <v>20223</v>
      </c>
      <c r="Q152" s="163">
        <f>IFERROR(P152/O152-1,"-")</f>
        <v>-2.0345879959308255E-2</v>
      </c>
      <c r="R152" s="163">
        <f t="shared" si="113"/>
        <v>1.4323414671460262E-2</v>
      </c>
      <c r="S152" s="162">
        <v>14536</v>
      </c>
      <c r="T152" s="162">
        <v>21117</v>
      </c>
      <c r="U152" s="162">
        <v>23544</v>
      </c>
      <c r="V152" s="162">
        <v>27780</v>
      </c>
      <c r="W152" s="162">
        <v>27627</v>
      </c>
      <c r="X152" s="163">
        <f>IFERROR(W152/V152-1,"-")</f>
        <v>-5.5075593952483848E-3</v>
      </c>
      <c r="Y152" s="163">
        <f>W152/W$8</f>
        <v>1.6023566422372092E-2</v>
      </c>
    </row>
    <row r="153" spans="1:25" s="57" customFormat="1" x14ac:dyDescent="0.25">
      <c r="B153" s="165" t="s">
        <v>112</v>
      </c>
      <c r="C153" s="166">
        <v>267</v>
      </c>
      <c r="D153" s="166">
        <v>64</v>
      </c>
      <c r="E153" s="166">
        <v>479</v>
      </c>
      <c r="F153" s="166">
        <v>383</v>
      </c>
      <c r="G153" s="166">
        <v>641</v>
      </c>
      <c r="H153" s="166">
        <v>610</v>
      </c>
      <c r="I153" s="167">
        <f t="shared" ref="I153:I160" si="114">IFERROR(H153/G153-1,"-")</f>
        <v>-4.8361934477379132E-2</v>
      </c>
      <c r="J153" s="167">
        <f t="shared" si="111"/>
        <v>1.9534752645197651E-3</v>
      </c>
      <c r="K153" s="166">
        <v>4639</v>
      </c>
      <c r="L153" s="166">
        <v>150</v>
      </c>
      <c r="M153" s="166">
        <v>7006</v>
      </c>
      <c r="N153" s="166">
        <v>7775</v>
      </c>
      <c r="O153" s="166">
        <v>8557</v>
      </c>
      <c r="P153" s="166">
        <v>6724</v>
      </c>
      <c r="Q153" s="167">
        <f t="shared" ref="Q153:Q160" si="115">IFERROR(P153/O153-1,"-")</f>
        <v>-0.21421058782283509</v>
      </c>
      <c r="R153" s="167">
        <f t="shared" si="113"/>
        <v>4.7624309079216135E-3</v>
      </c>
      <c r="S153" s="166">
        <v>4906</v>
      </c>
      <c r="T153" s="166">
        <v>7485</v>
      </c>
      <c r="U153" s="166">
        <v>8158</v>
      </c>
      <c r="V153" s="166">
        <v>9198</v>
      </c>
      <c r="W153" s="166">
        <v>7334</v>
      </c>
      <c r="X153" s="167">
        <f t="shared" ref="X153:X160" si="116">IFERROR(W153/V153-1,"-")</f>
        <v>-0.20265275059795607</v>
      </c>
      <c r="Y153" s="167">
        <f t="shared" ref="Y153:Y160" si="117">W153/W$8</f>
        <v>4.2536951584202752E-3</v>
      </c>
    </row>
    <row r="154" spans="1:25" s="57" customFormat="1" x14ac:dyDescent="0.25">
      <c r="B154" s="165" t="s">
        <v>115</v>
      </c>
      <c r="C154" s="166">
        <v>395</v>
      </c>
      <c r="D154" s="166">
        <v>199</v>
      </c>
      <c r="E154" s="166">
        <v>1009</v>
      </c>
      <c r="F154" s="166">
        <v>1042</v>
      </c>
      <c r="G154" s="166">
        <v>1483</v>
      </c>
      <c r="H154" s="166">
        <v>1414</v>
      </c>
      <c r="I154" s="167">
        <f t="shared" si="114"/>
        <v>-4.6527309507754522E-2</v>
      </c>
      <c r="J154" s="167">
        <f t="shared" si="111"/>
        <v>4.5282197115261444E-3</v>
      </c>
      <c r="K154" s="166">
        <v>3440</v>
      </c>
      <c r="L154" s="166">
        <v>787</v>
      </c>
      <c r="M154" s="166">
        <v>3627</v>
      </c>
      <c r="N154" s="166">
        <v>3629</v>
      </c>
      <c r="O154" s="166">
        <v>3437</v>
      </c>
      <c r="P154" s="166">
        <v>3380</v>
      </c>
      <c r="Q154" s="167">
        <f t="shared" si="115"/>
        <v>-1.6584230433517644E-2</v>
      </c>
      <c r="R154" s="167">
        <f t="shared" si="113"/>
        <v>2.3939643766768375E-3</v>
      </c>
      <c r="S154" s="166">
        <v>3835</v>
      </c>
      <c r="T154" s="166">
        <v>4636</v>
      </c>
      <c r="U154" s="166">
        <v>4671</v>
      </c>
      <c r="V154" s="166">
        <v>4920</v>
      </c>
      <c r="W154" s="166">
        <v>4794</v>
      </c>
      <c r="X154" s="167">
        <f t="shared" si="116"/>
        <v>-2.5609756097560998E-2</v>
      </c>
      <c r="Y154" s="167">
        <f t="shared" si="117"/>
        <v>2.7805037618580308E-3</v>
      </c>
    </row>
    <row r="155" spans="1:25" x14ac:dyDescent="0.25">
      <c r="A155" s="57"/>
      <c r="B155" s="165" t="s">
        <v>118</v>
      </c>
      <c r="C155" s="166">
        <v>268</v>
      </c>
      <c r="D155" s="166">
        <v>331</v>
      </c>
      <c r="E155" s="166">
        <v>925</v>
      </c>
      <c r="F155" s="166">
        <v>886</v>
      </c>
      <c r="G155" s="166">
        <v>1176</v>
      </c>
      <c r="H155" s="166">
        <v>1268</v>
      </c>
      <c r="I155" s="167">
        <f t="shared" si="114"/>
        <v>7.8231292517006779E-2</v>
      </c>
      <c r="J155" s="167">
        <f t="shared" si="111"/>
        <v>4.0606666154279708E-3</v>
      </c>
      <c r="K155" s="166">
        <v>1433</v>
      </c>
      <c r="L155" s="166">
        <v>1244</v>
      </c>
      <c r="M155" s="166">
        <v>1565</v>
      </c>
      <c r="N155" s="166">
        <v>2593</v>
      </c>
      <c r="O155" s="166">
        <v>3146</v>
      </c>
      <c r="P155" s="166">
        <v>5044</v>
      </c>
      <c r="Q155" s="167">
        <f t="shared" si="115"/>
        <v>0.60330578512396693</v>
      </c>
      <c r="R155" s="167">
        <f t="shared" si="113"/>
        <v>3.5725314544254342E-3</v>
      </c>
      <c r="S155" s="166">
        <v>1701</v>
      </c>
      <c r="T155" s="166">
        <v>2490</v>
      </c>
      <c r="U155" s="166">
        <v>3479</v>
      </c>
      <c r="V155" s="166">
        <v>4322</v>
      </c>
      <c r="W155" s="166">
        <v>6312</v>
      </c>
      <c r="X155" s="167">
        <f t="shared" si="116"/>
        <v>0.46043498380379444</v>
      </c>
      <c r="Y155" s="167">
        <f t="shared" si="117"/>
        <v>3.6609386201184586E-3</v>
      </c>
    </row>
    <row r="156" spans="1:25" x14ac:dyDescent="0.25">
      <c r="A156" s="57"/>
      <c r="B156" s="165" t="s">
        <v>125</v>
      </c>
      <c r="C156" s="166">
        <v>189</v>
      </c>
      <c r="D156" s="166">
        <v>64</v>
      </c>
      <c r="E156" s="166">
        <v>316</v>
      </c>
      <c r="F156" s="166">
        <v>326</v>
      </c>
      <c r="G156" s="166">
        <v>454</v>
      </c>
      <c r="H156" s="166">
        <v>512</v>
      </c>
      <c r="I156" s="167">
        <f t="shared" si="114"/>
        <v>0.12775330396475781</v>
      </c>
      <c r="J156" s="167">
        <f t="shared" si="111"/>
        <v>1.6396382548100326E-3</v>
      </c>
      <c r="K156" s="166">
        <v>306</v>
      </c>
      <c r="L156" s="166">
        <v>122</v>
      </c>
      <c r="M156" s="166">
        <v>342</v>
      </c>
      <c r="N156" s="166">
        <v>381</v>
      </c>
      <c r="O156" s="166">
        <v>520</v>
      </c>
      <c r="P156" s="166">
        <v>503</v>
      </c>
      <c r="Q156" s="167">
        <f t="shared" si="115"/>
        <v>-3.2692307692307687E-2</v>
      </c>
      <c r="R156" s="167">
        <f t="shared" si="113"/>
        <v>3.5626156256462994E-4</v>
      </c>
      <c r="S156" s="166">
        <v>495</v>
      </c>
      <c r="T156" s="166">
        <v>658</v>
      </c>
      <c r="U156" s="166">
        <v>707</v>
      </c>
      <c r="V156" s="166">
        <v>974</v>
      </c>
      <c r="W156" s="166">
        <v>1015</v>
      </c>
      <c r="X156" s="167">
        <f t="shared" si="116"/>
        <v>4.2094455852156099E-2</v>
      </c>
      <c r="Y156" s="167">
        <f t="shared" si="117"/>
        <v>5.8869656201207782E-4</v>
      </c>
    </row>
    <row r="157" spans="1:25" x14ac:dyDescent="0.25">
      <c r="A157" s="57"/>
      <c r="B157" s="165" t="s">
        <v>121</v>
      </c>
      <c r="C157" s="166">
        <v>114</v>
      </c>
      <c r="D157" s="166">
        <v>78</v>
      </c>
      <c r="E157" s="166">
        <v>224</v>
      </c>
      <c r="F157" s="166">
        <v>233</v>
      </c>
      <c r="G157" s="166">
        <v>322</v>
      </c>
      <c r="H157" s="166">
        <v>392</v>
      </c>
      <c r="I157" s="167">
        <f t="shared" si="114"/>
        <v>0.21739130434782616</v>
      </c>
      <c r="J157" s="167">
        <f t="shared" si="111"/>
        <v>1.2553480388389311E-3</v>
      </c>
      <c r="K157" s="166">
        <v>393</v>
      </c>
      <c r="L157" s="166">
        <v>117</v>
      </c>
      <c r="M157" s="166">
        <v>668</v>
      </c>
      <c r="N157" s="166">
        <v>820</v>
      </c>
      <c r="O157" s="166">
        <v>809</v>
      </c>
      <c r="P157" s="166">
        <v>677</v>
      </c>
      <c r="Q157" s="167">
        <f t="shared" si="115"/>
        <v>-0.16316440049443759</v>
      </c>
      <c r="R157" s="167">
        <f t="shared" si="113"/>
        <v>4.7950114881959143E-4</v>
      </c>
      <c r="S157" s="166">
        <v>507</v>
      </c>
      <c r="T157" s="166">
        <v>892</v>
      </c>
      <c r="U157" s="166">
        <v>1053</v>
      </c>
      <c r="V157" s="166">
        <v>1131</v>
      </c>
      <c r="W157" s="166">
        <v>1069</v>
      </c>
      <c r="X157" s="167">
        <f t="shared" si="116"/>
        <v>-5.4818744473916881E-2</v>
      </c>
      <c r="Y157" s="167">
        <f t="shared" si="117"/>
        <v>6.2001637910434604E-4</v>
      </c>
    </row>
    <row r="158" spans="1:25" x14ac:dyDescent="0.25">
      <c r="A158" s="57"/>
      <c r="B158" s="165" t="s">
        <v>130</v>
      </c>
      <c r="C158" s="166">
        <v>42</v>
      </c>
      <c r="D158" s="166">
        <v>15</v>
      </c>
      <c r="E158" s="166">
        <v>70</v>
      </c>
      <c r="F158" s="166">
        <v>67</v>
      </c>
      <c r="G158" s="166">
        <v>62</v>
      </c>
      <c r="H158" s="166">
        <v>48</v>
      </c>
      <c r="I158" s="167">
        <f t="shared" si="114"/>
        <v>-0.22580645161290325</v>
      </c>
      <c r="J158" s="167">
        <f t="shared" si="111"/>
        <v>1.5371608638844054E-4</v>
      </c>
      <c r="K158" s="166">
        <v>167</v>
      </c>
      <c r="L158" s="166">
        <v>7</v>
      </c>
      <c r="M158" s="166">
        <v>166</v>
      </c>
      <c r="N158" s="166">
        <v>167</v>
      </c>
      <c r="O158" s="166">
        <v>196</v>
      </c>
      <c r="P158" s="166">
        <v>136</v>
      </c>
      <c r="Q158" s="167">
        <f t="shared" si="115"/>
        <v>-0.30612244897959184</v>
      </c>
      <c r="R158" s="167">
        <f t="shared" si="113"/>
        <v>9.6325193854452629E-5</v>
      </c>
      <c r="S158" s="166">
        <v>209</v>
      </c>
      <c r="T158" s="166">
        <v>236</v>
      </c>
      <c r="U158" s="166">
        <v>234</v>
      </c>
      <c r="V158" s="166">
        <v>258</v>
      </c>
      <c r="W158" s="166">
        <v>184</v>
      </c>
      <c r="X158" s="167">
        <f t="shared" si="116"/>
        <v>-0.28682170542635654</v>
      </c>
      <c r="Y158" s="167">
        <f t="shared" si="117"/>
        <v>1.0671937675883972E-4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51</v>
      </c>
      <c r="F159" s="166">
        <v>41</v>
      </c>
      <c r="G159" s="166">
        <v>43</v>
      </c>
      <c r="H159" s="166">
        <v>51</v>
      </c>
      <c r="I159" s="167">
        <f t="shared" si="114"/>
        <v>0.18604651162790709</v>
      </c>
      <c r="J159" s="167">
        <f t="shared" si="111"/>
        <v>1.6332334178771808E-4</v>
      </c>
      <c r="K159" s="166">
        <v>221</v>
      </c>
      <c r="L159" s="166">
        <v>37</v>
      </c>
      <c r="M159" s="166">
        <v>317</v>
      </c>
      <c r="N159" s="166">
        <v>447</v>
      </c>
      <c r="O159" s="166">
        <v>321</v>
      </c>
      <c r="P159" s="166">
        <v>209</v>
      </c>
      <c r="Q159" s="167">
        <f t="shared" si="115"/>
        <v>-0.34890965732087231</v>
      </c>
      <c r="R159" s="167">
        <f t="shared" si="113"/>
        <v>1.4802915820279853E-4</v>
      </c>
      <c r="S159" s="166">
        <v>277</v>
      </c>
      <c r="T159" s="166">
        <v>368</v>
      </c>
      <c r="U159" s="166">
        <v>488</v>
      </c>
      <c r="V159" s="166">
        <v>364</v>
      </c>
      <c r="W159" s="166">
        <v>260</v>
      </c>
      <c r="X159" s="167">
        <f t="shared" si="116"/>
        <v>-0.2857142857142857</v>
      </c>
      <c r="Y159" s="167">
        <f t="shared" si="117"/>
        <v>1.507991193331431E-4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576</v>
      </c>
      <c r="E160" s="171">
        <f t="shared" si="119"/>
        <v>1990</v>
      </c>
      <c r="F160" s="171">
        <f t="shared" si="119"/>
        <v>1724</v>
      </c>
      <c r="G160" s="171">
        <f t="shared" si="119"/>
        <v>2956</v>
      </c>
      <c r="H160" s="171">
        <f t="shared" si="119"/>
        <v>3109</v>
      </c>
      <c r="I160" s="172">
        <f t="shared" si="114"/>
        <v>5.175913396481735E-2</v>
      </c>
      <c r="J160" s="172">
        <f t="shared" si="111"/>
        <v>9.9563190121179507E-3</v>
      </c>
      <c r="K160" s="171">
        <f t="shared" ref="K160:P160" si="120">K152-SUM(K153:K159)</f>
        <v>1893</v>
      </c>
      <c r="L160" s="171">
        <f t="shared" si="120"/>
        <v>1559</v>
      </c>
      <c r="M160" s="171">
        <f t="shared" si="120"/>
        <v>2362</v>
      </c>
      <c r="N160" s="171">
        <f t="shared" si="120"/>
        <v>3030</v>
      </c>
      <c r="O160" s="171">
        <f t="shared" si="120"/>
        <v>3657</v>
      </c>
      <c r="P160" s="171">
        <f t="shared" si="120"/>
        <v>3550</v>
      </c>
      <c r="Q160" s="172">
        <f t="shared" si="115"/>
        <v>-2.9258955427946431E-2</v>
      </c>
      <c r="R160" s="172">
        <f t="shared" si="113"/>
        <v>2.5143708689949031E-3</v>
      </c>
      <c r="S160" s="171">
        <f>S152-SUM(S153:S159)</f>
        <v>2606</v>
      </c>
      <c r="T160" s="171">
        <f>T152-SUM(T153:T159)</f>
        <v>4352</v>
      </c>
      <c r="U160" s="171">
        <f>U152-SUM(U153:U159)</f>
        <v>4754</v>
      </c>
      <c r="V160" s="171">
        <f>V152-SUM(V153:V159)</f>
        <v>6613</v>
      </c>
      <c r="W160" s="171">
        <f>W152-SUM(W153:W159)</f>
        <v>6659</v>
      </c>
      <c r="X160" s="172">
        <f t="shared" si="116"/>
        <v>6.9559957659155458E-3</v>
      </c>
      <c r="Y160" s="172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3668-CE8B-413D-9065-4F4E83293A2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0" t="s">
        <v>64</v>
      </c>
      <c r="D6" s="311"/>
      <c r="E6" s="311"/>
      <c r="F6" s="311"/>
      <c r="G6" s="311"/>
      <c r="H6" s="311"/>
      <c r="I6" s="311"/>
      <c r="J6" s="311"/>
      <c r="K6" s="310" t="s">
        <v>63</v>
      </c>
      <c r="L6" s="311"/>
      <c r="M6" s="311"/>
      <c r="N6" s="311"/>
      <c r="O6" s="311"/>
      <c r="P6" s="311"/>
      <c r="Q6" s="311"/>
      <c r="R6" s="311"/>
      <c r="S6" s="310" t="s">
        <v>139</v>
      </c>
      <c r="T6" s="311"/>
      <c r="U6" s="311"/>
      <c r="V6" s="311"/>
      <c r="W6" s="311"/>
      <c r="X6" s="311"/>
      <c r="Y6" s="311"/>
      <c r="Z6" s="311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48A1E-0E5D-487A-BCE1-7C13797931AE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7" t="s">
        <v>220</v>
      </c>
      <c r="C4" s="277"/>
      <c r="D4" s="277"/>
      <c r="E4" s="277"/>
      <c r="F4" s="277"/>
      <c r="G4" s="277"/>
      <c r="H4" s="277"/>
      <c r="I4" s="277"/>
      <c r="J4" s="277"/>
      <c r="K4" s="277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221</v>
      </c>
      <c r="F6" s="13" t="s">
        <v>222</v>
      </c>
      <c r="G6" s="13" t="s">
        <v>223</v>
      </c>
      <c r="H6" s="13" t="s">
        <v>224</v>
      </c>
      <c r="I6" s="13" t="s">
        <v>225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78" t="s">
        <v>52</v>
      </c>
      <c r="C7" s="281" t="s">
        <v>8</v>
      </c>
      <c r="D7" s="15" t="s">
        <v>32</v>
      </c>
      <c r="E7" s="16">
        <v>6562</v>
      </c>
      <c r="F7" s="16">
        <v>15949</v>
      </c>
      <c r="G7" s="16">
        <v>20694</v>
      </c>
      <c r="H7" s="16">
        <v>21715</v>
      </c>
      <c r="I7" s="16">
        <v>23114</v>
      </c>
      <c r="J7" s="17">
        <f>I7/H7-1</f>
        <v>6.4425512318673661E-2</v>
      </c>
      <c r="K7" s="16">
        <f>I7-H7</f>
        <v>1399</v>
      </c>
      <c r="L7" s="18">
        <f>I7/$I$7</f>
        <v>1</v>
      </c>
    </row>
    <row r="8" spans="2:12" x14ac:dyDescent="0.25">
      <c r="B8" s="279"/>
      <c r="C8" s="282"/>
      <c r="D8" s="19" t="s">
        <v>33</v>
      </c>
      <c r="E8" s="20">
        <v>6553</v>
      </c>
      <c r="F8" s="20">
        <v>13928</v>
      </c>
      <c r="G8" s="20">
        <v>18104</v>
      </c>
      <c r="H8" s="20">
        <v>19179</v>
      </c>
      <c r="I8" s="20">
        <v>20267</v>
      </c>
      <c r="J8" s="21">
        <f t="shared" ref="J8:J20" si="0">I8/H8-1</f>
        <v>5.672871369727317E-2</v>
      </c>
      <c r="K8" s="20">
        <f t="shared" ref="K8:K17" si="1">I8-H8</f>
        <v>1088</v>
      </c>
      <c r="L8" s="22">
        <f>I8/$I$7</f>
        <v>0.87682789651293591</v>
      </c>
    </row>
    <row r="9" spans="2:12" x14ac:dyDescent="0.25">
      <c r="B9" s="279"/>
      <c r="C9" s="283"/>
      <c r="D9" s="23" t="s">
        <v>34</v>
      </c>
      <c r="E9" s="24">
        <v>9</v>
      </c>
      <c r="F9" s="24">
        <v>2021</v>
      </c>
      <c r="G9" s="24">
        <v>2590</v>
      </c>
      <c r="H9" s="24">
        <v>2536</v>
      </c>
      <c r="I9" s="24">
        <v>2847</v>
      </c>
      <c r="J9" s="25">
        <f>IFERROR(I9/H9-1,"-")</f>
        <v>0.12263406940063093</v>
      </c>
      <c r="K9" s="24">
        <f>IFERROR(I9-H9,"-")</f>
        <v>311</v>
      </c>
      <c r="L9" s="25">
        <f>IFERROR(I9/$I$7,"-")</f>
        <v>0.12317210348706412</v>
      </c>
    </row>
    <row r="10" spans="2:12" x14ac:dyDescent="0.25">
      <c r="B10" s="279"/>
      <c r="C10" s="284" t="s">
        <v>35</v>
      </c>
      <c r="D10" s="26" t="s">
        <v>32</v>
      </c>
      <c r="E10" s="27">
        <v>7717</v>
      </c>
      <c r="F10" s="27">
        <v>18718</v>
      </c>
      <c r="G10" s="27">
        <v>23616</v>
      </c>
      <c r="H10" s="27">
        <v>24885</v>
      </c>
      <c r="I10" s="27">
        <v>26096</v>
      </c>
      <c r="J10" s="28">
        <f t="shared" si="0"/>
        <v>4.8663853727144879E-2</v>
      </c>
      <c r="K10" s="27">
        <f t="shared" si="1"/>
        <v>1211</v>
      </c>
      <c r="L10" s="18">
        <f>I10/$I$10</f>
        <v>1</v>
      </c>
    </row>
    <row r="11" spans="2:12" x14ac:dyDescent="0.25">
      <c r="B11" s="279"/>
      <c r="C11" s="285"/>
      <c r="D11" s="4" t="s">
        <v>33</v>
      </c>
      <c r="E11" s="29">
        <v>7706</v>
      </c>
      <c r="F11" s="29">
        <v>16335</v>
      </c>
      <c r="G11" s="29">
        <v>20505</v>
      </c>
      <c r="H11" s="29">
        <v>21682</v>
      </c>
      <c r="I11" s="29">
        <v>22594</v>
      </c>
      <c r="J11" s="30">
        <f t="shared" si="0"/>
        <v>4.2062540356055722E-2</v>
      </c>
      <c r="K11" s="29">
        <f t="shared" si="1"/>
        <v>912</v>
      </c>
      <c r="L11" s="31">
        <f>I11/$I$10</f>
        <v>0.86580318822808089</v>
      </c>
    </row>
    <row r="12" spans="2:12" x14ac:dyDescent="0.25">
      <c r="B12" s="279"/>
      <c r="C12" s="286"/>
      <c r="D12" s="32" t="s">
        <v>34</v>
      </c>
      <c r="E12" s="33">
        <v>11</v>
      </c>
      <c r="F12" s="33">
        <v>2383</v>
      </c>
      <c r="G12" s="33">
        <v>3111</v>
      </c>
      <c r="H12" s="33">
        <v>3203</v>
      </c>
      <c r="I12" s="33">
        <v>3502</v>
      </c>
      <c r="J12" s="34">
        <f>IFERROR(I12/H12-1,"-")</f>
        <v>9.3349984389634821E-2</v>
      </c>
      <c r="K12" s="33">
        <f>IFERROR(I12-H12,"-")</f>
        <v>299</v>
      </c>
      <c r="L12" s="34">
        <f>IFERROR(I12/$I$10,"-")</f>
        <v>0.13419681177191906</v>
      </c>
    </row>
    <row r="13" spans="2:12" x14ac:dyDescent="0.25">
      <c r="B13" s="279"/>
      <c r="C13" s="281" t="s">
        <v>21</v>
      </c>
      <c r="D13" s="15" t="s">
        <v>32</v>
      </c>
      <c r="E13" s="16">
        <v>42859</v>
      </c>
      <c r="F13" s="16">
        <v>104052</v>
      </c>
      <c r="G13" s="16">
        <v>111302</v>
      </c>
      <c r="H13" s="16">
        <v>117998</v>
      </c>
      <c r="I13" s="16">
        <v>115884</v>
      </c>
      <c r="J13" s="17">
        <f t="shared" si="0"/>
        <v>-1.7915557890811673E-2</v>
      </c>
      <c r="K13" s="16">
        <f t="shared" si="1"/>
        <v>-2114</v>
      </c>
      <c r="L13" s="18">
        <f>I13/$I$13</f>
        <v>1</v>
      </c>
    </row>
    <row r="14" spans="2:12" x14ac:dyDescent="0.25">
      <c r="B14" s="279"/>
      <c r="C14" s="282"/>
      <c r="D14" s="19" t="s">
        <v>33</v>
      </c>
      <c r="E14" s="20">
        <v>42819</v>
      </c>
      <c r="F14" s="20">
        <v>91838</v>
      </c>
      <c r="G14" s="20">
        <v>95608</v>
      </c>
      <c r="H14" s="20">
        <v>97635</v>
      </c>
      <c r="I14" s="20">
        <v>92523</v>
      </c>
      <c r="J14" s="21">
        <f t="shared" si="0"/>
        <v>-5.2358273160239666E-2</v>
      </c>
      <c r="K14" s="20">
        <f t="shared" si="1"/>
        <v>-5112</v>
      </c>
      <c r="L14" s="22">
        <f>I14/$I$13</f>
        <v>0.79841047944496224</v>
      </c>
    </row>
    <row r="15" spans="2:12" x14ac:dyDescent="0.25">
      <c r="B15" s="279"/>
      <c r="C15" s="283"/>
      <c r="D15" s="23" t="s">
        <v>34</v>
      </c>
      <c r="E15" s="24">
        <v>40</v>
      </c>
      <c r="F15" s="24">
        <v>12214</v>
      </c>
      <c r="G15" s="24">
        <v>15694</v>
      </c>
      <c r="H15" s="24">
        <v>20363</v>
      </c>
      <c r="I15" s="24">
        <v>23361</v>
      </c>
      <c r="J15" s="25">
        <f>IFERROR(I15/H15-1,"-")</f>
        <v>0.14722781515493777</v>
      </c>
      <c r="K15" s="24">
        <f>IFERROR(I15-H15,"-")</f>
        <v>2998</v>
      </c>
      <c r="L15" s="25">
        <f>IFERROR(I15/$I$13,"-")</f>
        <v>0.20158952055503779</v>
      </c>
    </row>
    <row r="16" spans="2:12" x14ac:dyDescent="0.25">
      <c r="B16" s="279"/>
      <c r="C16" s="284" t="s">
        <v>22</v>
      </c>
      <c r="D16" s="26" t="s">
        <v>32</v>
      </c>
      <c r="E16" s="35">
        <v>6.53139286802804</v>
      </c>
      <c r="F16" s="35">
        <v>6.5240453946955919</v>
      </c>
      <c r="G16" s="35">
        <v>5.3784671885570701</v>
      </c>
      <c r="H16" s="35">
        <v>5.433939673037071</v>
      </c>
      <c r="I16" s="35">
        <v>5.0135848403564935</v>
      </c>
      <c r="J16" s="36">
        <f t="shared" si="0"/>
        <v>-7.7357287340961256E-2</v>
      </c>
      <c r="K16" s="37">
        <f t="shared" si="1"/>
        <v>-0.42035483268057749</v>
      </c>
      <c r="L16" s="38"/>
    </row>
    <row r="17" spans="2:12" x14ac:dyDescent="0.25">
      <c r="B17" s="279"/>
      <c r="C17" s="285"/>
      <c r="D17" s="4" t="s">
        <v>33</v>
      </c>
      <c r="E17" s="39">
        <f>E14/E8</f>
        <v>6.5342591179612395</v>
      </c>
      <c r="F17" s="39">
        <f t="shared" ref="F17:I17" si="2">F14/F8</f>
        <v>6.5937679494543362</v>
      </c>
      <c r="G17" s="39">
        <f t="shared" si="2"/>
        <v>5.2810428634555899</v>
      </c>
      <c r="H17" s="39">
        <f t="shared" si="2"/>
        <v>5.0907242296261535</v>
      </c>
      <c r="I17" s="39">
        <f t="shared" si="2"/>
        <v>4.5652045196625055</v>
      </c>
      <c r="J17" s="40">
        <f t="shared" si="0"/>
        <v>-0.10323083440766945</v>
      </c>
      <c r="K17" s="41">
        <f t="shared" si="1"/>
        <v>-0.52551970996364794</v>
      </c>
      <c r="L17" s="42"/>
    </row>
    <row r="18" spans="2:12" x14ac:dyDescent="0.25">
      <c r="B18" s="279"/>
      <c r="C18" s="286"/>
      <c r="D18" s="32" t="s">
        <v>34</v>
      </c>
      <c r="E18" s="43">
        <f>IFERROR(E15/E9,"-")</f>
        <v>4.4444444444444446</v>
      </c>
      <c r="F18" s="43">
        <f t="shared" ref="F18:I18" si="3">IFERROR(F15/F9,"-")</f>
        <v>6.043542800593765</v>
      </c>
      <c r="G18" s="43">
        <f t="shared" si="3"/>
        <v>6.0594594594594593</v>
      </c>
      <c r="H18" s="43">
        <f t="shared" si="3"/>
        <v>8.0295741324921135</v>
      </c>
      <c r="I18" s="43">
        <f t="shared" si="3"/>
        <v>8.205479452054794</v>
      </c>
      <c r="J18" s="34">
        <f>IFERROR(I18/H18-1,"-")</f>
        <v>2.1907179217745876E-2</v>
      </c>
      <c r="K18" s="33">
        <f>IFERROR(I18-H18,"-")</f>
        <v>0.17590531956268052</v>
      </c>
      <c r="L18" s="34"/>
    </row>
    <row r="19" spans="2:12" x14ac:dyDescent="0.25">
      <c r="B19" s="279"/>
      <c r="C19" s="287" t="s">
        <v>36</v>
      </c>
      <c r="D19" s="15" t="s">
        <v>32</v>
      </c>
      <c r="E19" s="18">
        <v>0.70109999999999995</v>
      </c>
      <c r="F19" s="18">
        <v>0.81930000000000003</v>
      </c>
      <c r="G19" s="18">
        <v>0.74939999999999996</v>
      </c>
      <c r="H19" s="18">
        <v>0.79349999999999998</v>
      </c>
      <c r="I19" s="18">
        <v>0.76870000000000005</v>
      </c>
      <c r="J19" s="17">
        <f t="shared" si="0"/>
        <v>-3.1253938248267055E-2</v>
      </c>
      <c r="K19" s="44">
        <f>(I19-H19)*100</f>
        <v>-2.4799999999999933</v>
      </c>
      <c r="L19" s="18"/>
    </row>
    <row r="20" spans="2:12" x14ac:dyDescent="0.25">
      <c r="B20" s="279"/>
      <c r="C20" s="288"/>
      <c r="D20" s="19" t="s">
        <v>33</v>
      </c>
      <c r="E20" s="22">
        <v>0.71640000000000004</v>
      </c>
      <c r="F20" s="22">
        <v>0.91069999999999995</v>
      </c>
      <c r="G20" s="22">
        <v>0.78780000000000006</v>
      </c>
      <c r="H20" s="22">
        <v>0.80449999999999999</v>
      </c>
      <c r="I20" s="22">
        <v>0.74970000000000003</v>
      </c>
      <c r="J20" s="21">
        <f t="shared" si="0"/>
        <v>-6.8116842759477936E-2</v>
      </c>
      <c r="K20" s="46">
        <f>(I20-H20)*100</f>
        <v>-5.479999999999996</v>
      </c>
      <c r="L20" s="22"/>
    </row>
    <row r="21" spans="2:12" x14ac:dyDescent="0.25">
      <c r="B21" s="279"/>
      <c r="C21" s="289"/>
      <c r="D21" s="23" t="s">
        <v>34</v>
      </c>
      <c r="E21" s="25">
        <v>2.9300000000000003E-2</v>
      </c>
      <c r="F21" s="25">
        <v>0.46679999999999999</v>
      </c>
      <c r="G21" s="25">
        <v>0.57789999999999997</v>
      </c>
      <c r="H21" s="25">
        <v>0.74480000000000002</v>
      </c>
      <c r="I21" s="25">
        <v>0.85439999999999994</v>
      </c>
      <c r="J21" s="25">
        <f>IFERROR(I21/H21-1,"-")</f>
        <v>0.14715359828141761</v>
      </c>
      <c r="K21" s="24">
        <f>IFERROR(I21-H21,"-")</f>
        <v>0.10959999999999992</v>
      </c>
      <c r="L21" s="47"/>
    </row>
    <row r="22" spans="2:12" x14ac:dyDescent="0.25">
      <c r="B22" s="279"/>
      <c r="C22" s="290" t="s">
        <v>37</v>
      </c>
      <c r="D22" s="26" t="s">
        <v>32</v>
      </c>
      <c r="E22" s="27">
        <v>1972</v>
      </c>
      <c r="F22" s="27">
        <v>4097</v>
      </c>
      <c r="G22" s="27">
        <v>4791</v>
      </c>
      <c r="H22" s="27">
        <v>4797</v>
      </c>
      <c r="I22" s="27">
        <v>4863</v>
      </c>
      <c r="J22" s="36">
        <f>I22/H22-1</f>
        <v>1.3758599124452875E-2</v>
      </c>
      <c r="K22" s="27">
        <f>I22-H22</f>
        <v>66</v>
      </c>
      <c r="L22" s="38">
        <f>I22/$I$22</f>
        <v>1</v>
      </c>
    </row>
    <row r="23" spans="2:12" x14ac:dyDescent="0.25">
      <c r="B23" s="279"/>
      <c r="C23" s="291"/>
      <c r="D23" s="4" t="s">
        <v>33</v>
      </c>
      <c r="E23" s="29">
        <v>1928</v>
      </c>
      <c r="F23" s="29">
        <v>3253</v>
      </c>
      <c r="G23" s="29">
        <v>3915</v>
      </c>
      <c r="H23" s="29">
        <v>3915</v>
      </c>
      <c r="I23" s="29">
        <v>3981</v>
      </c>
      <c r="J23" s="40">
        <f>I23/H23-1</f>
        <v>1.6858237547892729E-2</v>
      </c>
      <c r="K23" s="29">
        <f>I23-H23</f>
        <v>66</v>
      </c>
      <c r="L23" s="42">
        <f>I23/$I$22</f>
        <v>0.81863047501542263</v>
      </c>
    </row>
    <row r="24" spans="2:12" x14ac:dyDescent="0.25">
      <c r="B24" s="280"/>
      <c r="C24" s="292"/>
      <c r="D24" s="32" t="s">
        <v>34</v>
      </c>
      <c r="E24" s="33">
        <v>44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0.18136952498457742</v>
      </c>
    </row>
    <row r="25" spans="2:12" ht="7.5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48"/>
    </row>
    <row r="26" spans="2:12" ht="24.75" customHeight="1" x14ac:dyDescent="0.25">
      <c r="B26" s="294" t="s">
        <v>38</v>
      </c>
      <c r="C26" s="295"/>
      <c r="D26" s="295"/>
      <c r="E26" s="295"/>
      <c r="F26" s="295"/>
      <c r="G26" s="295"/>
      <c r="H26" s="295"/>
      <c r="I26" s="295"/>
      <c r="J26" s="295"/>
      <c r="K26" s="295"/>
    </row>
    <row r="29" spans="2:12" ht="21.75" customHeight="1" thickBot="1" x14ac:dyDescent="0.3">
      <c r="B29" s="277" t="s">
        <v>220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226</v>
      </c>
      <c r="F31" s="13" t="s">
        <v>227</v>
      </c>
      <c r="G31" s="13" t="s">
        <v>228</v>
      </c>
      <c r="H31" s="13" t="s">
        <v>229</v>
      </c>
      <c r="I31" s="13" t="s">
        <v>230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78" t="s">
        <v>52</v>
      </c>
      <c r="C32" s="281" t="s">
        <v>8</v>
      </c>
      <c r="D32" s="15" t="s">
        <v>32</v>
      </c>
      <c r="E32" s="50">
        <v>19920</v>
      </c>
      <c r="F32" s="50">
        <v>78474</v>
      </c>
      <c r="G32" s="50">
        <v>104659</v>
      </c>
      <c r="H32" s="50">
        <v>98555</v>
      </c>
      <c r="I32" s="50">
        <v>108223</v>
      </c>
      <c r="J32" s="17">
        <f>I32/H32-1</f>
        <v>9.8097509005124151E-2</v>
      </c>
      <c r="K32" s="16">
        <f>I32-H32</f>
        <v>9668</v>
      </c>
      <c r="L32" s="18">
        <f>I32/$I$32</f>
        <v>1</v>
      </c>
    </row>
    <row r="33" spans="1:12" x14ac:dyDescent="0.25">
      <c r="B33" s="279"/>
      <c r="C33" s="282"/>
      <c r="D33" s="19" t="s">
        <v>33</v>
      </c>
      <c r="E33" s="51">
        <v>17961</v>
      </c>
      <c r="F33" s="51">
        <v>68287</v>
      </c>
      <c r="G33" s="51">
        <v>92728</v>
      </c>
      <c r="H33" s="51">
        <v>86636</v>
      </c>
      <c r="I33" s="51">
        <v>95259</v>
      </c>
      <c r="J33" s="21">
        <f t="shared" ref="J33:J45" si="4">I33/H33-1</f>
        <v>9.9531372639549476E-2</v>
      </c>
      <c r="K33" s="20">
        <f t="shared" ref="K33:K42" si="5">I33-H33</f>
        <v>8623</v>
      </c>
      <c r="L33" s="22">
        <f>I33/$I$32</f>
        <v>0.88021030649677057</v>
      </c>
    </row>
    <row r="34" spans="1:12" x14ac:dyDescent="0.25">
      <c r="B34" s="279"/>
      <c r="C34" s="283"/>
      <c r="D34" s="23" t="s">
        <v>34</v>
      </c>
      <c r="E34" s="24">
        <v>34</v>
      </c>
      <c r="F34" s="24">
        <v>10187</v>
      </c>
      <c r="G34" s="24">
        <v>11931</v>
      </c>
      <c r="H34" s="24">
        <v>11919</v>
      </c>
      <c r="I34" s="24">
        <v>12964</v>
      </c>
      <c r="J34" s="25">
        <f>IFERROR(I34/H34-1,"-")</f>
        <v>8.7675140531923823E-2</v>
      </c>
      <c r="K34" s="24">
        <f>IFERROR(I34-H34,"-")</f>
        <v>1045</v>
      </c>
      <c r="L34" s="25">
        <f>IFERROR(I34/I32,"-")</f>
        <v>0.11978969350322945</v>
      </c>
    </row>
    <row r="35" spans="1:12" x14ac:dyDescent="0.25">
      <c r="B35" s="279"/>
      <c r="C35" s="284" t="s">
        <v>35</v>
      </c>
      <c r="D35" s="26" t="s">
        <v>32</v>
      </c>
      <c r="E35" s="52">
        <v>23724</v>
      </c>
      <c r="F35" s="52">
        <v>93148</v>
      </c>
      <c r="G35" s="52">
        <v>118579</v>
      </c>
      <c r="H35" s="52">
        <v>114920</v>
      </c>
      <c r="I35" s="52">
        <v>123607</v>
      </c>
      <c r="J35" s="28">
        <f t="shared" si="4"/>
        <v>7.5591715976331297E-2</v>
      </c>
      <c r="K35" s="27">
        <f t="shared" si="5"/>
        <v>8687</v>
      </c>
      <c r="L35" s="18">
        <f>I35/$I$35</f>
        <v>1</v>
      </c>
    </row>
    <row r="36" spans="1:12" x14ac:dyDescent="0.25">
      <c r="B36" s="279"/>
      <c r="C36" s="285"/>
      <c r="D36" s="4" t="s">
        <v>33</v>
      </c>
      <c r="E36" s="53">
        <v>21644</v>
      </c>
      <c r="F36" s="53">
        <v>81231</v>
      </c>
      <c r="G36" s="53">
        <v>104016</v>
      </c>
      <c r="H36" s="53">
        <v>99901</v>
      </c>
      <c r="I36" s="53">
        <v>107427</v>
      </c>
      <c r="J36" s="30">
        <f t="shared" si="4"/>
        <v>7.5334581235423137E-2</v>
      </c>
      <c r="K36" s="29">
        <f t="shared" si="5"/>
        <v>7526</v>
      </c>
      <c r="L36" s="31">
        <f>I36/$I$35</f>
        <v>0.86910126449149316</v>
      </c>
    </row>
    <row r="37" spans="1:12" x14ac:dyDescent="0.25">
      <c r="B37" s="279"/>
      <c r="C37" s="286"/>
      <c r="D37" s="32" t="s">
        <v>34</v>
      </c>
      <c r="E37" s="33">
        <v>36</v>
      </c>
      <c r="F37" s="33">
        <v>11917</v>
      </c>
      <c r="G37" s="33">
        <v>14563</v>
      </c>
      <c r="H37" s="33">
        <v>15019</v>
      </c>
      <c r="I37" s="33">
        <v>16180</v>
      </c>
      <c r="J37" s="34">
        <f>IFERROR(I37/H37-1,"-")</f>
        <v>7.7302084026899198E-2</v>
      </c>
      <c r="K37" s="33">
        <f>IFERROR(I37-H37,"-")</f>
        <v>1161</v>
      </c>
      <c r="L37" s="34">
        <f>IFERROR(I37/I35,"-")</f>
        <v>0.13089873550850681</v>
      </c>
    </row>
    <row r="38" spans="1:12" x14ac:dyDescent="0.25">
      <c r="B38" s="279"/>
      <c r="C38" s="281" t="s">
        <v>21</v>
      </c>
      <c r="D38" s="15" t="s">
        <v>32</v>
      </c>
      <c r="E38" s="50">
        <v>132064</v>
      </c>
      <c r="F38" s="50">
        <v>523413</v>
      </c>
      <c r="G38" s="50">
        <v>549031</v>
      </c>
      <c r="H38" s="50">
        <v>581772</v>
      </c>
      <c r="I38" s="50">
        <v>588360</v>
      </c>
      <c r="J38" s="17">
        <f t="shared" si="4"/>
        <v>1.1324023844392572E-2</v>
      </c>
      <c r="K38" s="16">
        <f t="shared" si="5"/>
        <v>6588</v>
      </c>
      <c r="L38" s="18">
        <f>I38/$I$38</f>
        <v>1</v>
      </c>
    </row>
    <row r="39" spans="1:12" x14ac:dyDescent="0.25">
      <c r="B39" s="279"/>
      <c r="C39" s="282"/>
      <c r="D39" s="19" t="s">
        <v>33</v>
      </c>
      <c r="E39" s="51">
        <v>122335</v>
      </c>
      <c r="F39" s="51">
        <v>456918</v>
      </c>
      <c r="G39" s="51">
        <v>465698</v>
      </c>
      <c r="H39" s="51">
        <v>477467</v>
      </c>
      <c r="I39" s="51">
        <v>477584</v>
      </c>
      <c r="J39" s="21">
        <f t="shared" si="4"/>
        <v>2.4504311292727898E-4</v>
      </c>
      <c r="K39" s="20">
        <f t="shared" si="5"/>
        <v>117</v>
      </c>
      <c r="L39" s="22">
        <f>I39/$I$38</f>
        <v>0.81172071520837585</v>
      </c>
    </row>
    <row r="40" spans="1:12" x14ac:dyDescent="0.25">
      <c r="B40" s="279"/>
      <c r="C40" s="283"/>
      <c r="D40" s="23" t="s">
        <v>34</v>
      </c>
      <c r="E40" s="24">
        <v>91</v>
      </c>
      <c r="F40" s="24">
        <v>66495</v>
      </c>
      <c r="G40" s="24">
        <v>83333</v>
      </c>
      <c r="H40" s="24">
        <v>104305</v>
      </c>
      <c r="I40" s="24">
        <v>110776</v>
      </c>
      <c r="J40" s="25">
        <f>IFERROR(I40/H40-1,"-")</f>
        <v>6.2039211926561588E-2</v>
      </c>
      <c r="K40" s="24">
        <f>IFERROR(I40-H40,"-")</f>
        <v>6471</v>
      </c>
      <c r="L40" s="25">
        <f>IFERROR(I40/I38,"-")</f>
        <v>0.18827928479162417</v>
      </c>
    </row>
    <row r="41" spans="1:12" x14ac:dyDescent="0.25">
      <c r="B41" s="279"/>
      <c r="C41" s="284" t="s">
        <v>22</v>
      </c>
      <c r="D41" s="26" t="s">
        <v>32</v>
      </c>
      <c r="E41" s="54">
        <v>6.6297188755020082</v>
      </c>
      <c r="F41" s="54">
        <v>6.6698906644238853</v>
      </c>
      <c r="G41" s="54">
        <v>5.2459033623481979</v>
      </c>
      <c r="H41" s="54">
        <v>5.903018619045203</v>
      </c>
      <c r="I41" s="54">
        <v>5.4365523040388828</v>
      </c>
      <c r="J41" s="36">
        <f t="shared" si="4"/>
        <v>-7.9021657411233126E-2</v>
      </c>
      <c r="K41" s="37">
        <f t="shared" si="5"/>
        <v>-0.46646631500632019</v>
      </c>
      <c r="L41" s="38"/>
    </row>
    <row r="42" spans="1:12" x14ac:dyDescent="0.25">
      <c r="B42" s="279"/>
      <c r="C42" s="285"/>
      <c r="D42" s="4" t="s">
        <v>33</v>
      </c>
      <c r="E42" s="55">
        <f t="shared" ref="E42:I42" si="6">E39/E33</f>
        <v>6.8111463726963981</v>
      </c>
      <c r="F42" s="55">
        <f t="shared" si="6"/>
        <v>6.6911417985853827</v>
      </c>
      <c r="G42" s="55">
        <f t="shared" si="6"/>
        <v>5.0221939435769132</v>
      </c>
      <c r="H42" s="55">
        <f t="shared" si="6"/>
        <v>5.511184726903366</v>
      </c>
      <c r="I42" s="55">
        <f t="shared" si="6"/>
        <v>5.0135315298292022</v>
      </c>
      <c r="J42" s="40">
        <f t="shared" si="4"/>
        <v>-9.0298769091303188E-2</v>
      </c>
      <c r="K42" s="41">
        <f t="shared" si="5"/>
        <v>-0.49765319707416378</v>
      </c>
      <c r="L42" s="42"/>
    </row>
    <row r="43" spans="1:12" x14ac:dyDescent="0.25">
      <c r="B43" s="279"/>
      <c r="C43" s="286"/>
      <c r="D43" s="32" t="s">
        <v>34</v>
      </c>
      <c r="E43" s="43">
        <f>IFERROR(E40/E34,"-")</f>
        <v>2.6764705882352939</v>
      </c>
      <c r="F43" s="43">
        <f t="shared" ref="F43:I43" si="7">IFERROR(F40/F34,"-")</f>
        <v>6.5274369294198484</v>
      </c>
      <c r="G43" s="43">
        <f t="shared" si="7"/>
        <v>6.9845779901097984</v>
      </c>
      <c r="H43" s="43">
        <f t="shared" si="7"/>
        <v>8.7511536202701574</v>
      </c>
      <c r="I43" s="43">
        <f t="shared" si="7"/>
        <v>8.5448935513730326</v>
      </c>
      <c r="J43" s="34">
        <f>IFERROR(I43/H43-1,"-")</f>
        <v>-2.3569471848759238E-2</v>
      </c>
      <c r="K43" s="33">
        <f>IFERROR(I43-H43,"-")</f>
        <v>-0.20626006889712478</v>
      </c>
      <c r="L43" s="56"/>
    </row>
    <row r="44" spans="1:12" x14ac:dyDescent="0.25">
      <c r="A44" s="57"/>
      <c r="B44" s="279"/>
      <c r="C44" s="287" t="s">
        <v>36</v>
      </c>
      <c r="D44" s="15" t="s">
        <v>32</v>
      </c>
      <c r="E44" s="58">
        <v>0.46666054177061322</v>
      </c>
      <c r="F44" s="58">
        <v>0.81553021391165881</v>
      </c>
      <c r="G44" s="58">
        <v>0.75891606917495691</v>
      </c>
      <c r="H44" s="58">
        <v>0.79788354563707575</v>
      </c>
      <c r="I44" s="58">
        <v>0.8012387088339713</v>
      </c>
      <c r="J44" s="58">
        <f t="shared" si="4"/>
        <v>4.2050788178826792E-3</v>
      </c>
      <c r="K44" s="44">
        <f>(I44-H44)*100</f>
        <v>0.33551631968955498</v>
      </c>
      <c r="L44" s="18"/>
    </row>
    <row r="45" spans="1:12" x14ac:dyDescent="0.25">
      <c r="B45" s="279"/>
      <c r="C45" s="288"/>
      <c r="D45" s="19" t="s">
        <v>33</v>
      </c>
      <c r="E45" s="59">
        <v>0.50781217570338644</v>
      </c>
      <c r="F45" s="59">
        <v>0.88831817218579101</v>
      </c>
      <c r="G45" s="59">
        <v>0.78776314565307481</v>
      </c>
      <c r="H45" s="59">
        <v>0.80235766619614168</v>
      </c>
      <c r="I45" s="59">
        <v>0.79447574655108455</v>
      </c>
      <c r="J45" s="59">
        <f t="shared" si="4"/>
        <v>-9.8234490391599927E-3</v>
      </c>
      <c r="K45" s="46">
        <f>(I45-H45)*100</f>
        <v>-0.78819196450571338</v>
      </c>
      <c r="L45" s="22"/>
    </row>
    <row r="46" spans="1:12" x14ac:dyDescent="0.25">
      <c r="B46" s="279"/>
      <c r="C46" s="289"/>
      <c r="D46" s="23" t="s">
        <v>34</v>
      </c>
      <c r="E46" s="60">
        <v>1.3696568332329922E-2</v>
      </c>
      <c r="F46" s="60">
        <v>0.52175857631587208</v>
      </c>
      <c r="G46" s="60">
        <v>0.62999334724364209</v>
      </c>
      <c r="H46" s="60">
        <v>0.77802392886979355</v>
      </c>
      <c r="I46" s="60">
        <v>0.8317640521992461</v>
      </c>
      <c r="J46" s="25">
        <f>IFERROR(I46/H46-1,"-")</f>
        <v>6.9072584190975839E-2</v>
      </c>
      <c r="K46" s="24">
        <f>IFERROR(I46-H46,"-")</f>
        <v>5.3740123329452549E-2</v>
      </c>
      <c r="L46" s="47"/>
    </row>
    <row r="47" spans="1:12" x14ac:dyDescent="0.25">
      <c r="B47" s="279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9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9"/>
      <c r="C49" s="290" t="s">
        <v>39</v>
      </c>
      <c r="D49" s="26" t="s">
        <v>32</v>
      </c>
      <c r="E49" s="52">
        <v>1864</v>
      </c>
      <c r="F49" s="52">
        <v>4251.3999999999996</v>
      </c>
      <c r="G49" s="52">
        <v>4791</v>
      </c>
      <c r="H49" s="52">
        <v>4797</v>
      </c>
      <c r="I49" s="52">
        <v>4863</v>
      </c>
      <c r="J49" s="36">
        <f>I49/H49-1</f>
        <v>1.3758599124452875E-2</v>
      </c>
      <c r="K49" s="27">
        <f>I49-H49</f>
        <v>66</v>
      </c>
      <c r="L49" s="38">
        <f>I49/$I$22</f>
        <v>1</v>
      </c>
    </row>
    <row r="50" spans="2:12" x14ac:dyDescent="0.25">
      <c r="B50" s="279"/>
      <c r="C50" s="285"/>
      <c r="D50" s="4" t="s">
        <v>33</v>
      </c>
      <c r="E50" s="53">
        <v>1566.8</v>
      </c>
      <c r="F50" s="53">
        <v>3407.4</v>
      </c>
      <c r="G50" s="53">
        <v>3915</v>
      </c>
      <c r="H50" s="53">
        <v>3915</v>
      </c>
      <c r="I50" s="53">
        <v>3981</v>
      </c>
      <c r="J50" s="40">
        <f>I50/H50-1</f>
        <v>1.6858237547892729E-2</v>
      </c>
      <c r="K50" s="29">
        <f>I50-H50</f>
        <v>66</v>
      </c>
      <c r="L50" s="42">
        <f>I50/$I$22</f>
        <v>0.81863047501542263</v>
      </c>
    </row>
    <row r="51" spans="2:12" x14ac:dyDescent="0.25">
      <c r="B51" s="280"/>
      <c r="C51" s="286"/>
      <c r="D51" s="32" t="s">
        <v>34</v>
      </c>
      <c r="E51" s="33">
        <v>44</v>
      </c>
      <c r="F51" s="33">
        <v>844</v>
      </c>
      <c r="G51" s="33">
        <v>876</v>
      </c>
      <c r="H51" s="33">
        <v>882</v>
      </c>
      <c r="I51" s="33">
        <v>882</v>
      </c>
      <c r="J51" s="34">
        <f>IFERROR(I51/H51-1,"-")</f>
        <v>0</v>
      </c>
      <c r="K51" s="33">
        <f>IFERROR(I51-H51,"-")</f>
        <v>0</v>
      </c>
      <c r="L51" s="34">
        <f>IFERROR(I51/I49,"-")</f>
        <v>0.18136952498457742</v>
      </c>
    </row>
    <row r="52" spans="2:12" ht="6" customHeight="1" x14ac:dyDescent="0.25"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48"/>
    </row>
    <row r="53" spans="2:12" ht="28.5" customHeight="1" x14ac:dyDescent="0.25">
      <c r="B53" s="294" t="s">
        <v>40</v>
      </c>
      <c r="C53" s="295"/>
      <c r="D53" s="295"/>
      <c r="E53" s="295"/>
      <c r="F53" s="295"/>
      <c r="G53" s="295"/>
      <c r="H53" s="295"/>
      <c r="I53" s="295"/>
      <c r="J53" s="295"/>
      <c r="K53" s="295"/>
    </row>
    <row r="54" spans="2:12" x14ac:dyDescent="0.25">
      <c r="B54" s="64"/>
    </row>
    <row r="56" spans="2:12" ht="21.75" thickBot="1" x14ac:dyDescent="0.3">
      <c r="B56" s="277" t="s">
        <v>220</v>
      </c>
      <c r="C56" s="277"/>
      <c r="D56" s="277"/>
      <c r="E56" s="277"/>
      <c r="F56" s="277"/>
      <c r="G56" s="277"/>
      <c r="H56" s="277"/>
      <c r="I56" s="277"/>
      <c r="J56" s="277"/>
      <c r="K56" s="277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79"/>
      <c r="C59" s="282"/>
      <c r="D59" s="19" t="s">
        <v>33</v>
      </c>
      <c r="E59" s="51">
        <v>63499</v>
      </c>
      <c r="F59" s="51">
        <v>95997</v>
      </c>
      <c r="G59" s="51">
        <v>169794</v>
      </c>
      <c r="H59" s="51">
        <v>220761</v>
      </c>
      <c r="I59" s="51">
        <v>207278</v>
      </c>
      <c r="J59" s="21">
        <f t="shared" ref="J59:J74" si="8">I59/H59-1</f>
        <v>-6.1075099315549441E-2</v>
      </c>
      <c r="K59" s="20">
        <f t="shared" ref="K59:K74" si="9">I59-H59</f>
        <v>-13483</v>
      </c>
      <c r="L59" s="21" t="e">
        <f>I59/#REF!</f>
        <v>#REF!</v>
      </c>
    </row>
    <row r="60" spans="2:12" x14ac:dyDescent="0.25">
      <c r="B60" s="279"/>
      <c r="C60" s="283"/>
      <c r="D60" s="23" t="s">
        <v>34</v>
      </c>
      <c r="E60" s="24">
        <v>13968</v>
      </c>
      <c r="F60" s="24">
        <v>11462</v>
      </c>
      <c r="G60" s="24">
        <v>29079</v>
      </c>
      <c r="H60" s="24">
        <v>31827</v>
      </c>
      <c r="I60" s="24">
        <v>31868</v>
      </c>
      <c r="J60" s="25">
        <f>IFERROR(I60/H60-1,"-")</f>
        <v>1.2882144091495018E-3</v>
      </c>
      <c r="K60" s="24">
        <f>IFERROR(I60-H60,"-")</f>
        <v>41</v>
      </c>
      <c r="L60" s="25" t="str">
        <f>IFERROR(I60/#REF!,"-")</f>
        <v>-</v>
      </c>
    </row>
    <row r="61" spans="2:12" x14ac:dyDescent="0.25">
      <c r="B61" s="279"/>
      <c r="C61" s="284" t="s">
        <v>35</v>
      </c>
      <c r="D61" s="26" t="s">
        <v>32</v>
      </c>
      <c r="E61" s="52">
        <v>77467</v>
      </c>
      <c r="F61" s="52">
        <v>107459</v>
      </c>
      <c r="G61" s="52">
        <v>198873</v>
      </c>
      <c r="H61" s="52">
        <v>252588</v>
      </c>
      <c r="I61" s="52">
        <v>239146</v>
      </c>
      <c r="J61" s="36">
        <f t="shared" si="8"/>
        <v>-5.3217096615832848E-2</v>
      </c>
      <c r="K61" s="52">
        <f t="shared" si="9"/>
        <v>-13442</v>
      </c>
      <c r="L61" s="36">
        <f>I61/$I$61</f>
        <v>1</v>
      </c>
    </row>
    <row r="62" spans="2:12" x14ac:dyDescent="0.25">
      <c r="B62" s="279"/>
      <c r="C62" s="285"/>
      <c r="D62" s="4" t="s">
        <v>33</v>
      </c>
      <c r="E62" s="53">
        <v>63499</v>
      </c>
      <c r="F62" s="53">
        <v>95997</v>
      </c>
      <c r="G62" s="53">
        <v>169794</v>
      </c>
      <c r="H62" s="53">
        <v>220761</v>
      </c>
      <c r="I62" s="53">
        <v>207278</v>
      </c>
      <c r="J62" s="40">
        <f t="shared" si="8"/>
        <v>-6.1075099315549441E-2</v>
      </c>
      <c r="K62" s="53">
        <f t="shared" si="9"/>
        <v>-13483</v>
      </c>
      <c r="L62" s="40">
        <f t="shared" ref="L62" si="10">I62/$I$61</f>
        <v>0.86674249203415488</v>
      </c>
    </row>
    <row r="63" spans="2:12" x14ac:dyDescent="0.25">
      <c r="B63" s="279"/>
      <c r="C63" s="286"/>
      <c r="D63" s="32" t="s">
        <v>34</v>
      </c>
      <c r="E63" s="33">
        <v>13968</v>
      </c>
      <c r="F63" s="33">
        <v>11462</v>
      </c>
      <c r="G63" s="33">
        <v>29079</v>
      </c>
      <c r="H63" s="33">
        <v>31827</v>
      </c>
      <c r="I63" s="33">
        <v>31868</v>
      </c>
      <c r="J63" s="34">
        <f>IFERROR(I63/H63-1,"-")</f>
        <v>1.2882144091495018E-3</v>
      </c>
      <c r="K63" s="33">
        <f>IFERROR(I63-H63,"-")</f>
        <v>41</v>
      </c>
      <c r="L63" s="65">
        <f>IFERROR(I63/I61,"-")</f>
        <v>0.13325750796584512</v>
      </c>
    </row>
    <row r="64" spans="2:12" x14ac:dyDescent="0.25">
      <c r="B64" s="279"/>
      <c r="C64" s="281" t="s">
        <v>21</v>
      </c>
      <c r="D64" s="15" t="s">
        <v>32</v>
      </c>
      <c r="E64" s="50">
        <v>442013</v>
      </c>
      <c r="F64" s="50">
        <v>749212</v>
      </c>
      <c r="G64" s="50">
        <v>1316064</v>
      </c>
      <c r="H64" s="50">
        <v>1447168</v>
      </c>
      <c r="I64" s="50">
        <v>1453294</v>
      </c>
      <c r="J64" s="17">
        <f t="shared" si="8"/>
        <v>4.2330952591544957E-3</v>
      </c>
      <c r="K64" s="16">
        <f t="shared" si="9"/>
        <v>6126</v>
      </c>
      <c r="L64" s="17">
        <f>I64/$I$64</f>
        <v>1</v>
      </c>
    </row>
    <row r="65" spans="2:12" x14ac:dyDescent="0.25">
      <c r="B65" s="279"/>
      <c r="C65" s="282"/>
      <c r="D65" s="19" t="s">
        <v>33</v>
      </c>
      <c r="E65" s="51">
        <v>336567</v>
      </c>
      <c r="F65" s="51">
        <v>689608</v>
      </c>
      <c r="G65" s="51">
        <v>1133520</v>
      </c>
      <c r="H65" s="51">
        <v>1226035</v>
      </c>
      <c r="I65" s="51">
        <v>1188641</v>
      </c>
      <c r="J65" s="21">
        <f t="shared" si="8"/>
        <v>-3.0499944944475499E-2</v>
      </c>
      <c r="K65" s="20">
        <f t="shared" si="9"/>
        <v>-37394</v>
      </c>
      <c r="L65" s="21">
        <f t="shared" ref="L65" si="11">I65/$I$64</f>
        <v>0.81789438338010068</v>
      </c>
    </row>
    <row r="66" spans="2:12" x14ac:dyDescent="0.25">
      <c r="B66" s="279"/>
      <c r="C66" s="283"/>
      <c r="D66" s="23" t="s">
        <v>34</v>
      </c>
      <c r="E66" s="24">
        <v>105446</v>
      </c>
      <c r="F66" s="24">
        <v>59604</v>
      </c>
      <c r="G66" s="24">
        <v>182544</v>
      </c>
      <c r="H66" s="24">
        <v>221133</v>
      </c>
      <c r="I66" s="24">
        <v>264653</v>
      </c>
      <c r="J66" s="25">
        <f>IFERROR(I66/H66-1,"-")</f>
        <v>0.19680463793282765</v>
      </c>
      <c r="K66" s="24">
        <f>IFERROR(I66-H66,"-")</f>
        <v>43520</v>
      </c>
      <c r="L66" s="25">
        <f>IFERROR(I66/I64,"-")</f>
        <v>0.18210561661989935</v>
      </c>
    </row>
    <row r="67" spans="2:12" x14ac:dyDescent="0.25">
      <c r="B67" s="279"/>
      <c r="C67" s="284" t="s">
        <v>22</v>
      </c>
      <c r="D67" s="26" t="s">
        <v>32</v>
      </c>
      <c r="E67" s="54">
        <v>5.7058231246853497</v>
      </c>
      <c r="F67" s="54">
        <v>6.9720730697289195</v>
      </c>
      <c r="G67" s="54">
        <v>6.6176102336667117</v>
      </c>
      <c r="H67" s="54">
        <v>5.729361648217651</v>
      </c>
      <c r="I67" s="54">
        <v>6.0770157142498729</v>
      </c>
      <c r="J67" s="36">
        <f t="shared" si="8"/>
        <v>6.0679371870402621E-2</v>
      </c>
      <c r="K67" s="37">
        <f t="shared" si="9"/>
        <v>0.34765406603222182</v>
      </c>
      <c r="L67" s="36"/>
    </row>
    <row r="68" spans="2:12" x14ac:dyDescent="0.25">
      <c r="B68" s="279"/>
      <c r="C68" s="285"/>
      <c r="D68" s="4" t="s">
        <v>33</v>
      </c>
      <c r="E68" s="55">
        <f t="shared" ref="E68:I68" si="12">E65/E59</f>
        <v>5.3003511866328603</v>
      </c>
      <c r="F68" s="55">
        <f t="shared" si="12"/>
        <v>7.1836411554527748</v>
      </c>
      <c r="G68" s="55">
        <f t="shared" si="12"/>
        <v>6.6758542704689212</v>
      </c>
      <c r="H68" s="55">
        <f t="shared" si="12"/>
        <v>5.5536756945293781</v>
      </c>
      <c r="I68" s="55">
        <f t="shared" si="12"/>
        <v>5.7345256129449336</v>
      </c>
      <c r="J68" s="40">
        <f t="shared" si="8"/>
        <v>3.2564004159209459E-2</v>
      </c>
      <c r="K68" s="41">
        <f t="shared" si="9"/>
        <v>0.18084991841555542</v>
      </c>
      <c r="L68" s="40"/>
    </row>
    <row r="69" spans="2:12" x14ac:dyDescent="0.25">
      <c r="B69" s="279"/>
      <c r="C69" s="286"/>
      <c r="D69" s="32" t="s">
        <v>34</v>
      </c>
      <c r="E69" s="43">
        <f>IFERROR(E66/E60,"-")</f>
        <v>7.5491122565864837</v>
      </c>
      <c r="F69" s="43">
        <f t="shared" ref="F69:I69" si="13">IFERROR(F66/F60,"-")</f>
        <v>5.2001395916942945</v>
      </c>
      <c r="G69" s="43">
        <f t="shared" si="13"/>
        <v>6.2775198596925614</v>
      </c>
      <c r="H69" s="43">
        <f t="shared" si="13"/>
        <v>6.9479687058158168</v>
      </c>
      <c r="I69" s="43">
        <f t="shared" si="13"/>
        <v>8.3046629848123512</v>
      </c>
      <c r="J69" s="34">
        <f>IFERROR(I69/H69-1,"-")</f>
        <v>0.19526488049102886</v>
      </c>
      <c r="K69" s="33">
        <f>IFERROR(I69-H69,"-")</f>
        <v>1.3566942789965344</v>
      </c>
      <c r="L69" s="65">
        <f>IFERROR(I69/I67,"-")</f>
        <v>1.3665692792827429</v>
      </c>
    </row>
    <row r="70" spans="2:12" x14ac:dyDescent="0.25">
      <c r="B70" s="279"/>
      <c r="C70" s="287" t="s">
        <v>36</v>
      </c>
      <c r="D70" s="15" t="s">
        <v>32</v>
      </c>
      <c r="E70" s="58">
        <v>0.60407891607923314</v>
      </c>
      <c r="F70" s="58">
        <v>0.70336128458075009</v>
      </c>
      <c r="G70" s="58">
        <v>0.8015089072176752</v>
      </c>
      <c r="H70" s="58">
        <v>0.82779844332469787</v>
      </c>
      <c r="I70" s="58">
        <v>0.82775664662909765</v>
      </c>
      <c r="J70" s="58">
        <f t="shared" si="8"/>
        <v>-5.0491391880846948E-5</v>
      </c>
      <c r="K70" s="44">
        <f t="shared" si="9"/>
        <v>-4.1796695600226919E-5</v>
      </c>
      <c r="L70" s="17"/>
    </row>
    <row r="71" spans="2:12" x14ac:dyDescent="0.25">
      <c r="B71" s="279"/>
      <c r="C71" s="288"/>
      <c r="D71" s="19" t="s">
        <v>33</v>
      </c>
      <c r="E71" s="59">
        <v>0.63275535008939532</v>
      </c>
      <c r="F71" s="59">
        <v>0.76920022397565713</v>
      </c>
      <c r="G71" s="59">
        <v>0.85289463645208108</v>
      </c>
      <c r="H71" s="59">
        <v>0.85798212005108554</v>
      </c>
      <c r="I71" s="59">
        <v>0.82954099756436295</v>
      </c>
      <c r="J71" s="59">
        <f t="shared" si="8"/>
        <v>-3.3148852198725542E-2</v>
      </c>
      <c r="K71" s="46">
        <f t="shared" si="9"/>
        <v>-2.8441122486722592E-2</v>
      </c>
      <c r="L71" s="21"/>
    </row>
    <row r="72" spans="2:12" x14ac:dyDescent="0.25">
      <c r="B72" s="279"/>
      <c r="C72" s="289"/>
      <c r="D72" s="23" t="s">
        <v>34</v>
      </c>
      <c r="E72" s="60">
        <v>0.5277392683940002</v>
      </c>
      <c r="F72" s="60">
        <v>0.4474304502529764</v>
      </c>
      <c r="G72" s="60">
        <v>0.58328966372269586</v>
      </c>
      <c r="H72" s="60">
        <v>0.69269009328463405</v>
      </c>
      <c r="I72" s="60">
        <v>0.81983631339603236</v>
      </c>
      <c r="J72" s="25">
        <f>IFERROR(I72/H72-1,"-")</f>
        <v>0.18355426379564599</v>
      </c>
      <c r="K72" s="24">
        <f>IFERROR(I72-H72,"-")</f>
        <v>0.12714622011139831</v>
      </c>
      <c r="L72" s="25">
        <f>IFERROR(I72/I70,"-")</f>
        <v>0.99043156794292198</v>
      </c>
    </row>
    <row r="73" spans="2:12" x14ac:dyDescent="0.25">
      <c r="B73" s="279"/>
      <c r="C73" s="290" t="s">
        <v>41</v>
      </c>
      <c r="D73" s="26" t="s">
        <v>32</v>
      </c>
      <c r="E73" s="52">
        <v>2132</v>
      </c>
      <c r="F73" s="52">
        <v>2908</v>
      </c>
      <c r="G73" s="52">
        <v>4497</v>
      </c>
      <c r="H73" s="52">
        <v>4790</v>
      </c>
      <c r="I73" s="52">
        <v>4797</v>
      </c>
      <c r="J73" s="36">
        <f t="shared" si="8"/>
        <v>1.4613778705636626E-3</v>
      </c>
      <c r="K73" s="27">
        <f t="shared" si="9"/>
        <v>7</v>
      </c>
      <c r="L73" s="36">
        <f>I73/$I$73</f>
        <v>1</v>
      </c>
    </row>
    <row r="74" spans="2:12" x14ac:dyDescent="0.25">
      <c r="B74" s="279"/>
      <c r="C74" s="285"/>
      <c r="D74" s="4" t="s">
        <v>33</v>
      </c>
      <c r="E74" s="53">
        <v>1559</v>
      </c>
      <c r="F74" s="53">
        <v>2545</v>
      </c>
      <c r="G74" s="53">
        <v>3640</v>
      </c>
      <c r="H74" s="53">
        <v>3915</v>
      </c>
      <c r="I74" s="53">
        <v>3915</v>
      </c>
      <c r="J74" s="40">
        <f t="shared" si="8"/>
        <v>0</v>
      </c>
      <c r="K74" s="29">
        <f t="shared" si="9"/>
        <v>0</v>
      </c>
      <c r="L74" s="40">
        <f t="shared" ref="L74" si="14">I74/$I$73</f>
        <v>0.81613508442776739</v>
      </c>
    </row>
    <row r="75" spans="2:12" x14ac:dyDescent="0.25">
      <c r="B75" s="280"/>
      <c r="C75" s="286"/>
      <c r="D75" s="32" t="s">
        <v>34</v>
      </c>
      <c r="E75" s="33">
        <v>573</v>
      </c>
      <c r="F75" s="33">
        <v>363</v>
      </c>
      <c r="G75" s="33">
        <v>857</v>
      </c>
      <c r="H75" s="33">
        <v>875</v>
      </c>
      <c r="I75" s="33">
        <v>882</v>
      </c>
      <c r="J75" s="34">
        <f>IFERROR(I75/H75-1,"-")</f>
        <v>8.0000000000000071E-3</v>
      </c>
      <c r="K75" s="33">
        <f>IFERROR(I75-H75,"-")</f>
        <v>7</v>
      </c>
      <c r="L75" s="65">
        <f>IFERROR(I75/I73,"-")</f>
        <v>0.18386491557223264</v>
      </c>
    </row>
    <row r="76" spans="2:12" x14ac:dyDescent="0.25"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48"/>
    </row>
    <row r="77" spans="2:12" ht="27" customHeight="1" x14ac:dyDescent="0.25">
      <c r="B77" s="294" t="s">
        <v>38</v>
      </c>
      <c r="C77" s="295"/>
      <c r="D77" s="295"/>
      <c r="E77" s="295"/>
      <c r="F77" s="295"/>
      <c r="G77" s="295"/>
      <c r="H77" s="295"/>
      <c r="I77" s="295"/>
      <c r="J77" s="295"/>
      <c r="K77" s="295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7C766-AA8B-49B0-A250-6B9374DA791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BB3BB-448B-493C-9993-A8524D1988C3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7"/>
      <c r="D5" s="277"/>
      <c r="E5" s="277"/>
      <c r="F5" s="277"/>
      <c r="G5" s="277"/>
      <c r="H5" s="277"/>
      <c r="I5" s="277"/>
      <c r="K5" s="277" t="s">
        <v>264</v>
      </c>
      <c r="L5" s="277"/>
      <c r="M5" s="277"/>
      <c r="N5" s="277"/>
      <c r="O5" s="277"/>
      <c r="P5" s="277"/>
      <c r="Q5" s="277"/>
      <c r="R5" s="277"/>
    </row>
    <row r="6" spans="1:18" ht="6" customHeight="1" x14ac:dyDescent="0.25"/>
    <row r="7" spans="1:18" ht="15.75" x14ac:dyDescent="0.25">
      <c r="B7" s="147"/>
      <c r="C7" s="310" t="s">
        <v>45</v>
      </c>
      <c r="D7" s="311"/>
      <c r="E7" s="311"/>
      <c r="F7" s="311"/>
      <c r="G7" s="311"/>
      <c r="H7" s="311"/>
      <c r="I7" s="311"/>
    </row>
    <row r="8" spans="1:18" s="148" customFormat="1" ht="72" customHeight="1" x14ac:dyDescent="0.25">
      <c r="A8"/>
      <c r="B8" s="188"/>
      <c r="C8" s="174" t="s">
        <v>221</v>
      </c>
      <c r="D8" s="174" t="s">
        <v>222</v>
      </c>
      <c r="E8" s="174" t="s">
        <v>223</v>
      </c>
      <c r="F8" s="174" t="s">
        <v>224</v>
      </c>
      <c r="G8" s="174" t="s">
        <v>225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221</v>
      </c>
      <c r="M8" s="174" t="s">
        <v>222</v>
      </c>
      <c r="N8" s="174" t="s">
        <v>223</v>
      </c>
      <c r="O8" s="174" t="s">
        <v>224</v>
      </c>
      <c r="P8" s="174" t="s">
        <v>225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52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126630</v>
      </c>
      <c r="D10" s="178">
        <v>442696</v>
      </c>
      <c r="E10" s="178">
        <v>458991</v>
      </c>
      <c r="F10" s="178">
        <v>524287</v>
      </c>
      <c r="G10" s="178">
        <v>512690</v>
      </c>
      <c r="H10" s="179">
        <f t="shared" ref="H10:H22" si="0">IFERROR(G10/F10-1,"-")</f>
        <v>-2.211956428444728E-2</v>
      </c>
      <c r="I10" s="179">
        <f t="shared" ref="I10:I22" si="1">G10/G$10</f>
        <v>1</v>
      </c>
      <c r="K10" s="158" t="s">
        <v>70</v>
      </c>
      <c r="L10" s="178">
        <v>7717</v>
      </c>
      <c r="M10" s="178">
        <v>18718</v>
      </c>
      <c r="N10" s="178">
        <v>23616</v>
      </c>
      <c r="O10" s="178">
        <v>24885</v>
      </c>
      <c r="P10" s="178">
        <v>26096</v>
      </c>
      <c r="Q10" s="179">
        <f t="shared" ref="Q10:Q22" si="2">IFERROR(P10/O10-1,"-")</f>
        <v>4.8663853727144879E-2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68864</v>
      </c>
      <c r="D11" s="162">
        <v>103104</v>
      </c>
      <c r="E11" s="162">
        <v>94324</v>
      </c>
      <c r="F11" s="162">
        <v>114813</v>
      </c>
      <c r="G11" s="162">
        <v>114677</v>
      </c>
      <c r="H11" s="163">
        <f t="shared" si="0"/>
        <v>-1.1845348523250587E-3</v>
      </c>
      <c r="I11" s="163">
        <f t="shared" si="1"/>
        <v>0.22367707581579513</v>
      </c>
      <c r="J11" s="81"/>
      <c r="K11" s="161" t="s">
        <v>99</v>
      </c>
      <c r="L11" s="162">
        <v>4722</v>
      </c>
      <c r="M11" s="162">
        <v>4420</v>
      </c>
      <c r="N11" s="162">
        <v>4325</v>
      </c>
      <c r="O11" s="162">
        <v>6379</v>
      </c>
      <c r="P11" s="162">
        <v>6737</v>
      </c>
      <c r="Q11" s="163">
        <f t="shared" si="2"/>
        <v>5.6121649161310572E-2</v>
      </c>
      <c r="R11" s="163">
        <f t="shared" si="3"/>
        <v>0.25816217044757817</v>
      </c>
    </row>
    <row r="12" spans="1:18" x14ac:dyDescent="0.25">
      <c r="B12" s="165" t="s">
        <v>105</v>
      </c>
      <c r="C12" s="166">
        <v>45371</v>
      </c>
      <c r="D12" s="166">
        <v>43615</v>
      </c>
      <c r="E12" s="166">
        <v>37537</v>
      </c>
      <c r="F12" s="166">
        <v>47905</v>
      </c>
      <c r="G12" s="166">
        <v>44085</v>
      </c>
      <c r="H12" s="167">
        <f t="shared" si="0"/>
        <v>-7.9741154368019984E-2</v>
      </c>
      <c r="I12" s="167">
        <f t="shared" si="1"/>
        <v>8.5987633852815548E-2</v>
      </c>
      <c r="J12" s="81"/>
      <c r="K12" s="165" t="s">
        <v>105</v>
      </c>
      <c r="L12" s="166">
        <v>4131</v>
      </c>
      <c r="M12" s="166">
        <v>1742</v>
      </c>
      <c r="N12" s="166">
        <v>1143</v>
      </c>
      <c r="O12" s="166">
        <v>1614</v>
      </c>
      <c r="P12" s="166">
        <v>2519</v>
      </c>
      <c r="Q12" s="167">
        <f t="shared" si="2"/>
        <v>0.5607187112763321</v>
      </c>
      <c r="R12" s="167">
        <f t="shared" si="3"/>
        <v>9.6528203556100547E-2</v>
      </c>
    </row>
    <row r="13" spans="1:18" x14ac:dyDescent="0.25">
      <c r="B13" s="165" t="s">
        <v>102</v>
      </c>
      <c r="C13" s="166">
        <v>23493</v>
      </c>
      <c r="D13" s="166">
        <v>59489</v>
      </c>
      <c r="E13" s="166">
        <v>56787</v>
      </c>
      <c r="F13" s="166">
        <v>66908</v>
      </c>
      <c r="G13" s="166">
        <v>70592</v>
      </c>
      <c r="H13" s="167">
        <f t="shared" si="0"/>
        <v>5.5060680337179368E-2</v>
      </c>
      <c r="I13" s="167">
        <f t="shared" si="1"/>
        <v>0.13768944196297958</v>
      </c>
      <c r="J13" s="81"/>
      <c r="K13" s="165" t="s">
        <v>102</v>
      </c>
      <c r="L13" s="166">
        <v>591</v>
      </c>
      <c r="M13" s="166">
        <v>2678</v>
      </c>
      <c r="N13" s="166">
        <v>3182</v>
      </c>
      <c r="O13" s="166">
        <v>4765</v>
      </c>
      <c r="P13" s="166">
        <v>4218</v>
      </c>
      <c r="Q13" s="167">
        <f t="shared" si="2"/>
        <v>-0.1147953830010493</v>
      </c>
      <c r="R13" s="167">
        <f>P13/P$10</f>
        <v>0.16163396689147763</v>
      </c>
    </row>
    <row r="14" spans="1:18" x14ac:dyDescent="0.25">
      <c r="B14" s="161" t="s">
        <v>109</v>
      </c>
      <c r="C14" s="162">
        <v>57766</v>
      </c>
      <c r="D14" s="162">
        <v>339592</v>
      </c>
      <c r="E14" s="162">
        <v>364667</v>
      </c>
      <c r="F14" s="162">
        <v>409474</v>
      </c>
      <c r="G14" s="162">
        <v>398013</v>
      </c>
      <c r="H14" s="163">
        <f t="shared" si="0"/>
        <v>-2.7989567103161583E-2</v>
      </c>
      <c r="I14" s="163">
        <f t="shared" si="1"/>
        <v>0.7763229241842049</v>
      </c>
      <c r="J14" s="81"/>
      <c r="K14" s="161" t="s">
        <v>109</v>
      </c>
      <c r="L14" s="162">
        <v>2995</v>
      </c>
      <c r="M14" s="162">
        <v>14298</v>
      </c>
      <c r="N14" s="162">
        <v>19291</v>
      </c>
      <c r="O14" s="162">
        <v>18506</v>
      </c>
      <c r="P14" s="162">
        <v>19359</v>
      </c>
      <c r="Q14" s="163">
        <f t="shared" si="2"/>
        <v>4.6093158975467396E-2</v>
      </c>
      <c r="R14" s="163">
        <f t="shared" si="3"/>
        <v>0.74183782955242183</v>
      </c>
    </row>
    <row r="15" spans="1:18" x14ac:dyDescent="0.25">
      <c r="B15" s="165" t="s">
        <v>112</v>
      </c>
      <c r="C15" s="166">
        <v>2799</v>
      </c>
      <c r="D15" s="166">
        <v>173101</v>
      </c>
      <c r="E15" s="166">
        <v>191142</v>
      </c>
      <c r="F15" s="166">
        <v>214028</v>
      </c>
      <c r="G15" s="166">
        <v>212568</v>
      </c>
      <c r="H15" s="167">
        <f t="shared" si="0"/>
        <v>-6.8215373689424208E-3</v>
      </c>
      <c r="I15" s="167">
        <f t="shared" si="1"/>
        <v>0.41461311903879539</v>
      </c>
      <c r="J15" s="81"/>
      <c r="K15" s="165" t="s">
        <v>112</v>
      </c>
      <c r="L15" s="166">
        <v>209</v>
      </c>
      <c r="M15" s="166">
        <v>9184</v>
      </c>
      <c r="N15" s="166">
        <v>13035</v>
      </c>
      <c r="O15" s="166">
        <v>11718</v>
      </c>
      <c r="P15" s="166">
        <v>12261</v>
      </c>
      <c r="Q15" s="167">
        <f t="shared" si="2"/>
        <v>4.6338965693804468E-2</v>
      </c>
      <c r="R15" s="167">
        <f t="shared" si="3"/>
        <v>0.46984212139791537</v>
      </c>
    </row>
    <row r="16" spans="1:18" x14ac:dyDescent="0.25">
      <c r="B16" s="165" t="s">
        <v>115</v>
      </c>
      <c r="C16" s="166">
        <v>7942</v>
      </c>
      <c r="D16" s="166">
        <v>30700</v>
      </c>
      <c r="E16" s="166">
        <v>34040</v>
      </c>
      <c r="F16" s="166">
        <v>36056</v>
      </c>
      <c r="G16" s="166">
        <v>32587</v>
      </c>
      <c r="H16" s="167">
        <f t="shared" si="0"/>
        <v>-9.6211448857333015E-2</v>
      </c>
      <c r="I16" s="167">
        <f t="shared" si="1"/>
        <v>6.3560826230275605E-2</v>
      </c>
      <c r="J16" s="81"/>
      <c r="K16" s="165" t="s">
        <v>115</v>
      </c>
      <c r="L16" s="166">
        <v>586</v>
      </c>
      <c r="M16" s="166">
        <v>358</v>
      </c>
      <c r="N16" s="166">
        <v>789</v>
      </c>
      <c r="O16" s="166">
        <v>665</v>
      </c>
      <c r="P16" s="166">
        <v>738</v>
      </c>
      <c r="Q16" s="167">
        <f t="shared" si="2"/>
        <v>0.10977443609022552</v>
      </c>
      <c r="R16" s="167">
        <f t="shared" si="3"/>
        <v>2.8280196198651134E-2</v>
      </c>
    </row>
    <row r="17" spans="2:22" x14ac:dyDescent="0.25">
      <c r="B17" s="165" t="s">
        <v>118</v>
      </c>
      <c r="C17" s="166">
        <v>11215</v>
      </c>
      <c r="D17" s="166">
        <v>20452</v>
      </c>
      <c r="E17" s="166">
        <v>20168</v>
      </c>
      <c r="F17" s="166">
        <v>23282</v>
      </c>
      <c r="G17" s="166">
        <v>22541</v>
      </c>
      <c r="H17" s="167">
        <f t="shared" si="0"/>
        <v>-3.1827162614895599E-2</v>
      </c>
      <c r="I17" s="167">
        <f t="shared" si="1"/>
        <v>4.3966139382472839E-2</v>
      </c>
      <c r="J17" s="81"/>
      <c r="K17" s="165" t="s">
        <v>118</v>
      </c>
      <c r="L17" s="166">
        <v>864</v>
      </c>
      <c r="M17" s="166">
        <v>880</v>
      </c>
      <c r="N17" s="166">
        <v>1370</v>
      </c>
      <c r="O17" s="166">
        <v>1388</v>
      </c>
      <c r="P17" s="166">
        <v>1811</v>
      </c>
      <c r="Q17" s="167">
        <f t="shared" si="2"/>
        <v>0.30475504322766578</v>
      </c>
      <c r="R17" s="167">
        <f t="shared" si="3"/>
        <v>6.9397608828939306E-2</v>
      </c>
    </row>
    <row r="18" spans="2:22" x14ac:dyDescent="0.25">
      <c r="B18" s="165" t="s">
        <v>125</v>
      </c>
      <c r="C18" s="166">
        <v>1800</v>
      </c>
      <c r="D18" s="166">
        <v>21965</v>
      </c>
      <c r="E18" s="166">
        <v>17389</v>
      </c>
      <c r="F18" s="166">
        <v>19718</v>
      </c>
      <c r="G18" s="166">
        <v>15139</v>
      </c>
      <c r="H18" s="167">
        <f t="shared" si="0"/>
        <v>-0.23222436352571252</v>
      </c>
      <c r="I18" s="167">
        <f t="shared" si="1"/>
        <v>2.9528565019797538E-2</v>
      </c>
      <c r="J18" s="81"/>
      <c r="K18" s="165" t="s">
        <v>125</v>
      </c>
      <c r="L18" s="166">
        <v>72</v>
      </c>
      <c r="M18" s="166">
        <v>1093</v>
      </c>
      <c r="N18" s="166">
        <v>706</v>
      </c>
      <c r="O18" s="166">
        <v>797</v>
      </c>
      <c r="P18" s="166">
        <v>614</v>
      </c>
      <c r="Q18" s="167">
        <f t="shared" si="2"/>
        <v>-0.22961104140526978</v>
      </c>
      <c r="R18" s="167">
        <f t="shared" si="3"/>
        <v>2.352851011649295E-2</v>
      </c>
    </row>
    <row r="19" spans="2:22" x14ac:dyDescent="0.25">
      <c r="B19" s="165" t="s">
        <v>121</v>
      </c>
      <c r="C19" s="166">
        <v>4175</v>
      </c>
      <c r="D19" s="166">
        <v>11030</v>
      </c>
      <c r="E19" s="166">
        <v>13476</v>
      </c>
      <c r="F19" s="166">
        <v>13485</v>
      </c>
      <c r="G19" s="166">
        <v>12855</v>
      </c>
      <c r="H19" s="167">
        <f t="shared" si="0"/>
        <v>-4.6718576195773132E-2</v>
      </c>
      <c r="I19" s="167">
        <f t="shared" si="1"/>
        <v>2.5073631239150365E-2</v>
      </c>
      <c r="J19" s="81"/>
      <c r="K19" s="165" t="s">
        <v>121</v>
      </c>
      <c r="L19" s="166">
        <v>358</v>
      </c>
      <c r="M19" s="166">
        <v>369</v>
      </c>
      <c r="N19" s="166">
        <v>404</v>
      </c>
      <c r="O19" s="166">
        <v>321</v>
      </c>
      <c r="P19" s="166">
        <v>405</v>
      </c>
      <c r="Q19" s="167">
        <f t="shared" si="2"/>
        <v>0.26168224299065423</v>
      </c>
      <c r="R19" s="167">
        <f t="shared" si="3"/>
        <v>1.5519619865113427E-2</v>
      </c>
    </row>
    <row r="20" spans="2:22" x14ac:dyDescent="0.25">
      <c r="B20" s="165" t="s">
        <v>130</v>
      </c>
      <c r="C20" s="166">
        <v>109</v>
      </c>
      <c r="D20" s="166">
        <v>1268</v>
      </c>
      <c r="E20" s="166">
        <v>1329</v>
      </c>
      <c r="F20" s="166">
        <v>1674</v>
      </c>
      <c r="G20" s="166">
        <v>1675</v>
      </c>
      <c r="H20" s="167">
        <f t="shared" si="0"/>
        <v>5.9737156511352474E-4</v>
      </c>
      <c r="I20" s="167">
        <f t="shared" si="1"/>
        <v>3.2670814722346839E-3</v>
      </c>
      <c r="J20" s="81"/>
      <c r="K20" s="165" t="s">
        <v>130</v>
      </c>
      <c r="L20" s="166">
        <v>0</v>
      </c>
      <c r="M20" s="166">
        <v>16</v>
      </c>
      <c r="N20" s="166">
        <v>19</v>
      </c>
      <c r="O20" s="166">
        <v>23</v>
      </c>
      <c r="P20" s="166">
        <v>20</v>
      </c>
      <c r="Q20" s="167">
        <f t="shared" si="2"/>
        <v>-0.13043478260869568</v>
      </c>
      <c r="R20" s="167">
        <f t="shared" si="3"/>
        <v>7.6640098099325568E-4</v>
      </c>
    </row>
    <row r="21" spans="2:22" x14ac:dyDescent="0.25">
      <c r="B21" s="165" t="s">
        <v>133</v>
      </c>
      <c r="C21" s="166">
        <v>247</v>
      </c>
      <c r="D21" s="166">
        <v>569</v>
      </c>
      <c r="E21" s="166">
        <v>1057</v>
      </c>
      <c r="F21" s="166">
        <v>607</v>
      </c>
      <c r="G21" s="166">
        <v>733</v>
      </c>
      <c r="H21" s="167">
        <f t="shared" si="0"/>
        <v>0.20757825370675453</v>
      </c>
      <c r="I21" s="167">
        <f t="shared" si="1"/>
        <v>1.4297138621779243E-3</v>
      </c>
      <c r="J21" s="81"/>
      <c r="K21" s="165" t="s">
        <v>133</v>
      </c>
      <c r="L21" s="166">
        <v>4</v>
      </c>
      <c r="M21" s="166">
        <v>30</v>
      </c>
      <c r="N21" s="166">
        <v>3</v>
      </c>
      <c r="O21" s="166">
        <v>15</v>
      </c>
      <c r="P21" s="166">
        <v>33</v>
      </c>
      <c r="Q21" s="167">
        <f t="shared" si="2"/>
        <v>1.2000000000000002</v>
      </c>
      <c r="R21" s="167">
        <f t="shared" si="3"/>
        <v>1.2645616186388719E-3</v>
      </c>
    </row>
    <row r="22" spans="2:22" x14ac:dyDescent="0.25">
      <c r="B22" s="170" t="s">
        <v>147</v>
      </c>
      <c r="C22" s="171">
        <f>C14-SUM(C15:C21)</f>
        <v>29479</v>
      </c>
      <c r="D22" s="171">
        <f>D14-SUM(D15:D21)</f>
        <v>80507</v>
      </c>
      <c r="E22" s="171">
        <f>E14-SUM(E15:E21)</f>
        <v>86066</v>
      </c>
      <c r="F22" s="171">
        <f>F14-SUM(F15:F21)</f>
        <v>100624</v>
      </c>
      <c r="G22" s="171">
        <f>G14-SUM(G15:G21)</f>
        <v>99915</v>
      </c>
      <c r="H22" s="172">
        <f t="shared" si="0"/>
        <v>-7.0460327556050029E-3</v>
      </c>
      <c r="I22" s="172">
        <f t="shared" si="1"/>
        <v>0.19488384793930055</v>
      </c>
      <c r="J22" s="81"/>
      <c r="K22" s="170" t="s">
        <v>147</v>
      </c>
      <c r="L22" s="171">
        <f>L14-SUM(L15:L21)</f>
        <v>902</v>
      </c>
      <c r="M22" s="171">
        <f>M14-SUM(M15:M21)</f>
        <v>2368</v>
      </c>
      <c r="N22" s="171">
        <f>N14-SUM(N15:N21)</f>
        <v>2965</v>
      </c>
      <c r="O22" s="171">
        <f>O14-SUM(O15:O21)</f>
        <v>3579</v>
      </c>
      <c r="P22" s="171">
        <f>P14-SUM(P15:P21)</f>
        <v>3477</v>
      </c>
      <c r="Q22" s="172">
        <f t="shared" si="2"/>
        <v>-2.849958088851634E-2</v>
      </c>
      <c r="R22" s="172">
        <f t="shared" si="3"/>
        <v>0.13323881054567749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46850</v>
      </c>
      <c r="D24" s="178">
        <v>173757</v>
      </c>
      <c r="E24" s="178">
        <v>180265</v>
      </c>
      <c r="F24" s="178">
        <v>191773</v>
      </c>
      <c r="G24" s="178">
        <v>179959</v>
      </c>
      <c r="H24" s="179">
        <f t="shared" ref="H24:H36" si="4">IFERROR(G24/F24-1,"-")</f>
        <v>-6.1604083995140058E-2</v>
      </c>
      <c r="I24" s="179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24667</v>
      </c>
      <c r="D25" s="162">
        <v>22911</v>
      </c>
      <c r="E25" s="162">
        <v>16892</v>
      </c>
      <c r="F25" s="162">
        <v>16677</v>
      </c>
      <c r="G25" s="162">
        <v>16929</v>
      </c>
      <c r="H25" s="163">
        <f t="shared" si="4"/>
        <v>1.5110631408526753E-2</v>
      </c>
      <c r="I25" s="163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14505</v>
      </c>
      <c r="D26" s="166">
        <v>10418</v>
      </c>
      <c r="E26" s="166">
        <v>7310</v>
      </c>
      <c r="F26" s="166">
        <v>6365</v>
      </c>
      <c r="G26" s="166">
        <v>8059</v>
      </c>
      <c r="H26" s="167">
        <f t="shared" si="4"/>
        <v>0.26614296936370785</v>
      </c>
      <c r="I26" s="167">
        <f t="shared" si="5"/>
        <v>1.571905049835183E-2</v>
      </c>
    </row>
    <row r="27" spans="2:22" x14ac:dyDescent="0.25">
      <c r="B27" s="165" t="s">
        <v>102</v>
      </c>
      <c r="C27" s="166">
        <v>10162</v>
      </c>
      <c r="D27" s="166">
        <v>12493</v>
      </c>
      <c r="E27" s="166">
        <v>9582</v>
      </c>
      <c r="F27" s="166">
        <v>10312</v>
      </c>
      <c r="G27" s="166">
        <v>8870</v>
      </c>
      <c r="H27" s="167">
        <f t="shared" si="4"/>
        <v>-0.13983708301008535</v>
      </c>
      <c r="I27" s="167">
        <f t="shared" si="5"/>
        <v>1.7300903079833816E-2</v>
      </c>
    </row>
    <row r="28" spans="2:22" x14ac:dyDescent="0.25">
      <c r="B28" s="161" t="s">
        <v>109</v>
      </c>
      <c r="C28" s="162">
        <v>22183</v>
      </c>
      <c r="D28" s="162">
        <v>150846</v>
      </c>
      <c r="E28" s="162">
        <v>163373</v>
      </c>
      <c r="F28" s="162">
        <v>175096</v>
      </c>
      <c r="G28" s="162">
        <v>163030</v>
      </c>
      <c r="H28" s="163">
        <f t="shared" si="4"/>
        <v>-6.8910768949604795E-2</v>
      </c>
      <c r="I28" s="163">
        <f t="shared" si="5"/>
        <v>0.31798942830950477</v>
      </c>
    </row>
    <row r="29" spans="2:22" x14ac:dyDescent="0.25">
      <c r="B29" s="165" t="s">
        <v>112</v>
      </c>
      <c r="C29" s="166">
        <v>947</v>
      </c>
      <c r="D29" s="166">
        <v>81442</v>
      </c>
      <c r="E29" s="166">
        <v>90898</v>
      </c>
      <c r="F29" s="166">
        <v>100258</v>
      </c>
      <c r="G29" s="166">
        <v>93939</v>
      </c>
      <c r="H29" s="167">
        <f t="shared" si="4"/>
        <v>-6.3027389335514328E-2</v>
      </c>
      <c r="I29" s="167">
        <f t="shared" si="5"/>
        <v>0.18322768144492774</v>
      </c>
    </row>
    <row r="30" spans="2:22" x14ac:dyDescent="0.25">
      <c r="B30" s="165" t="s">
        <v>115</v>
      </c>
      <c r="C30" s="166">
        <v>3356</v>
      </c>
      <c r="D30" s="166">
        <v>15556</v>
      </c>
      <c r="E30" s="166">
        <v>16956</v>
      </c>
      <c r="F30" s="166">
        <v>16630</v>
      </c>
      <c r="G30" s="166">
        <v>14525</v>
      </c>
      <c r="H30" s="167">
        <f t="shared" si="4"/>
        <v>-0.12657847263980759</v>
      </c>
      <c r="I30" s="167">
        <f t="shared" si="5"/>
        <v>2.8330960229378376E-2</v>
      </c>
    </row>
    <row r="31" spans="2:22" x14ac:dyDescent="0.25">
      <c r="B31" s="165" t="s">
        <v>118</v>
      </c>
      <c r="C31" s="166">
        <v>3626</v>
      </c>
      <c r="D31" s="166">
        <v>6804</v>
      </c>
      <c r="E31" s="166">
        <v>6506</v>
      </c>
      <c r="F31" s="166">
        <v>5838</v>
      </c>
      <c r="G31" s="166">
        <v>5203</v>
      </c>
      <c r="H31" s="167">
        <f t="shared" si="4"/>
        <v>-0.10877012675573827</v>
      </c>
      <c r="I31" s="167">
        <f t="shared" si="5"/>
        <v>1.0148432776141528E-2</v>
      </c>
    </row>
    <row r="32" spans="2:22" x14ac:dyDescent="0.25">
      <c r="B32" s="165" t="s">
        <v>125</v>
      </c>
      <c r="C32" s="166">
        <v>802</v>
      </c>
      <c r="D32" s="166">
        <v>10442</v>
      </c>
      <c r="E32" s="166">
        <v>8681</v>
      </c>
      <c r="F32" s="166">
        <v>8885</v>
      </c>
      <c r="G32" s="166">
        <v>7307</v>
      </c>
      <c r="H32" s="167">
        <f t="shared" si="4"/>
        <v>-0.17760270118176702</v>
      </c>
      <c r="I32" s="167">
        <f t="shared" si="5"/>
        <v>1.4252277204548558E-2</v>
      </c>
    </row>
    <row r="33" spans="2:9" x14ac:dyDescent="0.25">
      <c r="B33" s="165" t="s">
        <v>121</v>
      </c>
      <c r="C33" s="166">
        <v>2421</v>
      </c>
      <c r="D33" s="166">
        <v>6603</v>
      </c>
      <c r="E33" s="166">
        <v>7452</v>
      </c>
      <c r="F33" s="166">
        <v>6962</v>
      </c>
      <c r="G33" s="166">
        <v>6785</v>
      </c>
      <c r="H33" s="167">
        <f t="shared" si="4"/>
        <v>-2.5423728813559365E-2</v>
      </c>
      <c r="I33" s="167">
        <f t="shared" si="5"/>
        <v>1.3234118083052136E-2</v>
      </c>
    </row>
    <row r="34" spans="2:9" x14ac:dyDescent="0.25">
      <c r="B34" s="165" t="s">
        <v>130</v>
      </c>
      <c r="C34" s="166">
        <v>31</v>
      </c>
      <c r="D34" s="166">
        <v>589</v>
      </c>
      <c r="E34" s="166">
        <v>533</v>
      </c>
      <c r="F34" s="166">
        <v>768</v>
      </c>
      <c r="G34" s="166">
        <v>906</v>
      </c>
      <c r="H34" s="167">
        <f t="shared" si="4"/>
        <v>0.1796875</v>
      </c>
      <c r="I34" s="167">
        <f t="shared" si="5"/>
        <v>1.7671497396087304E-3</v>
      </c>
    </row>
    <row r="35" spans="2:9" x14ac:dyDescent="0.25">
      <c r="B35" s="165" t="s">
        <v>133</v>
      </c>
      <c r="C35" s="166">
        <v>42</v>
      </c>
      <c r="D35" s="166">
        <v>272</v>
      </c>
      <c r="E35" s="166">
        <v>386</v>
      </c>
      <c r="F35" s="166">
        <v>210</v>
      </c>
      <c r="G35" s="166">
        <v>135</v>
      </c>
      <c r="H35" s="167">
        <f t="shared" si="4"/>
        <v>-0.3571428571428571</v>
      </c>
      <c r="I35" s="167">
        <f t="shared" si="5"/>
        <v>2.6331701418010886E-4</v>
      </c>
    </row>
    <row r="36" spans="2:9" x14ac:dyDescent="0.25">
      <c r="B36" s="170" t="s">
        <v>147</v>
      </c>
      <c r="C36" s="171">
        <f>C28-SUM(C29:C35)</f>
        <v>10958</v>
      </c>
      <c r="D36" s="171">
        <f>D28-SUM(D29:D35)</f>
        <v>29138</v>
      </c>
      <c r="E36" s="171">
        <f>E28-SUM(E29:E35)</f>
        <v>31961</v>
      </c>
      <c r="F36" s="171">
        <f>F28-SUM(F29:F35)</f>
        <v>35545</v>
      </c>
      <c r="G36" s="171">
        <f>G28-SUM(G29:G35)</f>
        <v>34230</v>
      </c>
      <c r="H36" s="172">
        <f t="shared" si="4"/>
        <v>-3.6995357996905343E-2</v>
      </c>
      <c r="I36" s="172">
        <f t="shared" si="5"/>
        <v>6.6765491817667597E-2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17266</v>
      </c>
      <c r="D38" s="178">
        <v>114893</v>
      </c>
      <c r="E38" s="178">
        <v>115342</v>
      </c>
      <c r="F38" s="178">
        <v>130601</v>
      </c>
      <c r="G38" s="178">
        <v>135429</v>
      </c>
      <c r="H38" s="179">
        <f t="shared" ref="H38:H50" si="6">IFERROR(G38/F38-1,"-")</f>
        <v>3.6967557675668727E-2</v>
      </c>
      <c r="I38" s="179">
        <f t="shared" ref="I38:I50" si="7">G38/G$10</f>
        <v>0.26415377713628119</v>
      </c>
    </row>
    <row r="39" spans="2:9" x14ac:dyDescent="0.25">
      <c r="B39" s="161" t="s">
        <v>99</v>
      </c>
      <c r="C39" s="162">
        <v>6241</v>
      </c>
      <c r="D39" s="162">
        <v>10994</v>
      </c>
      <c r="E39" s="162">
        <v>8924</v>
      </c>
      <c r="F39" s="162">
        <v>10599</v>
      </c>
      <c r="G39" s="162">
        <v>10411</v>
      </c>
      <c r="H39" s="163">
        <f t="shared" si="6"/>
        <v>-1.7737522407774264E-2</v>
      </c>
      <c r="I39" s="163">
        <f t="shared" si="7"/>
        <v>2.0306618034289726E-2</v>
      </c>
    </row>
    <row r="40" spans="2:9" x14ac:dyDescent="0.25">
      <c r="B40" s="165" t="s">
        <v>105</v>
      </c>
      <c r="C40" s="166">
        <v>4982</v>
      </c>
      <c r="D40" s="166">
        <v>5017</v>
      </c>
      <c r="E40" s="166">
        <v>4156</v>
      </c>
      <c r="F40" s="166">
        <v>4598</v>
      </c>
      <c r="G40" s="166">
        <v>3835</v>
      </c>
      <c r="H40" s="167">
        <f t="shared" si="6"/>
        <v>-0.16594171378860378</v>
      </c>
      <c r="I40" s="167">
        <f t="shared" si="7"/>
        <v>7.4801536991164251E-3</v>
      </c>
    </row>
    <row r="41" spans="2:9" x14ac:dyDescent="0.25">
      <c r="B41" s="165" t="s">
        <v>102</v>
      </c>
      <c r="C41" s="166">
        <v>1259</v>
      </c>
      <c r="D41" s="166">
        <v>5977</v>
      </c>
      <c r="E41" s="166">
        <v>4768</v>
      </c>
      <c r="F41" s="166">
        <v>6001</v>
      </c>
      <c r="G41" s="166">
        <v>6576</v>
      </c>
      <c r="H41" s="167">
        <f t="shared" si="6"/>
        <v>9.5817363772704445E-2</v>
      </c>
      <c r="I41" s="167">
        <f t="shared" si="7"/>
        <v>1.2826464335173302E-2</v>
      </c>
    </row>
    <row r="42" spans="2:9" x14ac:dyDescent="0.25">
      <c r="B42" s="161" t="s">
        <v>109</v>
      </c>
      <c r="C42" s="162">
        <v>11025</v>
      </c>
      <c r="D42" s="162">
        <v>103899</v>
      </c>
      <c r="E42" s="162">
        <v>106418</v>
      </c>
      <c r="F42" s="162">
        <v>120002</v>
      </c>
      <c r="G42" s="162">
        <v>125018</v>
      </c>
      <c r="H42" s="163">
        <f t="shared" si="6"/>
        <v>4.1799303344944194E-2</v>
      </c>
      <c r="I42" s="163">
        <f t="shared" si="7"/>
        <v>0.24384715910199145</v>
      </c>
    </row>
    <row r="43" spans="2:9" x14ac:dyDescent="0.25">
      <c r="B43" s="165" t="s">
        <v>112</v>
      </c>
      <c r="C43" s="166">
        <v>234</v>
      </c>
      <c r="D43" s="166">
        <v>61203</v>
      </c>
      <c r="E43" s="166">
        <v>64373</v>
      </c>
      <c r="F43" s="166">
        <v>72308</v>
      </c>
      <c r="G43" s="166">
        <v>76481</v>
      </c>
      <c r="H43" s="167">
        <f t="shared" si="6"/>
        <v>5.7711456546993389E-2</v>
      </c>
      <c r="I43" s="167">
        <f t="shared" si="7"/>
        <v>0.14917591527043633</v>
      </c>
    </row>
    <row r="44" spans="2:9" x14ac:dyDescent="0.25">
      <c r="B44" s="165" t="s">
        <v>115</v>
      </c>
      <c r="C44" s="166">
        <v>860</v>
      </c>
      <c r="D44" s="166">
        <v>2310</v>
      </c>
      <c r="E44" s="166">
        <v>2571</v>
      </c>
      <c r="F44" s="166">
        <v>3135</v>
      </c>
      <c r="G44" s="166">
        <v>3201</v>
      </c>
      <c r="H44" s="167">
        <f t="shared" si="6"/>
        <v>2.1052631578947434E-2</v>
      </c>
      <c r="I44" s="167">
        <f t="shared" si="7"/>
        <v>6.2435389806705811E-3</v>
      </c>
    </row>
    <row r="45" spans="2:9" x14ac:dyDescent="0.25">
      <c r="B45" s="165" t="s">
        <v>118</v>
      </c>
      <c r="C45" s="166">
        <v>1706</v>
      </c>
      <c r="D45" s="166">
        <v>2632</v>
      </c>
      <c r="E45" s="166">
        <v>2924</v>
      </c>
      <c r="F45" s="166">
        <v>2809</v>
      </c>
      <c r="G45" s="166">
        <v>2936</v>
      </c>
      <c r="H45" s="167">
        <f t="shared" si="6"/>
        <v>4.521181915272332E-2</v>
      </c>
      <c r="I45" s="167">
        <f t="shared" si="7"/>
        <v>5.7266574343170333E-3</v>
      </c>
    </row>
    <row r="46" spans="2:9" x14ac:dyDescent="0.25">
      <c r="B46" s="165" t="s">
        <v>125</v>
      </c>
      <c r="C46" s="166">
        <v>424</v>
      </c>
      <c r="D46" s="166">
        <v>7782</v>
      </c>
      <c r="E46" s="166">
        <v>5608</v>
      </c>
      <c r="F46" s="166">
        <v>6694</v>
      </c>
      <c r="G46" s="166">
        <v>5005</v>
      </c>
      <c r="H46" s="167">
        <f t="shared" si="6"/>
        <v>-0.25231550642366296</v>
      </c>
      <c r="I46" s="167">
        <f t="shared" si="7"/>
        <v>9.7622344886773692E-3</v>
      </c>
    </row>
    <row r="47" spans="2:9" x14ac:dyDescent="0.25">
      <c r="B47" s="165" t="s">
        <v>121</v>
      </c>
      <c r="C47" s="166">
        <v>557</v>
      </c>
      <c r="D47" s="166">
        <v>3107</v>
      </c>
      <c r="E47" s="166">
        <v>4015</v>
      </c>
      <c r="F47" s="166">
        <v>3954</v>
      </c>
      <c r="G47" s="166">
        <v>4000</v>
      </c>
      <c r="H47" s="167">
        <f t="shared" si="6"/>
        <v>1.163378856853825E-2</v>
      </c>
      <c r="I47" s="167">
        <f t="shared" si="7"/>
        <v>7.8019856053365578E-3</v>
      </c>
    </row>
    <row r="48" spans="2:9" x14ac:dyDescent="0.25">
      <c r="B48" s="165" t="s">
        <v>130</v>
      </c>
      <c r="C48" s="166">
        <v>7</v>
      </c>
      <c r="D48" s="166">
        <v>501</v>
      </c>
      <c r="E48" s="166">
        <v>466</v>
      </c>
      <c r="F48" s="166">
        <v>658</v>
      </c>
      <c r="G48" s="166">
        <v>558</v>
      </c>
      <c r="H48" s="167">
        <f t="shared" si="6"/>
        <v>-0.15197568389057747</v>
      </c>
      <c r="I48" s="167">
        <f t="shared" si="7"/>
        <v>1.0883769919444498E-3</v>
      </c>
    </row>
    <row r="49" spans="2:9" x14ac:dyDescent="0.25">
      <c r="B49" s="165" t="s">
        <v>133</v>
      </c>
      <c r="C49" s="166">
        <v>25</v>
      </c>
      <c r="D49" s="166">
        <v>117</v>
      </c>
      <c r="E49" s="166">
        <v>387</v>
      </c>
      <c r="F49" s="166">
        <v>159</v>
      </c>
      <c r="G49" s="166">
        <v>188</v>
      </c>
      <c r="H49" s="167">
        <f t="shared" si="6"/>
        <v>0.1823899371069182</v>
      </c>
      <c r="I49" s="167">
        <f t="shared" si="7"/>
        <v>3.6669332345081823E-4</v>
      </c>
    </row>
    <row r="50" spans="2:9" x14ac:dyDescent="0.25">
      <c r="B50" s="170" t="s">
        <v>147</v>
      </c>
      <c r="C50" s="171">
        <f>C42-SUM(C43:C49)</f>
        <v>7212</v>
      </c>
      <c r="D50" s="171">
        <f>D42-SUM(D43:D49)</f>
        <v>26247</v>
      </c>
      <c r="E50" s="171">
        <f>E42-SUM(E43:E49)</f>
        <v>26074</v>
      </c>
      <c r="F50" s="171">
        <f>F42-SUM(F43:F49)</f>
        <v>30285</v>
      </c>
      <c r="G50" s="171">
        <f>G42-SUM(G43:G49)</f>
        <v>32649</v>
      </c>
      <c r="H50" s="172">
        <f t="shared" si="6"/>
        <v>7.8058444774640856E-2</v>
      </c>
      <c r="I50" s="172">
        <f t="shared" si="7"/>
        <v>6.3681757007158321E-2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1138</v>
      </c>
      <c r="D52" s="178">
        <v>2720</v>
      </c>
      <c r="E52" s="178">
        <v>3840</v>
      </c>
      <c r="F52" s="178">
        <v>2122</v>
      </c>
      <c r="G52" s="178">
        <v>2937</v>
      </c>
      <c r="H52" s="179">
        <f t="shared" ref="H52:H64" si="8">IFERROR(G52/F52-1,"-")</f>
        <v>0.38407163053722893</v>
      </c>
      <c r="I52" s="179">
        <f t="shared" ref="I52:I64" si="9">G52/G$10</f>
        <v>5.728607930718368E-3</v>
      </c>
    </row>
    <row r="53" spans="2:9" x14ac:dyDescent="0.25">
      <c r="B53" s="161" t="s">
        <v>99</v>
      </c>
      <c r="C53" s="162">
        <v>330</v>
      </c>
      <c r="D53" s="162">
        <v>547</v>
      </c>
      <c r="E53" s="162">
        <v>2113</v>
      </c>
      <c r="F53" s="162">
        <v>663</v>
      </c>
      <c r="G53" s="162">
        <v>587</v>
      </c>
      <c r="H53" s="163">
        <f t="shared" si="8"/>
        <v>-0.11463046757164408</v>
      </c>
      <c r="I53" s="163">
        <f t="shared" si="9"/>
        <v>1.1449413875831399E-3</v>
      </c>
    </row>
    <row r="54" spans="2:9" x14ac:dyDescent="0.25">
      <c r="B54" s="165" t="s">
        <v>105</v>
      </c>
      <c r="C54" s="166">
        <v>132</v>
      </c>
      <c r="D54" s="166">
        <v>264</v>
      </c>
      <c r="E54" s="166">
        <v>1635</v>
      </c>
      <c r="F54" s="166">
        <v>541</v>
      </c>
      <c r="G54" s="166">
        <v>339</v>
      </c>
      <c r="H54" s="167">
        <f t="shared" si="8"/>
        <v>-0.37338262476894635</v>
      </c>
      <c r="I54" s="167">
        <f t="shared" si="9"/>
        <v>6.6121828005227335E-4</v>
      </c>
    </row>
    <row r="55" spans="2:9" x14ac:dyDescent="0.25">
      <c r="B55" s="165" t="s">
        <v>102</v>
      </c>
      <c r="C55" s="166">
        <v>198</v>
      </c>
      <c r="D55" s="166">
        <v>283</v>
      </c>
      <c r="E55" s="166">
        <v>478</v>
      </c>
      <c r="F55" s="166">
        <v>122</v>
      </c>
      <c r="G55" s="166">
        <v>248</v>
      </c>
      <c r="H55" s="167">
        <f t="shared" si="8"/>
        <v>1.0327868852459017</v>
      </c>
      <c r="I55" s="167">
        <f t="shared" si="9"/>
        <v>4.8372310753086662E-4</v>
      </c>
    </row>
    <row r="56" spans="2:9" x14ac:dyDescent="0.25">
      <c r="B56" s="161" t="s">
        <v>109</v>
      </c>
      <c r="C56" s="162">
        <v>808</v>
      </c>
      <c r="D56" s="162">
        <v>2173</v>
      </c>
      <c r="E56" s="162">
        <v>1727</v>
      </c>
      <c r="F56" s="162">
        <v>1459</v>
      </c>
      <c r="G56" s="162">
        <v>2350</v>
      </c>
      <c r="H56" s="163">
        <f t="shared" si="8"/>
        <v>0.61069225496915691</v>
      </c>
      <c r="I56" s="163">
        <f t="shared" si="9"/>
        <v>4.5836665431352279E-3</v>
      </c>
    </row>
    <row r="57" spans="2:9" x14ac:dyDescent="0.25">
      <c r="B57" s="165" t="s">
        <v>112</v>
      </c>
      <c r="C57" s="166">
        <v>25</v>
      </c>
      <c r="D57" s="166">
        <v>962</v>
      </c>
      <c r="E57" s="166">
        <v>763</v>
      </c>
      <c r="F57" s="166">
        <v>898</v>
      </c>
      <c r="G57" s="166">
        <v>1042</v>
      </c>
      <c r="H57" s="167">
        <f t="shared" si="8"/>
        <v>0.16035634743875282</v>
      </c>
      <c r="I57" s="167">
        <f t="shared" si="9"/>
        <v>2.0324172501901736E-3</v>
      </c>
    </row>
    <row r="58" spans="2:9" x14ac:dyDescent="0.25">
      <c r="B58" s="165" t="s">
        <v>115</v>
      </c>
      <c r="C58" s="166">
        <v>212</v>
      </c>
      <c r="D58" s="166">
        <v>346</v>
      </c>
      <c r="E58" s="166">
        <v>139</v>
      </c>
      <c r="F58" s="166">
        <v>99</v>
      </c>
      <c r="G58" s="166">
        <v>292</v>
      </c>
      <c r="H58" s="167">
        <f t="shared" si="8"/>
        <v>1.9494949494949494</v>
      </c>
      <c r="I58" s="167">
        <f t="shared" si="9"/>
        <v>5.6954494918956869E-4</v>
      </c>
    </row>
    <row r="59" spans="2:9" x14ac:dyDescent="0.25">
      <c r="B59" s="165" t="s">
        <v>118</v>
      </c>
      <c r="C59" s="166">
        <v>191</v>
      </c>
      <c r="D59" s="166">
        <v>196</v>
      </c>
      <c r="E59" s="166">
        <v>163</v>
      </c>
      <c r="F59" s="166">
        <v>76</v>
      </c>
      <c r="G59" s="166">
        <v>156</v>
      </c>
      <c r="H59" s="167">
        <f t="shared" si="8"/>
        <v>1.0526315789473686</v>
      </c>
      <c r="I59" s="167">
        <f t="shared" si="9"/>
        <v>3.0427743860812577E-4</v>
      </c>
    </row>
    <row r="60" spans="2:9" x14ac:dyDescent="0.25">
      <c r="B60" s="165" t="s">
        <v>125</v>
      </c>
      <c r="C60" s="166">
        <v>24</v>
      </c>
      <c r="D60" s="166">
        <v>52</v>
      </c>
      <c r="E60" s="166">
        <v>23</v>
      </c>
      <c r="F60" s="166">
        <v>27</v>
      </c>
      <c r="G60" s="166">
        <v>43</v>
      </c>
      <c r="H60" s="167">
        <f t="shared" si="8"/>
        <v>0.59259259259259256</v>
      </c>
      <c r="I60" s="167">
        <f t="shared" si="9"/>
        <v>8.3871345257367994E-5</v>
      </c>
    </row>
    <row r="61" spans="2:9" x14ac:dyDescent="0.25">
      <c r="B61" s="165" t="s">
        <v>121</v>
      </c>
      <c r="C61" s="166">
        <v>33</v>
      </c>
      <c r="D61" s="166">
        <v>22</v>
      </c>
      <c r="E61" s="166">
        <v>43</v>
      </c>
      <c r="F61" s="166">
        <v>9</v>
      </c>
      <c r="G61" s="166">
        <v>42</v>
      </c>
      <c r="H61" s="167">
        <f t="shared" si="8"/>
        <v>3.666666666666667</v>
      </c>
      <c r="I61" s="167">
        <f t="shared" si="9"/>
        <v>8.192084885603386E-5</v>
      </c>
    </row>
    <row r="62" spans="2:9" x14ac:dyDescent="0.25">
      <c r="B62" s="165" t="s">
        <v>130</v>
      </c>
      <c r="C62" s="166">
        <v>5</v>
      </c>
      <c r="D62" s="166">
        <v>2</v>
      </c>
      <c r="E62" s="166">
        <v>4</v>
      </c>
      <c r="F62" s="166">
        <v>0</v>
      </c>
      <c r="G62" s="166">
        <v>3</v>
      </c>
      <c r="H62" s="167" t="str">
        <f t="shared" si="8"/>
        <v>-</v>
      </c>
      <c r="I62" s="167">
        <f t="shared" si="9"/>
        <v>5.8514892040024183E-6</v>
      </c>
    </row>
    <row r="63" spans="2:9" x14ac:dyDescent="0.25">
      <c r="B63" s="165" t="s">
        <v>133</v>
      </c>
      <c r="C63" s="166">
        <v>2</v>
      </c>
      <c r="D63" s="166">
        <v>2</v>
      </c>
      <c r="E63" s="166">
        <v>1</v>
      </c>
      <c r="F63" s="166">
        <v>0</v>
      </c>
      <c r="G63" s="166">
        <v>212</v>
      </c>
      <c r="H63" s="167" t="str">
        <f t="shared" si="8"/>
        <v>-</v>
      </c>
      <c r="I63" s="167">
        <f t="shared" si="9"/>
        <v>4.1350523708283757E-4</v>
      </c>
    </row>
    <row r="64" spans="2:9" x14ac:dyDescent="0.25">
      <c r="B64" s="170" t="s">
        <v>147</v>
      </c>
      <c r="C64" s="171">
        <f>C56-SUM(C57:C63)</f>
        <v>316</v>
      </c>
      <c r="D64" s="171">
        <f>D56-SUM(D57:D63)</f>
        <v>591</v>
      </c>
      <c r="E64" s="171">
        <f>E56-SUM(E57:E63)</f>
        <v>591</v>
      </c>
      <c r="F64" s="171">
        <f>F56-SUM(F57:F63)</f>
        <v>350</v>
      </c>
      <c r="G64" s="171">
        <f>G56-SUM(G57:G63)</f>
        <v>560</v>
      </c>
      <c r="H64" s="172">
        <f t="shared" si="8"/>
        <v>0.60000000000000009</v>
      </c>
      <c r="I64" s="172">
        <f t="shared" si="9"/>
        <v>1.0922779847471181E-3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5718</v>
      </c>
      <c r="D66" s="178">
        <v>14291</v>
      </c>
      <c r="E66" s="178">
        <v>8776</v>
      </c>
      <c r="F66" s="178">
        <v>25329</v>
      </c>
      <c r="G66" s="178">
        <v>18520</v>
      </c>
      <c r="H66" s="179">
        <f t="shared" ref="H66:H78" si="10">IFERROR(G66/F66-1,"-")</f>
        <v>-0.26882229855106798</v>
      </c>
      <c r="I66" s="179">
        <f t="shared" ref="I66:I78" si="11">G66/G$10</f>
        <v>3.6123193352708263E-2</v>
      </c>
    </row>
    <row r="67" spans="2:9" x14ac:dyDescent="0.25">
      <c r="B67" s="161" t="s">
        <v>99</v>
      </c>
      <c r="C67" s="162">
        <v>2835</v>
      </c>
      <c r="D67" s="162">
        <v>3869</v>
      </c>
      <c r="E67" s="162">
        <v>1129</v>
      </c>
      <c r="F67" s="162">
        <v>10543</v>
      </c>
      <c r="G67" s="162">
        <v>5798</v>
      </c>
      <c r="H67" s="163">
        <f t="shared" si="10"/>
        <v>-0.45006165228113437</v>
      </c>
      <c r="I67" s="163">
        <f t="shared" si="11"/>
        <v>1.1308978134935341E-2</v>
      </c>
    </row>
    <row r="68" spans="2:9" x14ac:dyDescent="0.25">
      <c r="B68" s="165" t="s">
        <v>105</v>
      </c>
      <c r="C68" s="166">
        <v>2745</v>
      </c>
      <c r="D68" s="166">
        <v>3000</v>
      </c>
      <c r="E68" s="166">
        <v>159</v>
      </c>
      <c r="F68" s="166">
        <v>7713</v>
      </c>
      <c r="G68" s="166">
        <v>2803</v>
      </c>
      <c r="H68" s="167">
        <f t="shared" si="10"/>
        <v>-0.63658757941138333</v>
      </c>
      <c r="I68" s="167">
        <f t="shared" si="11"/>
        <v>5.4672414129395934E-3</v>
      </c>
    </row>
    <row r="69" spans="2:9" x14ac:dyDescent="0.25">
      <c r="B69" s="165" t="s">
        <v>102</v>
      </c>
      <c r="C69" s="166">
        <v>90</v>
      </c>
      <c r="D69" s="166">
        <v>869</v>
      </c>
      <c r="E69" s="166">
        <v>970</v>
      </c>
      <c r="F69" s="166">
        <v>2830</v>
      </c>
      <c r="G69" s="166">
        <v>2995</v>
      </c>
      <c r="H69" s="167">
        <f t="shared" si="10"/>
        <v>5.8303886925795023E-2</v>
      </c>
      <c r="I69" s="167">
        <f t="shared" si="11"/>
        <v>5.8417367219957481E-3</v>
      </c>
    </row>
    <row r="70" spans="2:9" x14ac:dyDescent="0.25">
      <c r="B70" s="161" t="s">
        <v>109</v>
      </c>
      <c r="C70" s="162">
        <v>2883</v>
      </c>
      <c r="D70" s="162">
        <v>10422</v>
      </c>
      <c r="E70" s="162">
        <v>7647</v>
      </c>
      <c r="F70" s="162">
        <v>14786</v>
      </c>
      <c r="G70" s="162">
        <v>12722</v>
      </c>
      <c r="H70" s="163">
        <f t="shared" si="10"/>
        <v>-0.13959150547815502</v>
      </c>
      <c r="I70" s="163">
        <f t="shared" si="11"/>
        <v>2.4814215217772922E-2</v>
      </c>
    </row>
    <row r="71" spans="2:9" x14ac:dyDescent="0.25">
      <c r="B71" s="165" t="s">
        <v>112</v>
      </c>
      <c r="C71" s="166">
        <v>537</v>
      </c>
      <c r="D71" s="166">
        <v>3591</v>
      </c>
      <c r="E71" s="166">
        <v>2862</v>
      </c>
      <c r="F71" s="166">
        <v>6019</v>
      </c>
      <c r="G71" s="166">
        <v>7307</v>
      </c>
      <c r="H71" s="167">
        <f t="shared" si="10"/>
        <v>0.21398903472337594</v>
      </c>
      <c r="I71" s="167">
        <f t="shared" si="11"/>
        <v>1.4252277204548558E-2</v>
      </c>
    </row>
    <row r="72" spans="2:9" x14ac:dyDescent="0.25">
      <c r="B72" s="165" t="s">
        <v>115</v>
      </c>
      <c r="C72" s="166">
        <v>389</v>
      </c>
      <c r="D72" s="166">
        <v>505</v>
      </c>
      <c r="E72" s="166">
        <v>467</v>
      </c>
      <c r="F72" s="166">
        <v>415</v>
      </c>
      <c r="G72" s="166">
        <v>692</v>
      </c>
      <c r="H72" s="167">
        <f t="shared" si="10"/>
        <v>0.66746987951807224</v>
      </c>
      <c r="I72" s="167">
        <f t="shared" si="11"/>
        <v>1.3497435097232246E-3</v>
      </c>
    </row>
    <row r="73" spans="2:9" x14ac:dyDescent="0.25">
      <c r="B73" s="165" t="s">
        <v>118</v>
      </c>
      <c r="C73" s="166">
        <v>418</v>
      </c>
      <c r="D73" s="166">
        <v>2875</v>
      </c>
      <c r="E73" s="166">
        <v>820</v>
      </c>
      <c r="F73" s="166">
        <v>2292</v>
      </c>
      <c r="G73" s="166">
        <v>1140</v>
      </c>
      <c r="H73" s="167">
        <f t="shared" si="10"/>
        <v>-0.50261780104712039</v>
      </c>
      <c r="I73" s="167">
        <f t="shared" si="11"/>
        <v>2.223565897520919E-3</v>
      </c>
    </row>
    <row r="74" spans="2:9" x14ac:dyDescent="0.25">
      <c r="B74" s="165" t="s">
        <v>125</v>
      </c>
      <c r="C74" s="166">
        <v>151</v>
      </c>
      <c r="D74" s="166">
        <v>239</v>
      </c>
      <c r="E74" s="166">
        <v>342</v>
      </c>
      <c r="F74" s="166">
        <v>845</v>
      </c>
      <c r="G74" s="166">
        <v>333</v>
      </c>
      <c r="H74" s="167">
        <f t="shared" si="10"/>
        <v>-0.60591715976331362</v>
      </c>
      <c r="I74" s="167">
        <f t="shared" si="11"/>
        <v>6.4951530164426851E-4</v>
      </c>
    </row>
    <row r="75" spans="2:9" x14ac:dyDescent="0.25">
      <c r="B75" s="165" t="s">
        <v>121</v>
      </c>
      <c r="C75" s="166">
        <v>210</v>
      </c>
      <c r="D75" s="166">
        <v>32</v>
      </c>
      <c r="E75" s="166">
        <v>273</v>
      </c>
      <c r="F75" s="166">
        <v>476</v>
      </c>
      <c r="G75" s="166">
        <v>267</v>
      </c>
      <c r="H75" s="167">
        <f t="shared" si="10"/>
        <v>-0.43907563025210083</v>
      </c>
      <c r="I75" s="167">
        <f t="shared" si="11"/>
        <v>5.2078253915621524E-4</v>
      </c>
    </row>
    <row r="76" spans="2:9" x14ac:dyDescent="0.25">
      <c r="B76" s="165" t="s">
        <v>130</v>
      </c>
      <c r="C76" s="166">
        <v>1</v>
      </c>
      <c r="D76" s="166">
        <v>2</v>
      </c>
      <c r="E76" s="166">
        <v>1</v>
      </c>
      <c r="F76" s="166">
        <v>0</v>
      </c>
      <c r="G76" s="166">
        <v>0</v>
      </c>
      <c r="H76" s="167" t="str">
        <f t="shared" si="10"/>
        <v>-</v>
      </c>
      <c r="I76" s="167">
        <f t="shared" si="11"/>
        <v>0</v>
      </c>
    </row>
    <row r="77" spans="2:9" x14ac:dyDescent="0.25">
      <c r="B77" s="165" t="s">
        <v>133</v>
      </c>
      <c r="C77" s="166">
        <v>0</v>
      </c>
      <c r="D77" s="166">
        <v>13</v>
      </c>
      <c r="E77" s="166">
        <v>28</v>
      </c>
      <c r="F77" s="166">
        <v>22</v>
      </c>
      <c r="G77" s="166">
        <v>7</v>
      </c>
      <c r="H77" s="167">
        <f t="shared" si="10"/>
        <v>-0.68181818181818188</v>
      </c>
      <c r="I77" s="167">
        <f t="shared" si="11"/>
        <v>1.3653474809338976E-5</v>
      </c>
    </row>
    <row r="78" spans="2:9" x14ac:dyDescent="0.25">
      <c r="B78" s="170" t="s">
        <v>147</v>
      </c>
      <c r="C78" s="171">
        <f>C70-SUM(C71:C77)</f>
        <v>1177</v>
      </c>
      <c r="D78" s="171">
        <f>D70-SUM(D71:D77)</f>
        <v>3165</v>
      </c>
      <c r="E78" s="171">
        <f>E70-SUM(E71:E77)</f>
        <v>2854</v>
      </c>
      <c r="F78" s="171">
        <f>F70-SUM(F71:F77)</f>
        <v>4717</v>
      </c>
      <c r="G78" s="171">
        <f>G70-SUM(G71:G77)</f>
        <v>2976</v>
      </c>
      <c r="H78" s="172">
        <f t="shared" si="10"/>
        <v>-0.3690905236379054</v>
      </c>
      <c r="I78" s="172">
        <f t="shared" si="11"/>
        <v>5.804677290370399E-3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19096</v>
      </c>
      <c r="D80" s="178">
        <v>61056</v>
      </c>
      <c r="E80" s="178">
        <v>66758</v>
      </c>
      <c r="F80" s="178">
        <v>86719</v>
      </c>
      <c r="G80" s="178">
        <v>86940</v>
      </c>
      <c r="H80" s="179">
        <f t="shared" ref="H80:H92" si="12">IFERROR(G80/F80-1,"-")</f>
        <v>2.5484611215536024E-3</v>
      </c>
      <c r="I80" s="179">
        <f t="shared" ref="I80:I92" si="13">G80/G$10</f>
        <v>0.16957615713199009</v>
      </c>
    </row>
    <row r="81" spans="2:9" x14ac:dyDescent="0.25">
      <c r="B81" s="161" t="s">
        <v>99</v>
      </c>
      <c r="C81" s="162">
        <v>10928</v>
      </c>
      <c r="D81" s="162">
        <v>34978</v>
      </c>
      <c r="E81" s="162">
        <v>34696</v>
      </c>
      <c r="F81" s="162">
        <v>44613</v>
      </c>
      <c r="G81" s="162">
        <v>45584</v>
      </c>
      <c r="H81" s="163">
        <f t="shared" si="12"/>
        <v>2.176495640284215E-2</v>
      </c>
      <c r="I81" s="163">
        <f t="shared" si="13"/>
        <v>8.8911427958415418E-2</v>
      </c>
    </row>
    <row r="82" spans="2:9" x14ac:dyDescent="0.25">
      <c r="B82" s="165" t="s">
        <v>105</v>
      </c>
      <c r="C82" s="166">
        <v>5488</v>
      </c>
      <c r="D82" s="166">
        <v>8863</v>
      </c>
      <c r="E82" s="166">
        <v>9434</v>
      </c>
      <c r="F82" s="166">
        <v>14307</v>
      </c>
      <c r="G82" s="166">
        <v>11176</v>
      </c>
      <c r="H82" s="167">
        <f t="shared" si="12"/>
        <v>-0.21884392255539242</v>
      </c>
      <c r="I82" s="167">
        <f t="shared" si="13"/>
        <v>2.1798747781310343E-2</v>
      </c>
    </row>
    <row r="83" spans="2:9" x14ac:dyDescent="0.25">
      <c r="B83" s="165" t="s">
        <v>102</v>
      </c>
      <c r="C83" s="166">
        <v>5440</v>
      </c>
      <c r="D83" s="166">
        <v>26115</v>
      </c>
      <c r="E83" s="166">
        <v>25262</v>
      </c>
      <c r="F83" s="166">
        <v>30306</v>
      </c>
      <c r="G83" s="166">
        <v>34408</v>
      </c>
      <c r="H83" s="167">
        <f t="shared" si="12"/>
        <v>0.13535273543192772</v>
      </c>
      <c r="I83" s="167">
        <f t="shared" si="13"/>
        <v>6.7112680177105075E-2</v>
      </c>
    </row>
    <row r="84" spans="2:9" x14ac:dyDescent="0.25">
      <c r="B84" s="161" t="s">
        <v>109</v>
      </c>
      <c r="C84" s="162">
        <v>8168</v>
      </c>
      <c r="D84" s="162">
        <v>26078</v>
      </c>
      <c r="E84" s="162">
        <v>32062</v>
      </c>
      <c r="F84" s="162">
        <v>42106</v>
      </c>
      <c r="G84" s="162">
        <v>41356</v>
      </c>
      <c r="H84" s="163">
        <f t="shared" si="12"/>
        <v>-1.7812188286704944E-2</v>
      </c>
      <c r="I84" s="163">
        <f t="shared" si="13"/>
        <v>8.0664729173574673E-2</v>
      </c>
    </row>
    <row r="85" spans="2:9" x14ac:dyDescent="0.25">
      <c r="B85" s="165" t="s">
        <v>112</v>
      </c>
      <c r="C85" s="166">
        <v>558</v>
      </c>
      <c r="D85" s="166">
        <v>4985</v>
      </c>
      <c r="E85" s="166">
        <v>6650</v>
      </c>
      <c r="F85" s="166">
        <v>8462</v>
      </c>
      <c r="G85" s="166">
        <v>7986</v>
      </c>
      <c r="H85" s="167">
        <f t="shared" si="12"/>
        <v>-5.6251477192153176E-2</v>
      </c>
      <c r="I85" s="167">
        <f t="shared" si="13"/>
        <v>1.5576664261054439E-2</v>
      </c>
    </row>
    <row r="86" spans="2:9" x14ac:dyDescent="0.25">
      <c r="B86" s="165" t="s">
        <v>115</v>
      </c>
      <c r="C86" s="166">
        <v>1466</v>
      </c>
      <c r="D86" s="166">
        <v>8945</v>
      </c>
      <c r="E86" s="166">
        <v>9635</v>
      </c>
      <c r="F86" s="166">
        <v>11356</v>
      </c>
      <c r="G86" s="166">
        <v>10353</v>
      </c>
      <c r="H86" s="167">
        <f t="shared" si="12"/>
        <v>-8.832335329341312E-2</v>
      </c>
      <c r="I86" s="167">
        <f t="shared" si="13"/>
        <v>2.0193489243012348E-2</v>
      </c>
    </row>
    <row r="87" spans="2:9" x14ac:dyDescent="0.25">
      <c r="B87" s="165" t="s">
        <v>118</v>
      </c>
      <c r="C87" s="166">
        <v>1630</v>
      </c>
      <c r="D87" s="166">
        <v>2624</v>
      </c>
      <c r="E87" s="166">
        <v>3421</v>
      </c>
      <c r="F87" s="166">
        <v>5792</v>
      </c>
      <c r="G87" s="166">
        <v>6678</v>
      </c>
      <c r="H87" s="167">
        <f t="shared" si="12"/>
        <v>0.15296961325966851</v>
      </c>
      <c r="I87" s="167">
        <f t="shared" si="13"/>
        <v>1.3025414968109383E-2</v>
      </c>
    </row>
    <row r="88" spans="2:9" x14ac:dyDescent="0.25">
      <c r="B88" s="165" t="s">
        <v>125</v>
      </c>
      <c r="C88" s="166">
        <v>143</v>
      </c>
      <c r="D88" s="166">
        <v>817</v>
      </c>
      <c r="E88" s="166">
        <v>782</v>
      </c>
      <c r="F88" s="166">
        <v>1286</v>
      </c>
      <c r="G88" s="166">
        <v>1016</v>
      </c>
      <c r="H88" s="167">
        <f t="shared" si="12"/>
        <v>-0.20995334370139973</v>
      </c>
      <c r="I88" s="167">
        <f t="shared" si="13"/>
        <v>1.9817043437554858E-3</v>
      </c>
    </row>
    <row r="89" spans="2:9" x14ac:dyDescent="0.25">
      <c r="B89" s="165" t="s">
        <v>121</v>
      </c>
      <c r="C89" s="166">
        <v>261</v>
      </c>
      <c r="D89" s="166">
        <v>346</v>
      </c>
      <c r="E89" s="166">
        <v>410</v>
      </c>
      <c r="F89" s="166">
        <v>678</v>
      </c>
      <c r="G89" s="166">
        <v>583</v>
      </c>
      <c r="H89" s="167">
        <f t="shared" si="12"/>
        <v>-0.14011799410029502</v>
      </c>
      <c r="I89" s="167">
        <f t="shared" si="13"/>
        <v>1.1371394019778034E-3</v>
      </c>
    </row>
    <row r="90" spans="2:9" x14ac:dyDescent="0.25">
      <c r="B90" s="165" t="s">
        <v>130</v>
      </c>
      <c r="C90" s="166">
        <v>38</v>
      </c>
      <c r="D90" s="166">
        <v>85</v>
      </c>
      <c r="E90" s="166">
        <v>239</v>
      </c>
      <c r="F90" s="166">
        <v>163</v>
      </c>
      <c r="G90" s="166">
        <v>156</v>
      </c>
      <c r="H90" s="167">
        <f t="shared" si="12"/>
        <v>-4.2944785276073594E-2</v>
      </c>
      <c r="I90" s="167">
        <f t="shared" si="13"/>
        <v>3.0427743860812577E-4</v>
      </c>
    </row>
    <row r="91" spans="2:9" x14ac:dyDescent="0.25">
      <c r="B91" s="165" t="s">
        <v>133</v>
      </c>
      <c r="C91" s="166">
        <v>108</v>
      </c>
      <c r="D91" s="166">
        <v>52</v>
      </c>
      <c r="E91" s="166">
        <v>138</v>
      </c>
      <c r="F91" s="166">
        <v>121</v>
      </c>
      <c r="G91" s="166">
        <v>64</v>
      </c>
      <c r="H91" s="167">
        <f t="shared" si="12"/>
        <v>-0.47107438016528924</v>
      </c>
      <c r="I91" s="167">
        <f t="shared" si="13"/>
        <v>1.2483176968538492E-4</v>
      </c>
    </row>
    <row r="92" spans="2:9" x14ac:dyDescent="0.25">
      <c r="B92" s="170" t="s">
        <v>147</v>
      </c>
      <c r="C92" s="171">
        <f>C84-SUM(C85:C91)</f>
        <v>3964</v>
      </c>
      <c r="D92" s="171">
        <f>D84-SUM(D85:D91)</f>
        <v>8224</v>
      </c>
      <c r="E92" s="171">
        <f>E84-SUM(E85:E91)</f>
        <v>10787</v>
      </c>
      <c r="F92" s="171">
        <f>F84-SUM(F85:F91)</f>
        <v>14248</v>
      </c>
      <c r="G92" s="171">
        <f>G84-SUM(G85:G91)</f>
        <v>14520</v>
      </c>
      <c r="H92" s="172">
        <f t="shared" si="12"/>
        <v>1.9090398652442442E-2</v>
      </c>
      <c r="I92" s="172">
        <f t="shared" si="13"/>
        <v>2.8321207747371707E-2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2751</v>
      </c>
      <c r="D94" s="178">
        <v>3819</v>
      </c>
      <c r="E94" s="178">
        <v>5279</v>
      </c>
      <c r="F94" s="178">
        <v>5198</v>
      </c>
      <c r="G94" s="178">
        <v>5248</v>
      </c>
      <c r="H94" s="179">
        <f t="shared" ref="H94:H106" si="14">IFERROR(G94/F94-1,"-")</f>
        <v>9.6190842631780349E-3</v>
      </c>
      <c r="I94" s="179">
        <f t="shared" ref="I94:I106" si="15">G94/G$10</f>
        <v>1.0236205114201565E-2</v>
      </c>
    </row>
    <row r="95" spans="2:9" x14ac:dyDescent="0.25">
      <c r="B95" s="161" t="s">
        <v>99</v>
      </c>
      <c r="C95" s="162">
        <v>1782</v>
      </c>
      <c r="D95" s="162">
        <v>2528</v>
      </c>
      <c r="E95" s="162">
        <v>3658</v>
      </c>
      <c r="F95" s="162">
        <v>3702</v>
      </c>
      <c r="G95" s="162">
        <v>3629</v>
      </c>
      <c r="H95" s="163">
        <f t="shared" si="14"/>
        <v>-1.9719070772555414E-2</v>
      </c>
      <c r="I95" s="163">
        <f t="shared" si="15"/>
        <v>7.0783514404415921E-3</v>
      </c>
    </row>
    <row r="96" spans="2:9" x14ac:dyDescent="0.25">
      <c r="B96" s="165" t="s">
        <v>105</v>
      </c>
      <c r="C96" s="166">
        <v>1083</v>
      </c>
      <c r="D96" s="166">
        <v>1015</v>
      </c>
      <c r="E96" s="166">
        <v>1392</v>
      </c>
      <c r="F96" s="166">
        <v>1452</v>
      </c>
      <c r="G96" s="166">
        <v>1476</v>
      </c>
      <c r="H96" s="167">
        <f t="shared" si="14"/>
        <v>1.6528925619834656E-2</v>
      </c>
      <c r="I96" s="167">
        <f t="shared" si="15"/>
        <v>2.8789326883691901E-3</v>
      </c>
    </row>
    <row r="97" spans="2:9" x14ac:dyDescent="0.25">
      <c r="B97" s="165" t="s">
        <v>102</v>
      </c>
      <c r="C97" s="166">
        <v>699</v>
      </c>
      <c r="D97" s="166">
        <v>1513</v>
      </c>
      <c r="E97" s="166">
        <v>2266</v>
      </c>
      <c r="F97" s="166">
        <v>2250</v>
      </c>
      <c r="G97" s="166">
        <v>2153</v>
      </c>
      <c r="H97" s="167">
        <f t="shared" si="14"/>
        <v>-4.31111111111111E-2</v>
      </c>
      <c r="I97" s="167">
        <f t="shared" si="15"/>
        <v>4.1994187520724025E-3</v>
      </c>
    </row>
    <row r="98" spans="2:9" x14ac:dyDescent="0.25">
      <c r="B98" s="161" t="s">
        <v>109</v>
      </c>
      <c r="C98" s="162">
        <v>969</v>
      </c>
      <c r="D98" s="162">
        <v>1291</v>
      </c>
      <c r="E98" s="162">
        <v>1621</v>
      </c>
      <c r="F98" s="162">
        <v>1496</v>
      </c>
      <c r="G98" s="162">
        <v>1619</v>
      </c>
      <c r="H98" s="163">
        <f t="shared" si="14"/>
        <v>8.2219251336898447E-2</v>
      </c>
      <c r="I98" s="163">
        <f t="shared" si="15"/>
        <v>3.1578536737599718E-3</v>
      </c>
    </row>
    <row r="99" spans="2:9" x14ac:dyDescent="0.25">
      <c r="B99" s="165" t="s">
        <v>112</v>
      </c>
      <c r="C99" s="166">
        <v>22</v>
      </c>
      <c r="D99" s="166">
        <v>147</v>
      </c>
      <c r="E99" s="166">
        <v>163</v>
      </c>
      <c r="F99" s="166">
        <v>165</v>
      </c>
      <c r="G99" s="166">
        <v>138</v>
      </c>
      <c r="H99" s="167">
        <f t="shared" si="14"/>
        <v>-0.16363636363636369</v>
      </c>
      <c r="I99" s="167">
        <f t="shared" si="15"/>
        <v>2.6916850338411127E-4</v>
      </c>
    </row>
    <row r="100" spans="2:9" x14ac:dyDescent="0.25">
      <c r="B100" s="165" t="s">
        <v>115</v>
      </c>
      <c r="C100" s="166">
        <v>134</v>
      </c>
      <c r="D100" s="166">
        <v>244</v>
      </c>
      <c r="E100" s="166">
        <v>254</v>
      </c>
      <c r="F100" s="166">
        <v>285</v>
      </c>
      <c r="G100" s="166">
        <v>263</v>
      </c>
      <c r="H100" s="167">
        <f t="shared" si="14"/>
        <v>-7.7192982456140369E-2</v>
      </c>
      <c r="I100" s="167">
        <f t="shared" si="15"/>
        <v>5.1298055355087865E-4</v>
      </c>
    </row>
    <row r="101" spans="2:9" x14ac:dyDescent="0.25">
      <c r="B101" s="165" t="s">
        <v>118</v>
      </c>
      <c r="C101" s="166">
        <v>400</v>
      </c>
      <c r="D101" s="166">
        <v>290</v>
      </c>
      <c r="E101" s="166">
        <v>324</v>
      </c>
      <c r="F101" s="166">
        <v>307</v>
      </c>
      <c r="G101" s="166">
        <v>302</v>
      </c>
      <c r="H101" s="167">
        <f t="shared" si="14"/>
        <v>-1.6286644951140072E-2</v>
      </c>
      <c r="I101" s="167">
        <f t="shared" si="15"/>
        <v>5.8904991320291012E-4</v>
      </c>
    </row>
    <row r="102" spans="2:9" x14ac:dyDescent="0.25">
      <c r="B102" s="165" t="s">
        <v>125</v>
      </c>
      <c r="C102" s="166">
        <v>21</v>
      </c>
      <c r="D102" s="166">
        <v>89</v>
      </c>
      <c r="E102" s="166">
        <v>49</v>
      </c>
      <c r="F102" s="166">
        <v>46</v>
      </c>
      <c r="G102" s="166">
        <v>77</v>
      </c>
      <c r="H102" s="167">
        <f t="shared" si="14"/>
        <v>0.67391304347826098</v>
      </c>
      <c r="I102" s="167">
        <f t="shared" si="15"/>
        <v>1.5018822290272874E-4</v>
      </c>
    </row>
    <row r="103" spans="2:9" x14ac:dyDescent="0.25">
      <c r="B103" s="165" t="s">
        <v>121</v>
      </c>
      <c r="C103" s="166">
        <v>44</v>
      </c>
      <c r="D103" s="166">
        <v>33</v>
      </c>
      <c r="E103" s="166">
        <v>32</v>
      </c>
      <c r="F103" s="166">
        <v>49</v>
      </c>
      <c r="G103" s="166">
        <v>43</v>
      </c>
      <c r="H103" s="167">
        <f t="shared" si="14"/>
        <v>-0.12244897959183676</v>
      </c>
      <c r="I103" s="167">
        <f t="shared" si="15"/>
        <v>8.3871345257367994E-5</v>
      </c>
    </row>
    <row r="104" spans="2:9" x14ac:dyDescent="0.25">
      <c r="B104" s="165" t="s">
        <v>130</v>
      </c>
      <c r="C104" s="166">
        <v>2</v>
      </c>
      <c r="D104" s="166">
        <v>6</v>
      </c>
      <c r="E104" s="166">
        <v>2</v>
      </c>
      <c r="F104" s="166">
        <v>0</v>
      </c>
      <c r="G104" s="166">
        <v>4</v>
      </c>
      <c r="H104" s="167" t="str">
        <f t="shared" si="14"/>
        <v>-</v>
      </c>
      <c r="I104" s="167">
        <f t="shared" si="15"/>
        <v>7.8019856053365577E-6</v>
      </c>
    </row>
    <row r="105" spans="2:9" x14ac:dyDescent="0.25">
      <c r="B105" s="165" t="s">
        <v>133</v>
      </c>
      <c r="C105" s="166">
        <v>12</v>
      </c>
      <c r="D105" s="166">
        <v>6</v>
      </c>
      <c r="E105" s="166">
        <v>14</v>
      </c>
      <c r="F105" s="166">
        <v>4</v>
      </c>
      <c r="G105" s="166">
        <v>14</v>
      </c>
      <c r="H105" s="167">
        <f t="shared" si="14"/>
        <v>2.5</v>
      </c>
      <c r="I105" s="167">
        <f t="shared" si="15"/>
        <v>2.7306949618677952E-5</v>
      </c>
    </row>
    <row r="106" spans="2:9" x14ac:dyDescent="0.25">
      <c r="B106" s="170" t="s">
        <v>147</v>
      </c>
      <c r="C106" s="171">
        <f>C98-SUM(C99:C105)</f>
        <v>334</v>
      </c>
      <c r="D106" s="171">
        <f>D98-SUM(D99:D105)</f>
        <v>476</v>
      </c>
      <c r="E106" s="171">
        <f>E98-SUM(E99:E105)</f>
        <v>783</v>
      </c>
      <c r="F106" s="171">
        <f>F98-SUM(F99:F105)</f>
        <v>640</v>
      </c>
      <c r="G106" s="171">
        <f>G98-SUM(G99:G105)</f>
        <v>778</v>
      </c>
      <c r="H106" s="172">
        <f t="shared" si="14"/>
        <v>0.21562499999999996</v>
      </c>
      <c r="I106" s="172">
        <f t="shared" si="15"/>
        <v>1.5174862002379605E-3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7717</v>
      </c>
      <c r="D108" s="178">
        <v>18718</v>
      </c>
      <c r="E108" s="178">
        <v>23616</v>
      </c>
      <c r="F108" s="178">
        <v>24885</v>
      </c>
      <c r="G108" s="178">
        <v>26096</v>
      </c>
      <c r="H108" s="179">
        <f t="shared" ref="H108:H120" si="16">IFERROR(G108/F108-1,"-")</f>
        <v>4.8663853727144879E-2</v>
      </c>
      <c r="I108" s="179">
        <f t="shared" ref="I108:I120" si="17">G108/G$10</f>
        <v>5.0900154089215707E-2</v>
      </c>
    </row>
    <row r="109" spans="2:9" x14ac:dyDescent="0.25">
      <c r="B109" s="161" t="s">
        <v>99</v>
      </c>
      <c r="C109" s="162">
        <v>4722</v>
      </c>
      <c r="D109" s="162">
        <v>4420</v>
      </c>
      <c r="E109" s="162">
        <v>4325</v>
      </c>
      <c r="F109" s="162">
        <v>6379</v>
      </c>
      <c r="G109" s="162">
        <v>6737</v>
      </c>
      <c r="H109" s="163">
        <f t="shared" si="16"/>
        <v>5.6121649161310572E-2</v>
      </c>
      <c r="I109" s="163">
        <f t="shared" si="17"/>
        <v>1.3140494255788098E-2</v>
      </c>
    </row>
    <row r="110" spans="2:9" x14ac:dyDescent="0.25">
      <c r="B110" s="165" t="s">
        <v>105</v>
      </c>
      <c r="C110" s="166">
        <v>4131</v>
      </c>
      <c r="D110" s="166">
        <v>1742</v>
      </c>
      <c r="E110" s="166">
        <v>1143</v>
      </c>
      <c r="F110" s="166">
        <v>1614</v>
      </c>
      <c r="G110" s="166">
        <v>2519</v>
      </c>
      <c r="H110" s="167">
        <f t="shared" si="16"/>
        <v>0.5607187112763321</v>
      </c>
      <c r="I110" s="167">
        <f t="shared" si="17"/>
        <v>4.9133004349606975E-3</v>
      </c>
    </row>
    <row r="111" spans="2:9" x14ac:dyDescent="0.25">
      <c r="B111" s="165" t="s">
        <v>102</v>
      </c>
      <c r="C111" s="166">
        <v>591</v>
      </c>
      <c r="D111" s="166">
        <v>2678</v>
      </c>
      <c r="E111" s="166">
        <v>3182</v>
      </c>
      <c r="F111" s="166">
        <v>4765</v>
      </c>
      <c r="G111" s="166">
        <v>4218</v>
      </c>
      <c r="H111" s="167">
        <f t="shared" si="16"/>
        <v>-0.1147953830010493</v>
      </c>
      <c r="I111" s="167">
        <f t="shared" si="17"/>
        <v>8.2271938208273998E-3</v>
      </c>
    </row>
    <row r="112" spans="2:9" x14ac:dyDescent="0.25">
      <c r="B112" s="161" t="s">
        <v>109</v>
      </c>
      <c r="C112" s="162">
        <v>2995</v>
      </c>
      <c r="D112" s="162">
        <v>14298</v>
      </c>
      <c r="E112" s="162">
        <v>19291</v>
      </c>
      <c r="F112" s="162">
        <v>18506</v>
      </c>
      <c r="G112" s="162">
        <v>19359</v>
      </c>
      <c r="H112" s="163">
        <f t="shared" si="16"/>
        <v>4.6093158975467396E-2</v>
      </c>
      <c r="I112" s="163">
        <f t="shared" si="17"/>
        <v>3.7759659833427606E-2</v>
      </c>
    </row>
    <row r="113" spans="2:9" x14ac:dyDescent="0.25">
      <c r="B113" s="165" t="s">
        <v>112</v>
      </c>
      <c r="C113" s="166">
        <v>209</v>
      </c>
      <c r="D113" s="166">
        <v>9184</v>
      </c>
      <c r="E113" s="166">
        <v>13035</v>
      </c>
      <c r="F113" s="166">
        <v>11718</v>
      </c>
      <c r="G113" s="166">
        <v>12261</v>
      </c>
      <c r="H113" s="167">
        <f t="shared" si="16"/>
        <v>4.6338965693804468E-2</v>
      </c>
      <c r="I113" s="167">
        <f t="shared" si="17"/>
        <v>2.3915036376757886E-2</v>
      </c>
    </row>
    <row r="114" spans="2:9" x14ac:dyDescent="0.25">
      <c r="B114" s="165" t="s">
        <v>115</v>
      </c>
      <c r="C114" s="166">
        <v>586</v>
      </c>
      <c r="D114" s="166">
        <v>358</v>
      </c>
      <c r="E114" s="166">
        <v>789</v>
      </c>
      <c r="F114" s="166">
        <v>665</v>
      </c>
      <c r="G114" s="166">
        <v>738</v>
      </c>
      <c r="H114" s="167">
        <f t="shared" si="16"/>
        <v>0.10977443609022552</v>
      </c>
      <c r="I114" s="167">
        <f t="shared" si="17"/>
        <v>1.439466344184595E-3</v>
      </c>
    </row>
    <row r="115" spans="2:9" x14ac:dyDescent="0.25">
      <c r="B115" s="165" t="s">
        <v>118</v>
      </c>
      <c r="C115" s="166">
        <v>864</v>
      </c>
      <c r="D115" s="166">
        <v>880</v>
      </c>
      <c r="E115" s="166">
        <v>1370</v>
      </c>
      <c r="F115" s="166">
        <v>1388</v>
      </c>
      <c r="G115" s="166">
        <v>1811</v>
      </c>
      <c r="H115" s="167">
        <f t="shared" si="16"/>
        <v>0.30475504322766578</v>
      </c>
      <c r="I115" s="167">
        <f t="shared" si="17"/>
        <v>3.5323489828161269E-3</v>
      </c>
    </row>
    <row r="116" spans="2:9" x14ac:dyDescent="0.25">
      <c r="B116" s="165" t="s">
        <v>125</v>
      </c>
      <c r="C116" s="166">
        <v>72</v>
      </c>
      <c r="D116" s="166">
        <v>1093</v>
      </c>
      <c r="E116" s="166">
        <v>706</v>
      </c>
      <c r="F116" s="166">
        <v>797</v>
      </c>
      <c r="G116" s="166">
        <v>614</v>
      </c>
      <c r="H116" s="167">
        <f t="shared" si="16"/>
        <v>-0.22961104140526978</v>
      </c>
      <c r="I116" s="167">
        <f t="shared" si="17"/>
        <v>1.1976047904191617E-3</v>
      </c>
    </row>
    <row r="117" spans="2:9" x14ac:dyDescent="0.25">
      <c r="B117" s="165" t="s">
        <v>121</v>
      </c>
      <c r="C117" s="166">
        <v>358</v>
      </c>
      <c r="D117" s="166">
        <v>369</v>
      </c>
      <c r="E117" s="166">
        <v>404</v>
      </c>
      <c r="F117" s="166">
        <v>321</v>
      </c>
      <c r="G117" s="166">
        <v>405</v>
      </c>
      <c r="H117" s="167">
        <f t="shared" si="16"/>
        <v>0.26168224299065423</v>
      </c>
      <c r="I117" s="167">
        <f t="shared" si="17"/>
        <v>7.8995104254032651E-4</v>
      </c>
    </row>
    <row r="118" spans="2:9" x14ac:dyDescent="0.25">
      <c r="B118" s="165" t="s">
        <v>130</v>
      </c>
      <c r="C118" s="166">
        <v>0</v>
      </c>
      <c r="D118" s="166">
        <v>16</v>
      </c>
      <c r="E118" s="166">
        <v>19</v>
      </c>
      <c r="F118" s="166">
        <v>23</v>
      </c>
      <c r="G118" s="166">
        <v>20</v>
      </c>
      <c r="H118" s="167">
        <f t="shared" si="16"/>
        <v>-0.13043478260869568</v>
      </c>
      <c r="I118" s="167">
        <f t="shared" si="17"/>
        <v>3.9009928026682789E-5</v>
      </c>
    </row>
    <row r="119" spans="2:9" x14ac:dyDescent="0.25">
      <c r="B119" s="165" t="s">
        <v>133</v>
      </c>
      <c r="C119" s="166">
        <v>4</v>
      </c>
      <c r="D119" s="166">
        <v>30</v>
      </c>
      <c r="E119" s="166">
        <v>3</v>
      </c>
      <c r="F119" s="166">
        <v>15</v>
      </c>
      <c r="G119" s="166">
        <v>33</v>
      </c>
      <c r="H119" s="167">
        <f t="shared" si="16"/>
        <v>1.2000000000000002</v>
      </c>
      <c r="I119" s="167">
        <f t="shared" si="17"/>
        <v>6.436638124402661E-5</v>
      </c>
    </row>
    <row r="120" spans="2:9" x14ac:dyDescent="0.25">
      <c r="B120" s="170" t="s">
        <v>147</v>
      </c>
      <c r="C120" s="171">
        <f>C112-SUM(C113:C119)</f>
        <v>902</v>
      </c>
      <c r="D120" s="171">
        <f>D112-SUM(D113:D119)</f>
        <v>2368</v>
      </c>
      <c r="E120" s="171">
        <f>E112-SUM(E113:E119)</f>
        <v>2965</v>
      </c>
      <c r="F120" s="171">
        <f>F112-SUM(F113:F119)</f>
        <v>3579</v>
      </c>
      <c r="G120" s="171">
        <f>G112-SUM(G113:G119)</f>
        <v>3477</v>
      </c>
      <c r="H120" s="172">
        <f t="shared" si="16"/>
        <v>-2.849958088851634E-2</v>
      </c>
      <c r="I120" s="172">
        <f t="shared" si="17"/>
        <v>6.7818759874388032E-3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12904</v>
      </c>
      <c r="D122" s="178">
        <v>19142</v>
      </c>
      <c r="E122" s="178">
        <v>18563</v>
      </c>
      <c r="F122" s="178">
        <v>18107</v>
      </c>
      <c r="G122" s="178">
        <v>23181</v>
      </c>
      <c r="H122" s="179">
        <f t="shared" ref="H122:H134" si="18">IFERROR(G122/F122-1,"-")</f>
        <v>0.28022311813110945</v>
      </c>
      <c r="I122" s="179">
        <f t="shared" ref="I122:I134" si="19">G122/G$10</f>
        <v>4.5214457079326691E-2</v>
      </c>
    </row>
    <row r="123" spans="2:9" x14ac:dyDescent="0.25">
      <c r="B123" s="161" t="s">
        <v>99</v>
      </c>
      <c r="C123" s="162">
        <v>8862</v>
      </c>
      <c r="D123" s="162">
        <v>13156</v>
      </c>
      <c r="E123" s="162">
        <v>13614</v>
      </c>
      <c r="F123" s="162">
        <v>12884</v>
      </c>
      <c r="G123" s="162">
        <v>17413</v>
      </c>
      <c r="H123" s="163">
        <f t="shared" si="18"/>
        <v>0.35152126668736416</v>
      </c>
      <c r="I123" s="163">
        <f t="shared" si="19"/>
        <v>3.3963993836431373E-2</v>
      </c>
    </row>
    <row r="124" spans="2:9" x14ac:dyDescent="0.25">
      <c r="B124" s="165" t="s">
        <v>105</v>
      </c>
      <c r="C124" s="166">
        <v>4849</v>
      </c>
      <c r="D124" s="166">
        <v>6752</v>
      </c>
      <c r="E124" s="166">
        <v>6462</v>
      </c>
      <c r="F124" s="166">
        <v>5780</v>
      </c>
      <c r="G124" s="166">
        <v>9545</v>
      </c>
      <c r="H124" s="167">
        <f t="shared" si="18"/>
        <v>0.65138408304498263</v>
      </c>
      <c r="I124" s="167">
        <f t="shared" si="19"/>
        <v>1.8617488150734361E-2</v>
      </c>
    </row>
    <row r="125" spans="2:9" x14ac:dyDescent="0.25">
      <c r="B125" s="165" t="s">
        <v>102</v>
      </c>
      <c r="C125" s="166">
        <v>4013</v>
      </c>
      <c r="D125" s="166">
        <v>6404</v>
      </c>
      <c r="E125" s="166">
        <v>7152</v>
      </c>
      <c r="F125" s="166">
        <v>7104</v>
      </c>
      <c r="G125" s="166">
        <v>7868</v>
      </c>
      <c r="H125" s="167">
        <f t="shared" si="18"/>
        <v>0.10754504504504503</v>
      </c>
      <c r="I125" s="167">
        <f t="shared" si="19"/>
        <v>1.5346505685697009E-2</v>
      </c>
    </row>
    <row r="126" spans="2:9" x14ac:dyDescent="0.25">
      <c r="B126" s="161" t="s">
        <v>109</v>
      </c>
      <c r="C126" s="162">
        <v>4042</v>
      </c>
      <c r="D126" s="162">
        <v>5986</v>
      </c>
      <c r="E126" s="162">
        <v>4949</v>
      </c>
      <c r="F126" s="162">
        <v>5223</v>
      </c>
      <c r="G126" s="162">
        <v>5768</v>
      </c>
      <c r="H126" s="163">
        <f t="shared" si="18"/>
        <v>0.10434616121003248</v>
      </c>
      <c r="I126" s="163">
        <f t="shared" si="19"/>
        <v>1.1250463242895317E-2</v>
      </c>
    </row>
    <row r="127" spans="2:9" x14ac:dyDescent="0.25">
      <c r="B127" s="165" t="s">
        <v>112</v>
      </c>
      <c r="C127" s="166">
        <v>137</v>
      </c>
      <c r="D127" s="166">
        <v>525</v>
      </c>
      <c r="E127" s="166">
        <v>482</v>
      </c>
      <c r="F127" s="166">
        <v>483</v>
      </c>
      <c r="G127" s="166">
        <v>531</v>
      </c>
      <c r="H127" s="167">
        <f t="shared" si="18"/>
        <v>9.9378881987577605E-2</v>
      </c>
      <c r="I127" s="167">
        <f t="shared" si="19"/>
        <v>1.035713589108428E-3</v>
      </c>
    </row>
    <row r="128" spans="2:9" x14ac:dyDescent="0.25">
      <c r="B128" s="165" t="s">
        <v>115</v>
      </c>
      <c r="C128" s="166">
        <v>380</v>
      </c>
      <c r="D128" s="166">
        <v>524</v>
      </c>
      <c r="E128" s="166">
        <v>509</v>
      </c>
      <c r="F128" s="166">
        <v>491</v>
      </c>
      <c r="G128" s="166">
        <v>523</v>
      </c>
      <c r="H128" s="167">
        <f t="shared" si="18"/>
        <v>6.5173116089612959E-2</v>
      </c>
      <c r="I128" s="167">
        <f t="shared" si="19"/>
        <v>1.020109617897755E-3</v>
      </c>
    </row>
    <row r="129" spans="2:9" x14ac:dyDescent="0.25">
      <c r="B129" s="165" t="s">
        <v>118</v>
      </c>
      <c r="C129" s="166">
        <v>822</v>
      </c>
      <c r="D129" s="166">
        <v>626</v>
      </c>
      <c r="E129" s="166">
        <v>636</v>
      </c>
      <c r="F129" s="166">
        <v>676</v>
      </c>
      <c r="G129" s="166">
        <v>618</v>
      </c>
      <c r="H129" s="167">
        <f t="shared" si="18"/>
        <v>-8.5798816568047331E-2</v>
      </c>
      <c r="I129" s="167">
        <f t="shared" si="19"/>
        <v>1.2054067760244981E-3</v>
      </c>
    </row>
    <row r="130" spans="2:9" x14ac:dyDescent="0.25">
      <c r="B130" s="165" t="s">
        <v>125</v>
      </c>
      <c r="C130" s="166">
        <v>58</v>
      </c>
      <c r="D130" s="166">
        <v>147</v>
      </c>
      <c r="E130" s="166">
        <v>165</v>
      </c>
      <c r="F130" s="166">
        <v>161</v>
      </c>
      <c r="G130" s="166">
        <v>135</v>
      </c>
      <c r="H130" s="167">
        <f t="shared" si="18"/>
        <v>-0.16149068322981364</v>
      </c>
      <c r="I130" s="167">
        <f t="shared" si="19"/>
        <v>2.6331701418010886E-4</v>
      </c>
    </row>
    <row r="131" spans="2:9" x14ac:dyDescent="0.25">
      <c r="B131" s="165" t="s">
        <v>121</v>
      </c>
      <c r="C131" s="166">
        <v>102</v>
      </c>
      <c r="D131" s="166">
        <v>121</v>
      </c>
      <c r="E131" s="166">
        <v>92</v>
      </c>
      <c r="F131" s="166">
        <v>140</v>
      </c>
      <c r="G131" s="166">
        <v>157</v>
      </c>
      <c r="H131" s="167">
        <f t="shared" si="18"/>
        <v>0.12142857142857144</v>
      </c>
      <c r="I131" s="167">
        <f t="shared" si="19"/>
        <v>3.0622793500945989E-4</v>
      </c>
    </row>
    <row r="132" spans="2:9" x14ac:dyDescent="0.25">
      <c r="B132" s="165" t="s">
        <v>130</v>
      </c>
      <c r="C132" s="166">
        <v>14</v>
      </c>
      <c r="D132" s="166">
        <v>34</v>
      </c>
      <c r="E132" s="166">
        <v>21</v>
      </c>
      <c r="F132" s="166">
        <v>13</v>
      </c>
      <c r="G132" s="166">
        <v>12</v>
      </c>
      <c r="H132" s="167">
        <f t="shared" si="18"/>
        <v>-7.6923076923076872E-2</v>
      </c>
      <c r="I132" s="167">
        <f t="shared" si="19"/>
        <v>2.3405956816009673E-5</v>
      </c>
    </row>
    <row r="133" spans="2:9" x14ac:dyDescent="0.25">
      <c r="B133" s="165" t="s">
        <v>133</v>
      </c>
      <c r="C133" s="166">
        <v>28</v>
      </c>
      <c r="D133" s="166">
        <v>59</v>
      </c>
      <c r="E133" s="166">
        <v>61</v>
      </c>
      <c r="F133" s="166">
        <v>51</v>
      </c>
      <c r="G133" s="166">
        <v>48</v>
      </c>
      <c r="H133" s="167">
        <f t="shared" si="18"/>
        <v>-5.8823529411764719E-2</v>
      </c>
      <c r="I133" s="167">
        <f t="shared" si="19"/>
        <v>9.3623827264038693E-5</v>
      </c>
    </row>
    <row r="134" spans="2:9" x14ac:dyDescent="0.25">
      <c r="B134" s="170" t="s">
        <v>147</v>
      </c>
      <c r="C134" s="171">
        <f>C126-SUM(C127:C133)</f>
        <v>2501</v>
      </c>
      <c r="D134" s="171">
        <f>D126-SUM(D127:D133)</f>
        <v>3950</v>
      </c>
      <c r="E134" s="171">
        <f>E126-SUM(E127:E133)</f>
        <v>2983</v>
      </c>
      <c r="F134" s="171">
        <f>F126-SUM(F127:F133)</f>
        <v>3208</v>
      </c>
      <c r="G134" s="171">
        <f>G126-SUM(G127:G133)</f>
        <v>3744</v>
      </c>
      <c r="H134" s="172">
        <f t="shared" si="18"/>
        <v>0.16708229426433907</v>
      </c>
      <c r="I134" s="172">
        <f t="shared" si="19"/>
        <v>7.3026585265950185E-3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7502</v>
      </c>
      <c r="D136" s="178">
        <v>23721</v>
      </c>
      <c r="E136" s="178">
        <v>25208</v>
      </c>
      <c r="F136" s="178">
        <v>27847</v>
      </c>
      <c r="G136" s="178">
        <v>23331</v>
      </c>
      <c r="H136" s="179">
        <f t="shared" ref="H136:H148" si="20">IFERROR(G136/F136-1,"-")</f>
        <v>-0.16217186770567749</v>
      </c>
      <c r="I136" s="179">
        <f t="shared" ref="I136:I148" si="21">G136/G$10</f>
        <v>4.5507031539526809E-2</v>
      </c>
    </row>
    <row r="137" spans="2:9" x14ac:dyDescent="0.25">
      <c r="B137" s="161" t="s">
        <v>99</v>
      </c>
      <c r="C137" s="162">
        <v>4554</v>
      </c>
      <c r="D137" s="162">
        <v>3062</v>
      </c>
      <c r="E137" s="162">
        <v>2739</v>
      </c>
      <c r="F137" s="162">
        <v>2371</v>
      </c>
      <c r="G137" s="162">
        <v>2055</v>
      </c>
      <c r="H137" s="163">
        <f t="shared" si="20"/>
        <v>-0.13327709827077183</v>
      </c>
      <c r="I137" s="163">
        <f t="shared" si="21"/>
        <v>4.0082701047416567E-3</v>
      </c>
    </row>
    <row r="138" spans="2:9" x14ac:dyDescent="0.25">
      <c r="B138" s="165" t="s">
        <v>105</v>
      </c>
      <c r="C138" s="166">
        <v>3831</v>
      </c>
      <c r="D138" s="166">
        <v>2339</v>
      </c>
      <c r="E138" s="166">
        <v>1768</v>
      </c>
      <c r="F138" s="166">
        <v>1502</v>
      </c>
      <c r="G138" s="166">
        <v>1051</v>
      </c>
      <c r="H138" s="167">
        <f t="shared" si="20"/>
        <v>-0.30026631158455397</v>
      </c>
      <c r="I138" s="167">
        <f t="shared" si="21"/>
        <v>2.0499717178021808E-3</v>
      </c>
    </row>
    <row r="139" spans="2:9" x14ac:dyDescent="0.25">
      <c r="B139" s="165" t="s">
        <v>102</v>
      </c>
      <c r="C139" s="166">
        <v>723</v>
      </c>
      <c r="D139" s="166">
        <v>723</v>
      </c>
      <c r="E139" s="166">
        <v>971</v>
      </c>
      <c r="F139" s="166">
        <v>869</v>
      </c>
      <c r="G139" s="166">
        <v>1004</v>
      </c>
      <c r="H139" s="167">
        <f t="shared" si="20"/>
        <v>0.15535097813578824</v>
      </c>
      <c r="I139" s="167">
        <f t="shared" si="21"/>
        <v>1.9582983869394759E-3</v>
      </c>
    </row>
    <row r="140" spans="2:9" x14ac:dyDescent="0.25">
      <c r="B140" s="161" t="s">
        <v>109</v>
      </c>
      <c r="C140" s="162">
        <v>2948</v>
      </c>
      <c r="D140" s="162">
        <v>20659</v>
      </c>
      <c r="E140" s="162">
        <v>22469</v>
      </c>
      <c r="F140" s="162">
        <v>25476</v>
      </c>
      <c r="G140" s="162">
        <v>21276</v>
      </c>
      <c r="H140" s="163">
        <f t="shared" si="20"/>
        <v>-0.16486104569006121</v>
      </c>
      <c r="I140" s="163">
        <f t="shared" si="21"/>
        <v>4.1498761434785154E-2</v>
      </c>
    </row>
    <row r="141" spans="2:9" x14ac:dyDescent="0.25">
      <c r="B141" s="165" t="s">
        <v>112</v>
      </c>
      <c r="C141" s="166">
        <v>60</v>
      </c>
      <c r="D141" s="166">
        <v>9563</v>
      </c>
      <c r="E141" s="166">
        <v>10003</v>
      </c>
      <c r="F141" s="166">
        <v>12004</v>
      </c>
      <c r="G141" s="166">
        <v>11334</v>
      </c>
      <c r="H141" s="167">
        <f t="shared" si="20"/>
        <v>-5.5814728423858706E-2</v>
      </c>
      <c r="I141" s="167">
        <f t="shared" si="21"/>
        <v>2.2106926212721138E-2</v>
      </c>
    </row>
    <row r="142" spans="2:9" x14ac:dyDescent="0.25">
      <c r="B142" s="165" t="s">
        <v>115</v>
      </c>
      <c r="C142" s="166">
        <v>287</v>
      </c>
      <c r="D142" s="166">
        <v>1049</v>
      </c>
      <c r="E142" s="166">
        <v>1887</v>
      </c>
      <c r="F142" s="166">
        <v>2055</v>
      </c>
      <c r="G142" s="166">
        <v>1178</v>
      </c>
      <c r="H142" s="167">
        <f t="shared" si="20"/>
        <v>-0.42676399026763989</v>
      </c>
      <c r="I142" s="167">
        <f t="shared" si="21"/>
        <v>2.2976847607716162E-3</v>
      </c>
    </row>
    <row r="143" spans="2:9" x14ac:dyDescent="0.25">
      <c r="B143" s="165" t="s">
        <v>118</v>
      </c>
      <c r="C143" s="166">
        <v>915</v>
      </c>
      <c r="D143" s="166">
        <v>3034</v>
      </c>
      <c r="E143" s="166">
        <v>3032</v>
      </c>
      <c r="F143" s="166">
        <v>3126</v>
      </c>
      <c r="G143" s="166">
        <v>2153</v>
      </c>
      <c r="H143" s="167">
        <f t="shared" si="20"/>
        <v>-0.3112603966730646</v>
      </c>
      <c r="I143" s="167">
        <f t="shared" si="21"/>
        <v>4.1994187520724025E-3</v>
      </c>
    </row>
    <row r="144" spans="2:9" x14ac:dyDescent="0.25">
      <c r="B144" s="165" t="s">
        <v>125</v>
      </c>
      <c r="C144" s="166">
        <v>46</v>
      </c>
      <c r="D144" s="166">
        <v>1212</v>
      </c>
      <c r="E144" s="166">
        <v>906</v>
      </c>
      <c r="F144" s="166">
        <v>782</v>
      </c>
      <c r="G144" s="166">
        <v>468</v>
      </c>
      <c r="H144" s="167">
        <f t="shared" si="20"/>
        <v>-0.40153452685421998</v>
      </c>
      <c r="I144" s="167">
        <f t="shared" si="21"/>
        <v>9.1283231582437732E-4</v>
      </c>
    </row>
    <row r="145" spans="2:9" x14ac:dyDescent="0.25">
      <c r="B145" s="165" t="s">
        <v>121</v>
      </c>
      <c r="C145" s="166">
        <v>123</v>
      </c>
      <c r="D145" s="166">
        <v>240</v>
      </c>
      <c r="E145" s="166">
        <v>595</v>
      </c>
      <c r="F145" s="166">
        <v>717</v>
      </c>
      <c r="G145" s="166">
        <v>380</v>
      </c>
      <c r="H145" s="167">
        <f t="shared" si="20"/>
        <v>-0.47001394700139465</v>
      </c>
      <c r="I145" s="167">
        <f t="shared" si="21"/>
        <v>7.4118863250697306E-4</v>
      </c>
    </row>
    <row r="146" spans="2:9" x14ac:dyDescent="0.25">
      <c r="B146" s="165" t="s">
        <v>130</v>
      </c>
      <c r="C146" s="166">
        <v>10</v>
      </c>
      <c r="D146" s="166">
        <v>22</v>
      </c>
      <c r="E146" s="166">
        <v>11</v>
      </c>
      <c r="F146" s="166">
        <v>46</v>
      </c>
      <c r="G146" s="166">
        <v>11</v>
      </c>
      <c r="H146" s="167">
        <f t="shared" si="20"/>
        <v>-0.76086956521739135</v>
      </c>
      <c r="I146" s="167">
        <f t="shared" si="21"/>
        <v>2.1455460414675535E-5</v>
      </c>
    </row>
    <row r="147" spans="2:9" x14ac:dyDescent="0.25">
      <c r="B147" s="165" t="s">
        <v>133</v>
      </c>
      <c r="C147" s="166">
        <v>3</v>
      </c>
      <c r="D147" s="166">
        <v>6</v>
      </c>
      <c r="E147" s="166">
        <v>34</v>
      </c>
      <c r="F147" s="166">
        <v>22</v>
      </c>
      <c r="G147" s="166">
        <v>14</v>
      </c>
      <c r="H147" s="167">
        <f t="shared" si="20"/>
        <v>-0.36363636363636365</v>
      </c>
      <c r="I147" s="167">
        <f t="shared" si="21"/>
        <v>2.7306949618677952E-5</v>
      </c>
    </row>
    <row r="148" spans="2:9" x14ac:dyDescent="0.25">
      <c r="B148" s="170" t="s">
        <v>147</v>
      </c>
      <c r="C148" s="171">
        <f>C140-SUM(C141:C147)</f>
        <v>1504</v>
      </c>
      <c r="D148" s="171">
        <f>D140-SUM(D141:D147)</f>
        <v>5533</v>
      </c>
      <c r="E148" s="171">
        <f>E140-SUM(E141:E147)</f>
        <v>6001</v>
      </c>
      <c r="F148" s="171">
        <f>F140-SUM(F141:F147)</f>
        <v>6724</v>
      </c>
      <c r="G148" s="171">
        <f>G140-SUM(G141:G147)</f>
        <v>5738</v>
      </c>
      <c r="H148" s="172">
        <f t="shared" si="20"/>
        <v>-0.14663890541344438</v>
      </c>
      <c r="I148" s="172">
        <f t="shared" si="21"/>
        <v>1.1191948350855293E-2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5688</v>
      </c>
      <c r="D150" s="178">
        <v>10579</v>
      </c>
      <c r="E150" s="178">
        <v>11344</v>
      </c>
      <c r="F150" s="178">
        <v>11706</v>
      </c>
      <c r="G150" s="178">
        <v>11049</v>
      </c>
      <c r="H150" s="179">
        <f t="shared" ref="H150:H162" si="22">IFERROR(G150/F150-1,"-")</f>
        <v>-5.6125064069707853E-2</v>
      </c>
      <c r="I150" s="179">
        <f t="shared" ref="I150:I162" si="23">G150/G$10</f>
        <v>2.1551034738340909E-2</v>
      </c>
    </row>
    <row r="151" spans="2:9" x14ac:dyDescent="0.25">
      <c r="B151" s="161" t="s">
        <v>99</v>
      </c>
      <c r="C151" s="162">
        <v>3943</v>
      </c>
      <c r="D151" s="162">
        <v>6639</v>
      </c>
      <c r="E151" s="162">
        <v>6234</v>
      </c>
      <c r="F151" s="162">
        <v>6382</v>
      </c>
      <c r="G151" s="162">
        <v>5534</v>
      </c>
      <c r="H151" s="163">
        <f t="shared" si="22"/>
        <v>-0.13287370730178627</v>
      </c>
      <c r="I151" s="163">
        <f t="shared" si="23"/>
        <v>1.0794047084983127E-2</v>
      </c>
    </row>
    <row r="152" spans="2:9" x14ac:dyDescent="0.25">
      <c r="B152" s="165" t="s">
        <v>105</v>
      </c>
      <c r="C152" s="166">
        <v>3625</v>
      </c>
      <c r="D152" s="166">
        <v>4205</v>
      </c>
      <c r="E152" s="166">
        <v>4078</v>
      </c>
      <c r="F152" s="166">
        <v>4033</v>
      </c>
      <c r="G152" s="166">
        <v>3282</v>
      </c>
      <c r="H152" s="167">
        <f t="shared" si="22"/>
        <v>-0.18621373667245222</v>
      </c>
      <c r="I152" s="167">
        <f t="shared" si="23"/>
        <v>6.4015291891786463E-3</v>
      </c>
    </row>
    <row r="153" spans="2:9" x14ac:dyDescent="0.25">
      <c r="B153" s="165" t="s">
        <v>102</v>
      </c>
      <c r="C153" s="166">
        <v>318</v>
      </c>
      <c r="D153" s="166">
        <v>2434</v>
      </c>
      <c r="E153" s="166">
        <v>2156</v>
      </c>
      <c r="F153" s="166">
        <v>2349</v>
      </c>
      <c r="G153" s="166">
        <v>2252</v>
      </c>
      <c r="H153" s="167">
        <f t="shared" si="22"/>
        <v>-4.1294167730949294E-2</v>
      </c>
      <c r="I153" s="167">
        <f t="shared" si="23"/>
        <v>4.3925178958044821E-3</v>
      </c>
    </row>
    <row r="154" spans="2:9" x14ac:dyDescent="0.25">
      <c r="B154" s="161" t="s">
        <v>109</v>
      </c>
      <c r="C154" s="162">
        <v>1745</v>
      </c>
      <c r="D154" s="162">
        <v>3940</v>
      </c>
      <c r="E154" s="162">
        <v>5110</v>
      </c>
      <c r="F154" s="162">
        <v>5324</v>
      </c>
      <c r="G154" s="162">
        <v>5515</v>
      </c>
      <c r="H154" s="163">
        <f t="shared" si="22"/>
        <v>3.5875281743050325E-2</v>
      </c>
      <c r="I154" s="163">
        <f t="shared" si="23"/>
        <v>1.075698765335778E-2</v>
      </c>
    </row>
    <row r="155" spans="2:9" x14ac:dyDescent="0.25">
      <c r="B155" s="165" t="s">
        <v>112</v>
      </c>
      <c r="C155" s="166">
        <v>70</v>
      </c>
      <c r="D155" s="166">
        <v>1499</v>
      </c>
      <c r="E155" s="166">
        <v>1913</v>
      </c>
      <c r="F155" s="166">
        <v>1713</v>
      </c>
      <c r="G155" s="166">
        <v>1549</v>
      </c>
      <c r="H155" s="167">
        <f t="shared" si="22"/>
        <v>-9.5738470519556307E-2</v>
      </c>
      <c r="I155" s="167">
        <f t="shared" si="23"/>
        <v>3.0213189256665823E-3</v>
      </c>
    </row>
    <row r="156" spans="2:9" x14ac:dyDescent="0.25">
      <c r="B156" s="165" t="s">
        <v>115</v>
      </c>
      <c r="C156" s="166">
        <v>272</v>
      </c>
      <c r="D156" s="166">
        <v>863</v>
      </c>
      <c r="E156" s="166">
        <v>833</v>
      </c>
      <c r="F156" s="166">
        <v>925</v>
      </c>
      <c r="G156" s="166">
        <v>822</v>
      </c>
      <c r="H156" s="167">
        <f t="shared" si="22"/>
        <v>-0.11135135135135132</v>
      </c>
      <c r="I156" s="167">
        <f t="shared" si="23"/>
        <v>1.6033080418966627E-3</v>
      </c>
    </row>
    <row r="157" spans="2:9" x14ac:dyDescent="0.25">
      <c r="B157" s="165" t="s">
        <v>118</v>
      </c>
      <c r="C157" s="166">
        <v>643</v>
      </c>
      <c r="D157" s="166">
        <v>491</v>
      </c>
      <c r="E157" s="166">
        <v>972</v>
      </c>
      <c r="F157" s="166">
        <v>978</v>
      </c>
      <c r="G157" s="166">
        <v>1544</v>
      </c>
      <c r="H157" s="167">
        <f t="shared" si="22"/>
        <v>0.57873210633946837</v>
      </c>
      <c r="I157" s="167">
        <f t="shared" si="23"/>
        <v>3.0115664436599116E-3</v>
      </c>
    </row>
    <row r="158" spans="2:9" x14ac:dyDescent="0.25">
      <c r="B158" s="165" t="s">
        <v>125</v>
      </c>
      <c r="C158" s="166">
        <v>59</v>
      </c>
      <c r="D158" s="166">
        <v>92</v>
      </c>
      <c r="E158" s="166">
        <v>127</v>
      </c>
      <c r="F158" s="166">
        <v>195</v>
      </c>
      <c r="G158" s="166">
        <v>141</v>
      </c>
      <c r="H158" s="167">
        <f t="shared" si="22"/>
        <v>-0.27692307692307694</v>
      </c>
      <c r="I158" s="167">
        <f t="shared" si="23"/>
        <v>2.7501999258811369E-4</v>
      </c>
    </row>
    <row r="159" spans="2:9" x14ac:dyDescent="0.25">
      <c r="B159" s="165" t="s">
        <v>121</v>
      </c>
      <c r="C159" s="166">
        <v>66</v>
      </c>
      <c r="D159" s="166">
        <v>157</v>
      </c>
      <c r="E159" s="166">
        <v>160</v>
      </c>
      <c r="F159" s="166">
        <v>179</v>
      </c>
      <c r="G159" s="166">
        <v>193</v>
      </c>
      <c r="H159" s="167">
        <f t="shared" si="22"/>
        <v>7.8212290502793325E-2</v>
      </c>
      <c r="I159" s="167">
        <f t="shared" si="23"/>
        <v>3.7644580545748895E-4</v>
      </c>
    </row>
    <row r="160" spans="2:9" x14ac:dyDescent="0.25">
      <c r="B160" s="165" t="s">
        <v>130</v>
      </c>
      <c r="C160" s="166">
        <v>1</v>
      </c>
      <c r="D160" s="166">
        <v>11</v>
      </c>
      <c r="E160" s="166">
        <v>33</v>
      </c>
      <c r="F160" s="166">
        <v>3</v>
      </c>
      <c r="G160" s="166">
        <v>5</v>
      </c>
      <c r="H160" s="167">
        <f t="shared" si="22"/>
        <v>0.66666666666666674</v>
      </c>
      <c r="I160" s="167">
        <f t="shared" si="23"/>
        <v>9.7524820066706972E-6</v>
      </c>
    </row>
    <row r="161" spans="2:9" x14ac:dyDescent="0.25">
      <c r="B161" s="165" t="s">
        <v>133</v>
      </c>
      <c r="C161" s="166">
        <v>23</v>
      </c>
      <c r="D161" s="166">
        <v>12</v>
      </c>
      <c r="E161" s="166">
        <v>5</v>
      </c>
      <c r="F161" s="166">
        <v>3</v>
      </c>
      <c r="G161" s="166">
        <v>18</v>
      </c>
      <c r="H161" s="167">
        <f t="shared" si="22"/>
        <v>5</v>
      </c>
      <c r="I161" s="167">
        <f t="shared" si="23"/>
        <v>3.5108935224014513E-5</v>
      </c>
    </row>
    <row r="162" spans="2:9" x14ac:dyDescent="0.25">
      <c r="B162" s="170" t="s">
        <v>147</v>
      </c>
      <c r="C162" s="171">
        <f>C154-SUM(C155:C161)</f>
        <v>611</v>
      </c>
      <c r="D162" s="171">
        <f>D154-SUM(D155:D161)</f>
        <v>815</v>
      </c>
      <c r="E162" s="171">
        <f>E154-SUM(E155:E161)</f>
        <v>1067</v>
      </c>
      <c r="F162" s="171">
        <f>F154-SUM(F155:F161)</f>
        <v>1328</v>
      </c>
      <c r="G162" s="171">
        <f>G154-SUM(G155:G161)</f>
        <v>1243</v>
      </c>
      <c r="H162" s="172">
        <f t="shared" si="22"/>
        <v>-6.4006024096385561E-2</v>
      </c>
      <c r="I162" s="172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9397A-2956-4981-98C9-FDD3ACE33231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O4" s="277" t="s">
        <v>264</v>
      </c>
      <c r="P4" s="277"/>
      <c r="Q4" s="277"/>
      <c r="R4" s="277"/>
      <c r="S4" s="277"/>
      <c r="T4" s="277"/>
      <c r="U4" s="277"/>
      <c r="V4" s="277"/>
      <c r="W4" s="277"/>
      <c r="X4" s="277"/>
    </row>
    <row r="5" spans="1:24" ht="6" customHeight="1" x14ac:dyDescent="0.25"/>
    <row r="6" spans="1:24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</row>
    <row r="7" spans="1:24" s="148" customFormat="1" ht="72" customHeight="1" x14ac:dyDescent="0.25">
      <c r="B7" s="149"/>
      <c r="C7" s="174" t="s">
        <v>265</v>
      </c>
      <c r="D7" s="174" t="s">
        <v>256</v>
      </c>
      <c r="E7" s="174" t="s">
        <v>257</v>
      </c>
      <c r="F7" s="174" t="s">
        <v>258</v>
      </c>
      <c r="G7" s="174" t="s">
        <v>259</v>
      </c>
      <c r="H7" s="174" t="s">
        <v>260</v>
      </c>
      <c r="I7" s="174" t="s">
        <v>261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256</v>
      </c>
      <c r="Q7" s="174" t="s">
        <v>257</v>
      </c>
      <c r="R7" s="174" t="s">
        <v>258</v>
      </c>
      <c r="S7" s="174" t="s">
        <v>259</v>
      </c>
      <c r="T7" s="174" t="s">
        <v>260</v>
      </c>
      <c r="U7" s="174" t="s">
        <v>261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52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2347643</v>
      </c>
      <c r="D9" s="178">
        <v>1199152</v>
      </c>
      <c r="E9" s="178">
        <v>427608</v>
      </c>
      <c r="F9" s="178">
        <v>2154106</v>
      </c>
      <c r="G9" s="178">
        <v>2485382</v>
      </c>
      <c r="H9" s="178">
        <v>2663679</v>
      </c>
      <c r="I9" s="178">
        <v>2627377</v>
      </c>
      <c r="J9" s="179">
        <f>IFERROR(I9/H9-1,"-")</f>
        <v>-1.3628519052032884E-2</v>
      </c>
      <c r="K9" s="178">
        <f t="shared" ref="K9:K21" si="0">I9-H9</f>
        <v>-36302</v>
      </c>
      <c r="L9" s="179">
        <f t="shared" ref="L9:L21" si="1">I9/I$9</f>
        <v>1</v>
      </c>
      <c r="O9" s="158" t="s">
        <v>70</v>
      </c>
      <c r="P9" s="178">
        <v>44636</v>
      </c>
      <c r="Q9" s="178">
        <v>23724</v>
      </c>
      <c r="R9" s="178">
        <v>93148</v>
      </c>
      <c r="S9" s="178">
        <v>118579</v>
      </c>
      <c r="T9" s="178">
        <v>114920</v>
      </c>
      <c r="U9" s="178">
        <v>123607</v>
      </c>
      <c r="V9" s="179">
        <f>IFERROR(U9/T9-1,"-")</f>
        <v>7.5591715976331297E-2</v>
      </c>
      <c r="W9" s="178">
        <f>U9-T9</f>
        <v>8687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389999</v>
      </c>
      <c r="D10" s="162">
        <v>163819</v>
      </c>
      <c r="E10" s="162">
        <v>208425</v>
      </c>
      <c r="F10" s="162">
        <v>377223</v>
      </c>
      <c r="G10" s="162">
        <v>405985</v>
      </c>
      <c r="H10" s="162">
        <v>402587</v>
      </c>
      <c r="I10" s="162">
        <v>407904</v>
      </c>
      <c r="J10" s="180">
        <f>IFERROR(I10/H10-1,"-")</f>
        <v>1.3207083189472169E-2</v>
      </c>
      <c r="K10" s="161">
        <f t="shared" si="0"/>
        <v>5317</v>
      </c>
      <c r="L10" s="163">
        <f t="shared" si="1"/>
        <v>0.15525141614621732</v>
      </c>
      <c r="O10" s="161" t="s">
        <v>99</v>
      </c>
      <c r="P10" s="162">
        <v>9051</v>
      </c>
      <c r="Q10" s="162">
        <v>13317</v>
      </c>
      <c r="R10" s="162">
        <v>16822</v>
      </c>
      <c r="S10" s="162">
        <v>21244</v>
      </c>
      <c r="T10" s="162">
        <v>19365</v>
      </c>
      <c r="U10" s="162">
        <v>21704</v>
      </c>
      <c r="V10" s="180">
        <f>IFERROR(U10/T10-1,"-")</f>
        <v>0.12078492124967721</v>
      </c>
      <c r="W10" s="161">
        <f t="shared" ref="W10:W20" si="3">U10-T10</f>
        <v>2339</v>
      </c>
      <c r="X10" s="163">
        <f t="shared" si="2"/>
        <v>0.17558876115430355</v>
      </c>
    </row>
    <row r="11" spans="1:24" x14ac:dyDescent="0.25">
      <c r="A11" s="164" t="s">
        <v>105</v>
      </c>
      <c r="B11" s="165" t="s">
        <v>105</v>
      </c>
      <c r="C11" s="166">
        <v>137417</v>
      </c>
      <c r="D11" s="166">
        <v>56707</v>
      </c>
      <c r="E11" s="166">
        <v>144189</v>
      </c>
      <c r="F11" s="166">
        <v>156690</v>
      </c>
      <c r="G11" s="166">
        <v>156484</v>
      </c>
      <c r="H11" s="166">
        <v>149673</v>
      </c>
      <c r="I11" s="166">
        <v>143192</v>
      </c>
      <c r="J11" s="181">
        <f>IFERROR(I11/H11-1,"-")</f>
        <v>-4.3301062983971739E-2</v>
      </c>
      <c r="K11" s="165">
        <f t="shared" si="0"/>
        <v>-6481</v>
      </c>
      <c r="L11" s="167">
        <f t="shared" si="1"/>
        <v>5.4499982301740482E-2</v>
      </c>
      <c r="O11" s="165" t="s">
        <v>105</v>
      </c>
      <c r="P11" s="166">
        <v>1581</v>
      </c>
      <c r="Q11" s="166">
        <v>12294</v>
      </c>
      <c r="R11" s="166">
        <v>7335</v>
      </c>
      <c r="S11" s="166">
        <v>8353</v>
      </c>
      <c r="T11" s="166">
        <v>5053</v>
      </c>
      <c r="U11" s="166">
        <v>7107</v>
      </c>
      <c r="V11" s="181">
        <f>IFERROR(U11/T11-1,"-")</f>
        <v>0.40649119335048489</v>
      </c>
      <c r="W11" s="165">
        <f t="shared" si="3"/>
        <v>2054</v>
      </c>
      <c r="X11" s="167">
        <f t="shared" si="2"/>
        <v>5.7496743711925702E-2</v>
      </c>
    </row>
    <row r="12" spans="1:24" x14ac:dyDescent="0.25">
      <c r="A12" s="164" t="s">
        <v>102</v>
      </c>
      <c r="B12" s="165" t="s">
        <v>102</v>
      </c>
      <c r="C12" s="166">
        <v>252582</v>
      </c>
      <c r="D12" s="166">
        <v>107112</v>
      </c>
      <c r="E12" s="166">
        <v>64236</v>
      </c>
      <c r="F12" s="166">
        <v>220533</v>
      </c>
      <c r="G12" s="166">
        <v>249501</v>
      </c>
      <c r="H12" s="166">
        <v>252914</v>
      </c>
      <c r="I12" s="166">
        <v>264712</v>
      </c>
      <c r="J12" s="181">
        <f>IFERROR(I12/H12-1,"-")</f>
        <v>4.6648267790632358E-2</v>
      </c>
      <c r="K12" s="165">
        <f t="shared" si="0"/>
        <v>11798</v>
      </c>
      <c r="L12" s="167">
        <f t="shared" si="1"/>
        <v>0.10075143384447682</v>
      </c>
      <c r="O12" s="165" t="s">
        <v>102</v>
      </c>
      <c r="P12" s="166">
        <v>7470</v>
      </c>
      <c r="Q12" s="166">
        <v>1023</v>
      </c>
      <c r="R12" s="166">
        <v>9487</v>
      </c>
      <c r="S12" s="166">
        <v>12891</v>
      </c>
      <c r="T12" s="166">
        <v>14312</v>
      </c>
      <c r="U12" s="166">
        <v>14597</v>
      </c>
      <c r="V12" s="181">
        <f>IFERROR(U12/T12-1,"-")</f>
        <v>1.9913359418669563E-2</v>
      </c>
      <c r="W12" s="165">
        <f t="shared" si="3"/>
        <v>285</v>
      </c>
      <c r="X12" s="167">
        <f t="shared" si="2"/>
        <v>0.11809201744237786</v>
      </c>
    </row>
    <row r="13" spans="1:24" x14ac:dyDescent="0.25">
      <c r="A13" s="1"/>
      <c r="B13" s="161" t="s">
        <v>109</v>
      </c>
      <c r="C13" s="162">
        <v>1957644</v>
      </c>
      <c r="D13" s="162">
        <v>1035333</v>
      </c>
      <c r="E13" s="162">
        <v>219183</v>
      </c>
      <c r="F13" s="162">
        <v>1776883</v>
      </c>
      <c r="G13" s="162">
        <v>2079397</v>
      </c>
      <c r="H13" s="162">
        <v>2261092</v>
      </c>
      <c r="I13" s="162">
        <v>2219473</v>
      </c>
      <c r="J13" s="180">
        <f>IFERROR(I13/H13-1,"-")</f>
        <v>-1.8406592920588771E-2</v>
      </c>
      <c r="K13" s="161">
        <f t="shared" si="0"/>
        <v>-41619</v>
      </c>
      <c r="L13" s="163">
        <f t="shared" si="1"/>
        <v>0.84474858385378271</v>
      </c>
      <c r="O13" s="161" t="s">
        <v>109</v>
      </c>
      <c r="P13" s="162">
        <v>35585</v>
      </c>
      <c r="Q13" s="162">
        <v>10407</v>
      </c>
      <c r="R13" s="162">
        <v>76326</v>
      </c>
      <c r="S13" s="162">
        <v>97335</v>
      </c>
      <c r="T13" s="162">
        <v>95555</v>
      </c>
      <c r="U13" s="162">
        <v>101903</v>
      </c>
      <c r="V13" s="180">
        <f>IFERROR(U13/T13-1,"-")</f>
        <v>6.6432944377583514E-2</v>
      </c>
      <c r="W13" s="161">
        <f t="shared" si="3"/>
        <v>6348</v>
      </c>
      <c r="X13" s="163">
        <f t="shared" si="2"/>
        <v>0.82441123884569645</v>
      </c>
    </row>
    <row r="14" spans="1:24" s="57" customFormat="1" x14ac:dyDescent="0.25">
      <c r="B14" s="165" t="s">
        <v>112</v>
      </c>
      <c r="C14" s="166">
        <v>850019</v>
      </c>
      <c r="D14" s="166">
        <v>424193</v>
      </c>
      <c r="E14" s="166">
        <v>12809</v>
      </c>
      <c r="F14" s="166">
        <v>749719</v>
      </c>
      <c r="G14" s="166">
        <v>905443</v>
      </c>
      <c r="H14" s="166">
        <v>987611</v>
      </c>
      <c r="I14" s="166">
        <v>985308</v>
      </c>
      <c r="J14" s="181">
        <f t="shared" ref="J14:J21" si="4">IFERROR(I14/H14-1,"-")</f>
        <v>-2.3318897825156393E-3</v>
      </c>
      <c r="K14" s="165">
        <f t="shared" si="0"/>
        <v>-2303</v>
      </c>
      <c r="L14" s="167">
        <f t="shared" si="1"/>
        <v>0.37501584279682743</v>
      </c>
      <c r="O14" s="165" t="s">
        <v>112</v>
      </c>
      <c r="P14" s="166">
        <v>19611</v>
      </c>
      <c r="Q14" s="166">
        <v>2112</v>
      </c>
      <c r="R14" s="166">
        <v>42810</v>
      </c>
      <c r="S14" s="166">
        <v>61097</v>
      </c>
      <c r="T14" s="166">
        <v>56393</v>
      </c>
      <c r="U14" s="166">
        <v>57812</v>
      </c>
      <c r="V14" s="181">
        <f t="shared" ref="V14:V21" si="5">IFERROR(U14/T14-1,"-")</f>
        <v>2.5162697497916442E-2</v>
      </c>
      <c r="W14" s="165">
        <f t="shared" si="3"/>
        <v>1419</v>
      </c>
      <c r="X14" s="167">
        <f t="shared" si="2"/>
        <v>0.46770813950666223</v>
      </c>
    </row>
    <row r="15" spans="1:24" s="57" customFormat="1" x14ac:dyDescent="0.25">
      <c r="B15" s="165" t="s">
        <v>115</v>
      </c>
      <c r="C15" s="166">
        <v>269180</v>
      </c>
      <c r="D15" s="166">
        <v>134811</v>
      </c>
      <c r="E15" s="166">
        <v>32342</v>
      </c>
      <c r="F15" s="166">
        <v>193619</v>
      </c>
      <c r="G15" s="166">
        <v>230291</v>
      </c>
      <c r="H15" s="166">
        <v>251470</v>
      </c>
      <c r="I15" s="166">
        <v>240077</v>
      </c>
      <c r="J15" s="181">
        <f t="shared" si="4"/>
        <v>-4.5305603054042187E-2</v>
      </c>
      <c r="K15" s="165">
        <f t="shared" si="0"/>
        <v>-11393</v>
      </c>
      <c r="L15" s="167">
        <f t="shared" si="1"/>
        <v>9.1375162376773483E-2</v>
      </c>
      <c r="O15" s="165" t="s">
        <v>115</v>
      </c>
      <c r="P15" s="166">
        <v>2289</v>
      </c>
      <c r="Q15" s="166">
        <v>2149</v>
      </c>
      <c r="R15" s="166">
        <v>3983</v>
      </c>
      <c r="S15" s="166">
        <v>5139</v>
      </c>
      <c r="T15" s="166">
        <v>4569</v>
      </c>
      <c r="U15" s="166">
        <v>5354</v>
      </c>
      <c r="V15" s="181">
        <f t="shared" si="5"/>
        <v>0.17181002407529</v>
      </c>
      <c r="W15" s="165">
        <f t="shared" si="3"/>
        <v>785</v>
      </c>
      <c r="X15" s="167">
        <f t="shared" si="2"/>
        <v>4.3314699005719742E-2</v>
      </c>
    </row>
    <row r="16" spans="1:24" x14ac:dyDescent="0.25">
      <c r="A16" s="1"/>
      <c r="B16" s="165" t="s">
        <v>118</v>
      </c>
      <c r="C16" s="166">
        <v>87156</v>
      </c>
      <c r="D16" s="166">
        <v>44768</v>
      </c>
      <c r="E16" s="166">
        <v>41543</v>
      </c>
      <c r="F16" s="166">
        <v>97445</v>
      </c>
      <c r="G16" s="166">
        <v>113919</v>
      </c>
      <c r="H16" s="166">
        <v>124815</v>
      </c>
      <c r="I16" s="166">
        <v>113144</v>
      </c>
      <c r="J16" s="181">
        <f t="shared" si="4"/>
        <v>-9.3506389456395445E-2</v>
      </c>
      <c r="K16" s="165">
        <f t="shared" si="0"/>
        <v>-11671</v>
      </c>
      <c r="L16" s="167">
        <f t="shared" si="1"/>
        <v>4.3063481182944056E-2</v>
      </c>
      <c r="O16" s="165" t="s">
        <v>118</v>
      </c>
      <c r="P16" s="166">
        <v>1751</v>
      </c>
      <c r="Q16" s="166">
        <v>2585</v>
      </c>
      <c r="R16" s="166">
        <v>5028</v>
      </c>
      <c r="S16" s="166">
        <v>8339</v>
      </c>
      <c r="T16" s="166">
        <v>6203</v>
      </c>
      <c r="U16" s="166">
        <v>8062</v>
      </c>
      <c r="V16" s="181">
        <f t="shared" si="5"/>
        <v>0.29969369659842005</v>
      </c>
      <c r="W16" s="165">
        <f t="shared" si="3"/>
        <v>1859</v>
      </c>
      <c r="X16" s="167">
        <f t="shared" si="2"/>
        <v>6.5222843366476005E-2</v>
      </c>
    </row>
    <row r="17" spans="1:24" x14ac:dyDescent="0.25">
      <c r="A17" s="1"/>
      <c r="B17" s="165" t="s">
        <v>125</v>
      </c>
      <c r="C17" s="166">
        <v>71570</v>
      </c>
      <c r="D17" s="166">
        <v>34144</v>
      </c>
      <c r="E17" s="166">
        <v>4326</v>
      </c>
      <c r="F17" s="166">
        <v>94840</v>
      </c>
      <c r="G17" s="166">
        <v>82602</v>
      </c>
      <c r="H17" s="166">
        <v>87896</v>
      </c>
      <c r="I17" s="166">
        <v>82158</v>
      </c>
      <c r="J17" s="181">
        <f t="shared" si="4"/>
        <v>-6.5281696550468782E-2</v>
      </c>
      <c r="K17" s="165">
        <f t="shared" si="0"/>
        <v>-5738</v>
      </c>
      <c r="L17" s="167">
        <f t="shared" si="1"/>
        <v>3.126997001191683E-2</v>
      </c>
      <c r="O17" s="165" t="s">
        <v>125</v>
      </c>
      <c r="P17" s="166">
        <v>686</v>
      </c>
      <c r="Q17" s="166">
        <v>183</v>
      </c>
      <c r="R17" s="166">
        <v>4096</v>
      </c>
      <c r="S17" s="166">
        <v>3612</v>
      </c>
      <c r="T17" s="166">
        <v>3937</v>
      </c>
      <c r="U17" s="166">
        <v>3878</v>
      </c>
      <c r="V17" s="181">
        <f t="shared" si="5"/>
        <v>-1.4986029972059889E-2</v>
      </c>
      <c r="W17" s="165">
        <f t="shared" si="3"/>
        <v>-59</v>
      </c>
      <c r="X17" s="167">
        <f t="shared" si="2"/>
        <v>3.1373627707168686E-2</v>
      </c>
    </row>
    <row r="18" spans="1:24" x14ac:dyDescent="0.25">
      <c r="A18" s="1"/>
      <c r="B18" s="165" t="s">
        <v>121</v>
      </c>
      <c r="C18" s="166">
        <v>68294</v>
      </c>
      <c r="D18" s="166">
        <v>38389</v>
      </c>
      <c r="E18" s="166">
        <v>9409</v>
      </c>
      <c r="F18" s="166">
        <v>78267</v>
      </c>
      <c r="G18" s="166">
        <v>74047</v>
      </c>
      <c r="H18" s="166">
        <v>81836</v>
      </c>
      <c r="I18" s="166">
        <v>74679</v>
      </c>
      <c r="J18" s="181">
        <f t="shared" si="4"/>
        <v>-8.7455398602082179E-2</v>
      </c>
      <c r="K18" s="165">
        <f t="shared" si="0"/>
        <v>-7157</v>
      </c>
      <c r="L18" s="167">
        <f t="shared" si="1"/>
        <v>2.8423404787360169E-2</v>
      </c>
      <c r="O18" s="165" t="s">
        <v>121</v>
      </c>
      <c r="P18" s="166">
        <v>1071</v>
      </c>
      <c r="Q18" s="166">
        <v>565</v>
      </c>
      <c r="R18" s="166">
        <v>3095</v>
      </c>
      <c r="S18" s="166">
        <v>2616</v>
      </c>
      <c r="T18" s="166">
        <v>2841</v>
      </c>
      <c r="U18" s="166">
        <v>2777</v>
      </c>
      <c r="V18" s="181">
        <f t="shared" si="5"/>
        <v>-2.2527279127067978E-2</v>
      </c>
      <c r="W18" s="165">
        <f t="shared" si="3"/>
        <v>-64</v>
      </c>
      <c r="X18" s="167">
        <f t="shared" si="2"/>
        <v>2.2466365173493409E-2</v>
      </c>
    </row>
    <row r="19" spans="1:24" x14ac:dyDescent="0.25">
      <c r="A19" s="1"/>
      <c r="B19" s="165" t="s">
        <v>130</v>
      </c>
      <c r="C19" s="166">
        <v>55336</v>
      </c>
      <c r="D19" s="166">
        <v>35454</v>
      </c>
      <c r="E19" s="166">
        <v>614</v>
      </c>
      <c r="F19" s="166">
        <v>39724</v>
      </c>
      <c r="G19" s="166">
        <v>50632</v>
      </c>
      <c r="H19" s="166">
        <v>46634</v>
      </c>
      <c r="I19" s="166">
        <v>44172</v>
      </c>
      <c r="J19" s="181">
        <f t="shared" si="4"/>
        <v>-5.2794098726251182E-2</v>
      </c>
      <c r="K19" s="165">
        <f t="shared" si="0"/>
        <v>-2462</v>
      </c>
      <c r="L19" s="167">
        <f t="shared" si="1"/>
        <v>1.6812204719764235E-2</v>
      </c>
      <c r="O19" s="165" t="s">
        <v>130</v>
      </c>
      <c r="P19" s="166">
        <v>440</v>
      </c>
      <c r="Q19" s="166">
        <v>4</v>
      </c>
      <c r="R19" s="166">
        <v>557</v>
      </c>
      <c r="S19" s="166">
        <v>819</v>
      </c>
      <c r="T19" s="166">
        <v>1177</v>
      </c>
      <c r="U19" s="166">
        <v>954</v>
      </c>
      <c r="V19" s="181">
        <f t="shared" si="5"/>
        <v>-0.18946474086661003</v>
      </c>
      <c r="W19" s="165">
        <f t="shared" si="3"/>
        <v>-223</v>
      </c>
      <c r="X19" s="167">
        <f t="shared" si="2"/>
        <v>7.7180094978439731E-3</v>
      </c>
    </row>
    <row r="20" spans="1:24" x14ac:dyDescent="0.25">
      <c r="A20" s="164" t="s">
        <v>146</v>
      </c>
      <c r="B20" s="165" t="s">
        <v>133</v>
      </c>
      <c r="C20" s="166">
        <v>72419</v>
      </c>
      <c r="D20" s="166">
        <v>51521</v>
      </c>
      <c r="E20" s="166">
        <v>3194</v>
      </c>
      <c r="F20" s="166">
        <v>32284</v>
      </c>
      <c r="G20" s="166">
        <v>47081</v>
      </c>
      <c r="H20" s="166">
        <v>51845</v>
      </c>
      <c r="I20" s="166">
        <v>40679</v>
      </c>
      <c r="J20" s="181">
        <f t="shared" si="4"/>
        <v>-0.21537274568425113</v>
      </c>
      <c r="K20" s="165">
        <f t="shared" si="0"/>
        <v>-11166</v>
      </c>
      <c r="L20" s="167">
        <f t="shared" si="1"/>
        <v>1.5482741913322679E-2</v>
      </c>
      <c r="O20" s="165" t="s">
        <v>133</v>
      </c>
      <c r="P20" s="166">
        <v>1160</v>
      </c>
      <c r="Q20" s="166">
        <v>8</v>
      </c>
      <c r="R20" s="166">
        <v>821</v>
      </c>
      <c r="S20" s="166">
        <v>562</v>
      </c>
      <c r="T20" s="166">
        <v>1367</v>
      </c>
      <c r="U20" s="166">
        <v>830</v>
      </c>
      <c r="V20" s="181">
        <f t="shared" si="5"/>
        <v>-0.39283101682516464</v>
      </c>
      <c r="W20" s="165">
        <f t="shared" si="3"/>
        <v>-537</v>
      </c>
      <c r="X20" s="167">
        <f t="shared" si="2"/>
        <v>6.7148300662583831E-3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483670</v>
      </c>
      <c r="D21" s="171">
        <f t="shared" ref="D21:I21" si="7">D13-SUM(D14:D20)</f>
        <v>272053</v>
      </c>
      <c r="E21" s="171">
        <f t="shared" si="7"/>
        <v>114946</v>
      </c>
      <c r="F21" s="171">
        <f t="shared" si="7"/>
        <v>490985</v>
      </c>
      <c r="G21" s="171">
        <f t="shared" si="7"/>
        <v>575382</v>
      </c>
      <c r="H21" s="171">
        <f t="shared" si="7"/>
        <v>628985</v>
      </c>
      <c r="I21" s="171">
        <f t="shared" si="7"/>
        <v>639256</v>
      </c>
      <c r="J21" s="182">
        <f t="shared" si="4"/>
        <v>1.6329483215020923E-2</v>
      </c>
      <c r="K21" s="170">
        <f t="shared" si="0"/>
        <v>10271</v>
      </c>
      <c r="L21" s="172">
        <f t="shared" si="1"/>
        <v>0.24330577606487383</v>
      </c>
      <c r="O21" s="170" t="s">
        <v>147</v>
      </c>
      <c r="P21" s="171">
        <f t="shared" ref="P21:U21" si="8">P13-SUM(P14:P20)</f>
        <v>8577</v>
      </c>
      <c r="Q21" s="171">
        <f t="shared" si="8"/>
        <v>2801</v>
      </c>
      <c r="R21" s="171">
        <f t="shared" si="8"/>
        <v>15936</v>
      </c>
      <c r="S21" s="171">
        <f t="shared" si="8"/>
        <v>15151</v>
      </c>
      <c r="T21" s="171">
        <f t="shared" si="8"/>
        <v>19068</v>
      </c>
      <c r="U21" s="171">
        <f t="shared" si="8"/>
        <v>22236</v>
      </c>
      <c r="V21" s="182">
        <f t="shared" si="5"/>
        <v>0.16614222781623655</v>
      </c>
      <c r="W21" s="170">
        <f>U21-T21</f>
        <v>3168</v>
      </c>
      <c r="X21" s="172">
        <f t="shared" si="2"/>
        <v>0.179892724522074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869327</v>
      </c>
      <c r="D23" s="178">
        <v>439711</v>
      </c>
      <c r="E23" s="178">
        <v>154973</v>
      </c>
      <c r="F23" s="178">
        <v>820890</v>
      </c>
      <c r="G23" s="178">
        <v>916524</v>
      </c>
      <c r="H23" s="178">
        <v>970339</v>
      </c>
      <c r="I23" s="178">
        <v>924649</v>
      </c>
      <c r="J23" s="179">
        <f>IFERROR(I23/H23-1,"-")</f>
        <v>-4.7086636732111109E-2</v>
      </c>
      <c r="K23" s="178">
        <f>I23-H23</f>
        <v>-45690</v>
      </c>
      <c r="L23" s="179">
        <f t="shared" ref="L23:L35" si="9">I23/I$9</f>
        <v>0.35192855840634973</v>
      </c>
    </row>
    <row r="24" spans="1:24" x14ac:dyDescent="0.25">
      <c r="A24" s="1" t="s">
        <v>98</v>
      </c>
      <c r="B24" s="161" t="s">
        <v>99</v>
      </c>
      <c r="C24" s="162">
        <v>70718</v>
      </c>
      <c r="D24" s="162">
        <v>24401</v>
      </c>
      <c r="E24" s="162">
        <v>74252</v>
      </c>
      <c r="F24" s="162">
        <v>72864</v>
      </c>
      <c r="G24" s="162">
        <v>64767</v>
      </c>
      <c r="H24" s="162">
        <v>56915</v>
      </c>
      <c r="I24" s="162">
        <v>53189</v>
      </c>
      <c r="J24" s="180">
        <f>IFERROR(I24/H24-1,"-")</f>
        <v>-6.5466045857858202E-2</v>
      </c>
      <c r="K24" s="161">
        <f t="shared" ref="K24:K34" si="10">I24-H24</f>
        <v>-3726</v>
      </c>
      <c r="L24" s="163">
        <f t="shared" si="9"/>
        <v>2.0244144635505296E-2</v>
      </c>
    </row>
    <row r="25" spans="1:24" x14ac:dyDescent="0.25">
      <c r="A25" s="164" t="s">
        <v>105</v>
      </c>
      <c r="B25" s="165" t="s">
        <v>105</v>
      </c>
      <c r="C25" s="166">
        <v>31864</v>
      </c>
      <c r="D25" s="166">
        <v>10723</v>
      </c>
      <c r="E25" s="166">
        <v>48062</v>
      </c>
      <c r="F25" s="166">
        <v>32330</v>
      </c>
      <c r="G25" s="166">
        <v>26680</v>
      </c>
      <c r="H25" s="166">
        <v>20638</v>
      </c>
      <c r="I25" s="166">
        <v>21476</v>
      </c>
      <c r="J25" s="181">
        <f>IFERROR(I25/H25-1,"-")</f>
        <v>4.0604709758697455E-2</v>
      </c>
      <c r="K25" s="165">
        <f t="shared" si="10"/>
        <v>838</v>
      </c>
      <c r="L25" s="167">
        <f t="shared" si="9"/>
        <v>8.1739316436126221E-3</v>
      </c>
    </row>
    <row r="26" spans="1:24" x14ac:dyDescent="0.25">
      <c r="A26" s="164" t="s">
        <v>102</v>
      </c>
      <c r="B26" s="165" t="s">
        <v>102</v>
      </c>
      <c r="C26" s="166">
        <v>38854</v>
      </c>
      <c r="D26" s="166">
        <v>13678</v>
      </c>
      <c r="E26" s="166">
        <v>26190</v>
      </c>
      <c r="F26" s="166">
        <v>40534</v>
      </c>
      <c r="G26" s="166">
        <v>38087</v>
      </c>
      <c r="H26" s="166">
        <v>36277</v>
      </c>
      <c r="I26" s="166">
        <v>31713</v>
      </c>
      <c r="J26" s="181">
        <f>IFERROR(I26/H26-1,"-")</f>
        <v>-0.12580974170962322</v>
      </c>
      <c r="K26" s="165">
        <f t="shared" si="10"/>
        <v>-4564</v>
      </c>
      <c r="L26" s="167">
        <f t="shared" si="9"/>
        <v>1.2070212991892674E-2</v>
      </c>
    </row>
    <row r="27" spans="1:24" x14ac:dyDescent="0.25">
      <c r="A27" s="1"/>
      <c r="B27" s="161" t="s">
        <v>109</v>
      </c>
      <c r="C27" s="162">
        <v>798609</v>
      </c>
      <c r="D27" s="162">
        <v>415310</v>
      </c>
      <c r="E27" s="162">
        <v>80721</v>
      </c>
      <c r="F27" s="162">
        <v>748026</v>
      </c>
      <c r="G27" s="162">
        <v>851757</v>
      </c>
      <c r="H27" s="162">
        <v>913424</v>
      </c>
      <c r="I27" s="162">
        <v>871460</v>
      </c>
      <c r="J27" s="180">
        <f>IFERROR(I27/H27-1,"-")</f>
        <v>-4.5941424792867225E-2</v>
      </c>
      <c r="K27" s="161">
        <f t="shared" si="10"/>
        <v>-41964</v>
      </c>
      <c r="L27" s="163">
        <f t="shared" si="9"/>
        <v>0.33168441377084446</v>
      </c>
    </row>
    <row r="28" spans="1:24" s="57" customFormat="1" x14ac:dyDescent="0.25">
      <c r="B28" s="165" t="s">
        <v>112</v>
      </c>
      <c r="C28" s="166">
        <v>387360</v>
      </c>
      <c r="D28" s="166">
        <v>190725</v>
      </c>
      <c r="E28" s="166">
        <v>4295</v>
      </c>
      <c r="F28" s="166">
        <v>350126</v>
      </c>
      <c r="G28" s="166">
        <v>417557</v>
      </c>
      <c r="H28" s="166">
        <v>451884</v>
      </c>
      <c r="I28" s="166">
        <v>442163</v>
      </c>
      <c r="J28" s="181">
        <f t="shared" ref="J28:J35" si="11">IFERROR(I28/H28-1,"-")</f>
        <v>-2.1512157987448099E-2</v>
      </c>
      <c r="K28" s="165">
        <f t="shared" si="10"/>
        <v>-9721</v>
      </c>
      <c r="L28" s="167">
        <f t="shared" si="9"/>
        <v>0.16829065642273644</v>
      </c>
    </row>
    <row r="29" spans="1:24" s="57" customFormat="1" x14ac:dyDescent="0.25">
      <c r="B29" s="165" t="s">
        <v>115</v>
      </c>
      <c r="C29" s="166">
        <v>102973</v>
      </c>
      <c r="D29" s="166">
        <v>50910</v>
      </c>
      <c r="E29" s="166">
        <v>12551</v>
      </c>
      <c r="F29" s="166">
        <v>81464</v>
      </c>
      <c r="G29" s="166">
        <v>92443</v>
      </c>
      <c r="H29" s="166">
        <v>96357</v>
      </c>
      <c r="I29" s="166">
        <v>88073</v>
      </c>
      <c r="J29" s="181">
        <f t="shared" si="11"/>
        <v>-8.5971958446194874E-2</v>
      </c>
      <c r="K29" s="165">
        <f t="shared" si="10"/>
        <v>-8284</v>
      </c>
      <c r="L29" s="167">
        <f t="shared" si="9"/>
        <v>3.3521264744267761E-2</v>
      </c>
    </row>
    <row r="30" spans="1:24" x14ac:dyDescent="0.25">
      <c r="A30" s="1"/>
      <c r="B30" s="165" t="s">
        <v>118</v>
      </c>
      <c r="C30" s="166">
        <v>29112</v>
      </c>
      <c r="D30" s="166">
        <v>16130</v>
      </c>
      <c r="E30" s="166">
        <v>14916</v>
      </c>
      <c r="F30" s="166">
        <v>32679</v>
      </c>
      <c r="G30" s="166">
        <v>34854</v>
      </c>
      <c r="H30" s="166">
        <v>36167</v>
      </c>
      <c r="I30" s="166">
        <v>27708</v>
      </c>
      <c r="J30" s="181">
        <f t="shared" si="11"/>
        <v>-0.2338872452788453</v>
      </c>
      <c r="K30" s="165">
        <f t="shared" si="10"/>
        <v>-8459</v>
      </c>
      <c r="L30" s="167">
        <f t="shared" si="9"/>
        <v>1.0545879026877376E-2</v>
      </c>
    </row>
    <row r="31" spans="1:24" x14ac:dyDescent="0.25">
      <c r="A31" s="1"/>
      <c r="B31" s="165" t="s">
        <v>125</v>
      </c>
      <c r="C31" s="166">
        <v>32426</v>
      </c>
      <c r="D31" s="166">
        <v>15632</v>
      </c>
      <c r="E31" s="166">
        <v>1681</v>
      </c>
      <c r="F31" s="166">
        <v>44186</v>
      </c>
      <c r="G31" s="166">
        <v>36668</v>
      </c>
      <c r="H31" s="166">
        <v>36509</v>
      </c>
      <c r="I31" s="166">
        <v>34720</v>
      </c>
      <c r="J31" s="181">
        <f t="shared" si="11"/>
        <v>-4.9001616039880624E-2</v>
      </c>
      <c r="K31" s="165">
        <f t="shared" si="10"/>
        <v>-1789</v>
      </c>
      <c r="L31" s="167">
        <f t="shared" si="9"/>
        <v>1.3214700440781813E-2</v>
      </c>
    </row>
    <row r="32" spans="1:24" x14ac:dyDescent="0.25">
      <c r="A32" s="1"/>
      <c r="B32" s="165" t="s">
        <v>121</v>
      </c>
      <c r="C32" s="166">
        <v>37536</v>
      </c>
      <c r="D32" s="166">
        <v>20897</v>
      </c>
      <c r="E32" s="166">
        <v>5147</v>
      </c>
      <c r="F32" s="166">
        <v>46432</v>
      </c>
      <c r="G32" s="166">
        <v>40330</v>
      </c>
      <c r="H32" s="166">
        <v>42672</v>
      </c>
      <c r="I32" s="166">
        <v>40951</v>
      </c>
      <c r="J32" s="181">
        <f t="shared" si="11"/>
        <v>-4.0330896137982797E-2</v>
      </c>
      <c r="K32" s="165">
        <f t="shared" si="10"/>
        <v>-1721</v>
      </c>
      <c r="L32" s="167">
        <f t="shared" si="9"/>
        <v>1.5586267216314979E-2</v>
      </c>
    </row>
    <row r="33" spans="1:12" x14ac:dyDescent="0.25">
      <c r="A33" s="1"/>
      <c r="B33" s="165" t="s">
        <v>130</v>
      </c>
      <c r="C33" s="166">
        <v>23068</v>
      </c>
      <c r="D33" s="166">
        <v>14159</v>
      </c>
      <c r="E33" s="166">
        <v>147</v>
      </c>
      <c r="F33" s="166">
        <v>15394</v>
      </c>
      <c r="G33" s="166">
        <v>17837</v>
      </c>
      <c r="H33" s="166">
        <v>16771</v>
      </c>
      <c r="I33" s="166">
        <v>15187</v>
      </c>
      <c r="J33" s="181">
        <f t="shared" si="11"/>
        <v>-9.4448750819867588E-2</v>
      </c>
      <c r="K33" s="165">
        <f t="shared" si="10"/>
        <v>-1584</v>
      </c>
      <c r="L33" s="167">
        <f t="shared" si="9"/>
        <v>5.7802896196472754E-3</v>
      </c>
    </row>
    <row r="34" spans="1:12" x14ac:dyDescent="0.25">
      <c r="A34" s="164" t="s">
        <v>146</v>
      </c>
      <c r="B34" s="165" t="s">
        <v>133</v>
      </c>
      <c r="C34" s="166">
        <v>22209</v>
      </c>
      <c r="D34" s="166">
        <v>16043</v>
      </c>
      <c r="E34" s="166">
        <v>393</v>
      </c>
      <c r="F34" s="166">
        <v>9827</v>
      </c>
      <c r="G34" s="166">
        <v>16332</v>
      </c>
      <c r="H34" s="166">
        <v>16950</v>
      </c>
      <c r="I34" s="166">
        <v>13355</v>
      </c>
      <c r="J34" s="181">
        <f t="shared" si="11"/>
        <v>-0.21209439528023599</v>
      </c>
      <c r="K34" s="165">
        <f t="shared" si="10"/>
        <v>-3595</v>
      </c>
      <c r="L34" s="167">
        <f t="shared" si="9"/>
        <v>5.0830162553756088E-3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163925</v>
      </c>
      <c r="D35" s="171">
        <f t="shared" ref="D35:I35" si="13">D27-SUM(D28:D34)</f>
        <v>90814</v>
      </c>
      <c r="E35" s="171">
        <f t="shared" si="13"/>
        <v>41591</v>
      </c>
      <c r="F35" s="171">
        <f t="shared" si="13"/>
        <v>167918</v>
      </c>
      <c r="G35" s="171">
        <f t="shared" si="13"/>
        <v>195736</v>
      </c>
      <c r="H35" s="171">
        <f t="shared" si="13"/>
        <v>216114</v>
      </c>
      <c r="I35" s="171">
        <f t="shared" si="13"/>
        <v>209303</v>
      </c>
      <c r="J35" s="182">
        <f t="shared" si="11"/>
        <v>-3.1515774082197412E-2</v>
      </c>
      <c r="K35" s="170">
        <f>I35-H35</f>
        <v>-6811</v>
      </c>
      <c r="L35" s="172">
        <f t="shared" si="9"/>
        <v>7.9662340044843197E-2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650531</v>
      </c>
      <c r="D37" s="178">
        <v>324285</v>
      </c>
      <c r="E37" s="178">
        <v>70313</v>
      </c>
      <c r="F37" s="178">
        <v>568425</v>
      </c>
      <c r="G37" s="178">
        <v>640998</v>
      </c>
      <c r="H37" s="178">
        <v>679581</v>
      </c>
      <c r="I37" s="178">
        <v>692665</v>
      </c>
      <c r="J37" s="179">
        <f>IFERROR(I37/H37-1,"-")</f>
        <v>1.9253039740663835E-2</v>
      </c>
      <c r="K37" s="178">
        <f>I37-H37</f>
        <v>13084</v>
      </c>
      <c r="L37" s="179">
        <f t="shared" ref="L37:L49" si="14">I37/I$9</f>
        <v>0.2636336544013288</v>
      </c>
    </row>
    <row r="38" spans="1:12" x14ac:dyDescent="0.25">
      <c r="A38" s="1" t="s">
        <v>98</v>
      </c>
      <c r="B38" s="161" t="s">
        <v>99</v>
      </c>
      <c r="C38" s="162">
        <v>46181</v>
      </c>
      <c r="D38" s="162">
        <v>17239</v>
      </c>
      <c r="E38" s="162">
        <v>21908</v>
      </c>
      <c r="F38" s="162">
        <v>43219</v>
      </c>
      <c r="G38" s="162">
        <v>40928</v>
      </c>
      <c r="H38" s="162">
        <v>40762</v>
      </c>
      <c r="I38" s="162">
        <v>43707</v>
      </c>
      <c r="J38" s="180">
        <f>IFERROR(I38/H38-1,"-")</f>
        <v>7.2248662970413546E-2</v>
      </c>
      <c r="K38" s="161">
        <f t="shared" ref="K38:K48" si="15">I38-H38</f>
        <v>2945</v>
      </c>
      <c r="L38" s="163">
        <f t="shared" si="14"/>
        <v>1.6635222124575196E-2</v>
      </c>
    </row>
    <row r="39" spans="1:12" x14ac:dyDescent="0.25">
      <c r="A39" s="164" t="s">
        <v>105</v>
      </c>
      <c r="B39" s="165" t="s">
        <v>105</v>
      </c>
      <c r="C39" s="166">
        <v>15743</v>
      </c>
      <c r="D39" s="166">
        <v>6178</v>
      </c>
      <c r="E39" s="166">
        <v>17671</v>
      </c>
      <c r="F39" s="166">
        <v>17406</v>
      </c>
      <c r="G39" s="166">
        <v>15391</v>
      </c>
      <c r="H39" s="166">
        <v>17026</v>
      </c>
      <c r="I39" s="166">
        <v>16889</v>
      </c>
      <c r="J39" s="181">
        <f>IFERROR(I39/H39-1,"-")</f>
        <v>-8.046517091507055E-3</v>
      </c>
      <c r="K39" s="165">
        <f t="shared" si="15"/>
        <v>-137</v>
      </c>
      <c r="L39" s="167">
        <f t="shared" si="14"/>
        <v>6.4280839788123292E-3</v>
      </c>
    </row>
    <row r="40" spans="1:12" x14ac:dyDescent="0.25">
      <c r="A40" s="164" t="s">
        <v>102</v>
      </c>
      <c r="B40" s="165" t="s">
        <v>102</v>
      </c>
      <c r="C40" s="166">
        <v>30438</v>
      </c>
      <c r="D40" s="166">
        <v>11061</v>
      </c>
      <c r="E40" s="166">
        <v>4237</v>
      </c>
      <c r="F40" s="166">
        <v>25813</v>
      </c>
      <c r="G40" s="166">
        <v>25537</v>
      </c>
      <c r="H40" s="166">
        <v>23736</v>
      </c>
      <c r="I40" s="166">
        <v>26818</v>
      </c>
      <c r="J40" s="181">
        <f>IFERROR(I40/H40-1,"-")</f>
        <v>0.12984496124031009</v>
      </c>
      <c r="K40" s="165">
        <f t="shared" si="15"/>
        <v>3082</v>
      </c>
      <c r="L40" s="167">
        <f t="shared" si="14"/>
        <v>1.0207138145762865E-2</v>
      </c>
    </row>
    <row r="41" spans="1:12" x14ac:dyDescent="0.25">
      <c r="A41" s="1"/>
      <c r="B41" s="161" t="s">
        <v>109</v>
      </c>
      <c r="C41" s="162">
        <v>604350</v>
      </c>
      <c r="D41" s="162">
        <v>307046</v>
      </c>
      <c r="E41" s="162">
        <v>48405</v>
      </c>
      <c r="F41" s="162">
        <v>525206</v>
      </c>
      <c r="G41" s="162">
        <v>600070</v>
      </c>
      <c r="H41" s="162">
        <v>638819</v>
      </c>
      <c r="I41" s="162">
        <v>648958</v>
      </c>
      <c r="J41" s="180">
        <f>IFERROR(I41/H41-1,"-")</f>
        <v>1.5871475331823204E-2</v>
      </c>
      <c r="K41" s="161">
        <f t="shared" si="15"/>
        <v>10139</v>
      </c>
      <c r="L41" s="163">
        <f t="shared" si="14"/>
        <v>0.24699843227675358</v>
      </c>
    </row>
    <row r="42" spans="1:12" s="57" customFormat="1" x14ac:dyDescent="0.25">
      <c r="B42" s="165" t="s">
        <v>112</v>
      </c>
      <c r="C42" s="166">
        <v>305664</v>
      </c>
      <c r="D42" s="166">
        <v>140970</v>
      </c>
      <c r="E42" s="166">
        <v>2114</v>
      </c>
      <c r="F42" s="166">
        <v>243133</v>
      </c>
      <c r="G42" s="166">
        <v>288657</v>
      </c>
      <c r="H42" s="166">
        <v>314094</v>
      </c>
      <c r="I42" s="166">
        <v>320009</v>
      </c>
      <c r="J42" s="181">
        <f t="shared" ref="J42:J49" si="16">IFERROR(I42/H42-1,"-")</f>
        <v>1.8831942030092863E-2</v>
      </c>
      <c r="K42" s="165">
        <f t="shared" si="15"/>
        <v>5915</v>
      </c>
      <c r="L42" s="167">
        <f t="shared" si="14"/>
        <v>0.12179789957817246</v>
      </c>
    </row>
    <row r="43" spans="1:12" s="57" customFormat="1" x14ac:dyDescent="0.25">
      <c r="B43" s="165" t="s">
        <v>115</v>
      </c>
      <c r="C43" s="166">
        <v>30077</v>
      </c>
      <c r="D43" s="166">
        <v>14886</v>
      </c>
      <c r="E43" s="166">
        <v>3903</v>
      </c>
      <c r="F43" s="166">
        <v>19571</v>
      </c>
      <c r="G43" s="166">
        <v>24171</v>
      </c>
      <c r="H43" s="166">
        <v>24564</v>
      </c>
      <c r="I43" s="166">
        <v>25100</v>
      </c>
      <c r="J43" s="181">
        <f t="shared" si="16"/>
        <v>2.1820550398957916E-2</v>
      </c>
      <c r="K43" s="165">
        <f t="shared" si="15"/>
        <v>536</v>
      </c>
      <c r="L43" s="167">
        <f t="shared" si="14"/>
        <v>9.5532540628923829E-3</v>
      </c>
    </row>
    <row r="44" spans="1:12" x14ac:dyDescent="0.25">
      <c r="A44" s="1"/>
      <c r="B44" s="165" t="s">
        <v>118</v>
      </c>
      <c r="C44" s="166">
        <v>12835</v>
      </c>
      <c r="D44" s="166">
        <v>7059</v>
      </c>
      <c r="E44" s="166">
        <v>6496</v>
      </c>
      <c r="F44" s="166">
        <v>13574</v>
      </c>
      <c r="G44" s="166">
        <v>15650</v>
      </c>
      <c r="H44" s="166">
        <v>15528</v>
      </c>
      <c r="I44" s="166">
        <v>15944</v>
      </c>
      <c r="J44" s="181">
        <f t="shared" si="16"/>
        <v>2.6790314270994431E-2</v>
      </c>
      <c r="K44" s="165">
        <f t="shared" si="15"/>
        <v>416</v>
      </c>
      <c r="L44" s="167">
        <f t="shared" si="14"/>
        <v>6.0684096724604045E-3</v>
      </c>
    </row>
    <row r="45" spans="1:12" x14ac:dyDescent="0.25">
      <c r="A45" s="1"/>
      <c r="B45" s="165" t="s">
        <v>125</v>
      </c>
      <c r="C45" s="166">
        <v>27945</v>
      </c>
      <c r="D45" s="166">
        <v>13054</v>
      </c>
      <c r="E45" s="166">
        <v>1079</v>
      </c>
      <c r="F45" s="166">
        <v>31418</v>
      </c>
      <c r="G45" s="166">
        <v>27641</v>
      </c>
      <c r="H45" s="166">
        <v>29168</v>
      </c>
      <c r="I45" s="166">
        <v>26278</v>
      </c>
      <c r="J45" s="181">
        <f t="shared" si="16"/>
        <v>-9.908118486012063E-2</v>
      </c>
      <c r="K45" s="165">
        <f t="shared" si="15"/>
        <v>-2890</v>
      </c>
      <c r="L45" s="167">
        <f t="shared" si="14"/>
        <v>1.0001609970704622E-2</v>
      </c>
    </row>
    <row r="46" spans="1:12" x14ac:dyDescent="0.25">
      <c r="A46" s="1"/>
      <c r="B46" s="165" t="s">
        <v>121</v>
      </c>
      <c r="C46" s="166">
        <v>19899</v>
      </c>
      <c r="D46" s="166">
        <v>11786</v>
      </c>
      <c r="E46" s="166">
        <v>1316</v>
      </c>
      <c r="F46" s="166">
        <v>19004</v>
      </c>
      <c r="G46" s="166">
        <v>21194</v>
      </c>
      <c r="H46" s="166">
        <v>24162</v>
      </c>
      <c r="I46" s="166">
        <v>19591</v>
      </c>
      <c r="J46" s="181">
        <f t="shared" si="16"/>
        <v>-0.18918135915901002</v>
      </c>
      <c r="K46" s="165">
        <f t="shared" si="15"/>
        <v>-4571</v>
      </c>
      <c r="L46" s="167">
        <f t="shared" si="14"/>
        <v>7.4564860695667196E-3</v>
      </c>
    </row>
    <row r="47" spans="1:12" x14ac:dyDescent="0.25">
      <c r="A47" s="1"/>
      <c r="B47" s="165" t="s">
        <v>130</v>
      </c>
      <c r="C47" s="166">
        <v>20837</v>
      </c>
      <c r="D47" s="166">
        <v>12179</v>
      </c>
      <c r="E47" s="166">
        <v>223</v>
      </c>
      <c r="F47" s="166">
        <v>14974</v>
      </c>
      <c r="G47" s="166">
        <v>17318</v>
      </c>
      <c r="H47" s="166">
        <v>16217</v>
      </c>
      <c r="I47" s="166">
        <v>16601</v>
      </c>
      <c r="J47" s="181">
        <f t="shared" si="16"/>
        <v>2.3678855521983122E-2</v>
      </c>
      <c r="K47" s="165">
        <f t="shared" si="15"/>
        <v>384</v>
      </c>
      <c r="L47" s="167">
        <f t="shared" si="14"/>
        <v>6.3184689521145997E-3</v>
      </c>
    </row>
    <row r="48" spans="1:12" x14ac:dyDescent="0.25">
      <c r="A48" s="164" t="s">
        <v>146</v>
      </c>
      <c r="B48" s="165" t="s">
        <v>133</v>
      </c>
      <c r="C48" s="166">
        <v>31052</v>
      </c>
      <c r="D48" s="166">
        <v>20180</v>
      </c>
      <c r="E48" s="166">
        <v>2090</v>
      </c>
      <c r="F48" s="166">
        <v>14552</v>
      </c>
      <c r="G48" s="166">
        <v>17798</v>
      </c>
      <c r="H48" s="166">
        <v>19641</v>
      </c>
      <c r="I48" s="166">
        <v>15435</v>
      </c>
      <c r="J48" s="181">
        <f t="shared" si="16"/>
        <v>-0.2141438826943638</v>
      </c>
      <c r="K48" s="165">
        <f t="shared" si="15"/>
        <v>-4206</v>
      </c>
      <c r="L48" s="167">
        <f t="shared" si="14"/>
        <v>5.8746803370814315E-3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156041</v>
      </c>
      <c r="D49" s="171">
        <f t="shared" ref="D49:I49" si="18">D41-SUM(D42:D48)</f>
        <v>86932</v>
      </c>
      <c r="E49" s="171">
        <f t="shared" si="18"/>
        <v>31184</v>
      </c>
      <c r="F49" s="171">
        <f t="shared" si="18"/>
        <v>168980</v>
      </c>
      <c r="G49" s="171">
        <f t="shared" si="18"/>
        <v>187641</v>
      </c>
      <c r="H49" s="171">
        <f t="shared" si="18"/>
        <v>195445</v>
      </c>
      <c r="I49" s="171">
        <f t="shared" si="18"/>
        <v>210000</v>
      </c>
      <c r="J49" s="182">
        <f t="shared" si="16"/>
        <v>7.4471078820128378E-2</v>
      </c>
      <c r="K49" s="170">
        <f>I49-H49</f>
        <v>14555</v>
      </c>
      <c r="L49" s="172">
        <f t="shared" si="14"/>
        <v>7.9927623633760977E-2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22620</v>
      </c>
      <c r="D51" s="178">
        <v>11900</v>
      </c>
      <c r="E51" s="178">
        <v>3887</v>
      </c>
      <c r="F51" s="178">
        <v>16119</v>
      </c>
      <c r="G51" s="178">
        <v>26270</v>
      </c>
      <c r="H51" s="178">
        <v>22984</v>
      </c>
      <c r="I51" s="178">
        <v>20681</v>
      </c>
      <c r="J51" s="179">
        <f>IFERROR(I51/H51-1,"-")</f>
        <v>-0.10020013922728854</v>
      </c>
      <c r="K51" s="178">
        <f>I51-H51</f>
        <v>-2303</v>
      </c>
      <c r="L51" s="179">
        <f t="shared" ref="L51:L63" si="19">I51/I$9</f>
        <v>7.8713484969990984E-3</v>
      </c>
    </row>
    <row r="52" spans="1:12" x14ac:dyDescent="0.25">
      <c r="A52" s="1" t="s">
        <v>98</v>
      </c>
      <c r="B52" s="161" t="s">
        <v>99</v>
      </c>
      <c r="C52" s="162">
        <v>4319</v>
      </c>
      <c r="D52" s="162">
        <v>1180</v>
      </c>
      <c r="E52" s="162">
        <v>880</v>
      </c>
      <c r="F52" s="162">
        <v>1668</v>
      </c>
      <c r="G52" s="162">
        <v>10905</v>
      </c>
      <c r="H52" s="162">
        <v>5832</v>
      </c>
      <c r="I52" s="162">
        <v>3676</v>
      </c>
      <c r="J52" s="180">
        <f>IFERROR(I52/H52-1,"-")</f>
        <v>-0.36968449931412894</v>
      </c>
      <c r="K52" s="161">
        <f t="shared" ref="K52:K62" si="20">I52-H52</f>
        <v>-2156</v>
      </c>
      <c r="L52" s="163">
        <f t="shared" si="19"/>
        <v>1.3991140213224064E-3</v>
      </c>
    </row>
    <row r="53" spans="1:12" x14ac:dyDescent="0.25">
      <c r="A53" s="164" t="s">
        <v>105</v>
      </c>
      <c r="B53" s="165" t="s">
        <v>105</v>
      </c>
      <c r="C53" s="166">
        <v>2400</v>
      </c>
      <c r="D53" s="166">
        <v>576</v>
      </c>
      <c r="E53" s="166">
        <v>378</v>
      </c>
      <c r="F53" s="166">
        <v>497</v>
      </c>
      <c r="G53" s="166">
        <v>8030</v>
      </c>
      <c r="H53" s="166">
        <v>3932</v>
      </c>
      <c r="I53" s="166">
        <v>2268</v>
      </c>
      <c r="J53" s="181">
        <f>IFERROR(I53/H53-1,"-")</f>
        <v>-0.4231943031536114</v>
      </c>
      <c r="K53" s="165">
        <f t="shared" si="20"/>
        <v>-1664</v>
      </c>
      <c r="L53" s="167">
        <f t="shared" si="19"/>
        <v>8.6321833524461854E-4</v>
      </c>
    </row>
    <row r="54" spans="1:12" x14ac:dyDescent="0.25">
      <c r="A54" s="164" t="s">
        <v>102</v>
      </c>
      <c r="B54" s="165" t="s">
        <v>102</v>
      </c>
      <c r="C54" s="166">
        <v>1919</v>
      </c>
      <c r="D54" s="166">
        <v>604</v>
      </c>
      <c r="E54" s="166">
        <v>502</v>
      </c>
      <c r="F54" s="166">
        <v>1171</v>
      </c>
      <c r="G54" s="166">
        <v>2875</v>
      </c>
      <c r="H54" s="166">
        <v>1900</v>
      </c>
      <c r="I54" s="166">
        <v>1408</v>
      </c>
      <c r="J54" s="181">
        <f>IFERROR(I54/H54-1,"-")</f>
        <v>-0.25894736842105259</v>
      </c>
      <c r="K54" s="165">
        <f t="shared" si="20"/>
        <v>-492</v>
      </c>
      <c r="L54" s="167">
        <f t="shared" si="19"/>
        <v>5.3589568607778789E-4</v>
      </c>
    </row>
    <row r="55" spans="1:12" x14ac:dyDescent="0.25">
      <c r="A55" s="1"/>
      <c r="B55" s="161" t="s">
        <v>109</v>
      </c>
      <c r="C55" s="162">
        <v>18301</v>
      </c>
      <c r="D55" s="162">
        <v>10720</v>
      </c>
      <c r="E55" s="162">
        <v>3007</v>
      </c>
      <c r="F55" s="162">
        <v>14451</v>
      </c>
      <c r="G55" s="162">
        <v>15365</v>
      </c>
      <c r="H55" s="162">
        <v>17152</v>
      </c>
      <c r="I55" s="162">
        <v>17005</v>
      </c>
      <c r="J55" s="180">
        <f>IFERROR(I55/H55-1,"-")</f>
        <v>-8.5704291044775838E-3</v>
      </c>
      <c r="K55" s="161">
        <f t="shared" si="20"/>
        <v>-147</v>
      </c>
      <c r="L55" s="163">
        <f t="shared" si="19"/>
        <v>6.4722344756766919E-3</v>
      </c>
    </row>
    <row r="56" spans="1:12" s="57" customFormat="1" x14ac:dyDescent="0.25">
      <c r="B56" s="165" t="s">
        <v>112</v>
      </c>
      <c r="C56" s="166">
        <v>5259</v>
      </c>
      <c r="D56" s="166">
        <v>3648</v>
      </c>
      <c r="E56" s="166">
        <v>75</v>
      </c>
      <c r="F56" s="166">
        <v>5030</v>
      </c>
      <c r="G56" s="166">
        <v>4676</v>
      </c>
      <c r="H56" s="166">
        <v>5230</v>
      </c>
      <c r="I56" s="166">
        <v>6040</v>
      </c>
      <c r="J56" s="181">
        <f t="shared" ref="J56:J63" si="21">IFERROR(I56/H56-1,"-")</f>
        <v>0.15487571701720837</v>
      </c>
      <c r="K56" s="165">
        <f t="shared" si="20"/>
        <v>810</v>
      </c>
      <c r="L56" s="167">
        <f t="shared" si="19"/>
        <v>2.2988706987996013E-3</v>
      </c>
    </row>
    <row r="57" spans="1:12" s="57" customFormat="1" x14ac:dyDescent="0.25">
      <c r="B57" s="165" t="s">
        <v>115</v>
      </c>
      <c r="C57" s="166">
        <v>5221</v>
      </c>
      <c r="D57" s="166">
        <v>2760</v>
      </c>
      <c r="E57" s="166">
        <v>1159</v>
      </c>
      <c r="F57" s="166">
        <v>3786</v>
      </c>
      <c r="G57" s="166">
        <v>2900</v>
      </c>
      <c r="H57" s="166">
        <v>3879</v>
      </c>
      <c r="I57" s="166">
        <v>3731</v>
      </c>
      <c r="J57" s="181">
        <f t="shared" si="21"/>
        <v>-3.8154163444186651E-2</v>
      </c>
      <c r="K57" s="165">
        <f t="shared" si="20"/>
        <v>-148</v>
      </c>
      <c r="L57" s="167">
        <f t="shared" si="19"/>
        <v>1.42004744655982E-3</v>
      </c>
    </row>
    <row r="58" spans="1:12" x14ac:dyDescent="0.25">
      <c r="A58" s="1"/>
      <c r="B58" s="165" t="s">
        <v>118</v>
      </c>
      <c r="C58" s="166">
        <v>1215</v>
      </c>
      <c r="D58" s="166">
        <v>468</v>
      </c>
      <c r="E58" s="166">
        <v>464</v>
      </c>
      <c r="F58" s="166">
        <v>1048</v>
      </c>
      <c r="G58" s="166">
        <v>1521</v>
      </c>
      <c r="H58" s="166">
        <v>1212</v>
      </c>
      <c r="I58" s="166">
        <v>931</v>
      </c>
      <c r="J58" s="181">
        <f t="shared" si="21"/>
        <v>-0.2318481848184818</v>
      </c>
      <c r="K58" s="165">
        <f t="shared" si="20"/>
        <v>-281</v>
      </c>
      <c r="L58" s="167">
        <f t="shared" si="19"/>
        <v>3.5434579810967362E-4</v>
      </c>
    </row>
    <row r="59" spans="1:12" x14ac:dyDescent="0.25">
      <c r="A59" s="1"/>
      <c r="B59" s="165" t="s">
        <v>125</v>
      </c>
      <c r="C59" s="166">
        <v>472</v>
      </c>
      <c r="D59" s="166">
        <v>223</v>
      </c>
      <c r="E59" s="166">
        <v>67</v>
      </c>
      <c r="F59" s="166">
        <v>397</v>
      </c>
      <c r="G59" s="166">
        <v>347</v>
      </c>
      <c r="H59" s="166">
        <v>625</v>
      </c>
      <c r="I59" s="166">
        <v>481</v>
      </c>
      <c r="J59" s="181">
        <f t="shared" si="21"/>
        <v>-0.23040000000000005</v>
      </c>
      <c r="K59" s="165">
        <f t="shared" si="20"/>
        <v>-144</v>
      </c>
      <c r="L59" s="167">
        <f t="shared" si="19"/>
        <v>1.8307231889447156E-4</v>
      </c>
    </row>
    <row r="60" spans="1:12" x14ac:dyDescent="0.25">
      <c r="A60" s="1"/>
      <c r="B60" s="165" t="s">
        <v>121</v>
      </c>
      <c r="C60" s="166">
        <v>515</v>
      </c>
      <c r="D60" s="166">
        <v>213</v>
      </c>
      <c r="E60" s="166">
        <v>84</v>
      </c>
      <c r="F60" s="166">
        <v>378</v>
      </c>
      <c r="G60" s="166">
        <v>372</v>
      </c>
      <c r="H60" s="166">
        <v>447</v>
      </c>
      <c r="I60" s="166">
        <v>461</v>
      </c>
      <c r="J60" s="181">
        <f t="shared" si="21"/>
        <v>3.1319910514541416E-2</v>
      </c>
      <c r="K60" s="165">
        <f t="shared" si="20"/>
        <v>14</v>
      </c>
      <c r="L60" s="167">
        <f t="shared" si="19"/>
        <v>1.7546016426268481E-4</v>
      </c>
    </row>
    <row r="61" spans="1:12" x14ac:dyDescent="0.25">
      <c r="A61" s="1"/>
      <c r="B61" s="165" t="s">
        <v>130</v>
      </c>
      <c r="C61" s="166">
        <v>180</v>
      </c>
      <c r="D61" s="166">
        <v>147</v>
      </c>
      <c r="E61" s="166">
        <v>22</v>
      </c>
      <c r="F61" s="166">
        <v>55</v>
      </c>
      <c r="G61" s="166">
        <v>161</v>
      </c>
      <c r="H61" s="166">
        <v>93</v>
      </c>
      <c r="I61" s="166">
        <v>172</v>
      </c>
      <c r="J61" s="181">
        <f t="shared" si="21"/>
        <v>0.84946236559139776</v>
      </c>
      <c r="K61" s="165">
        <f t="shared" si="20"/>
        <v>79</v>
      </c>
      <c r="L61" s="167">
        <f t="shared" si="19"/>
        <v>6.5464529833366127E-5</v>
      </c>
    </row>
    <row r="62" spans="1:12" x14ac:dyDescent="0.25">
      <c r="A62" s="164" t="s">
        <v>146</v>
      </c>
      <c r="B62" s="165" t="s">
        <v>133</v>
      </c>
      <c r="C62" s="166">
        <v>286</v>
      </c>
      <c r="D62" s="166">
        <v>253</v>
      </c>
      <c r="E62" s="166">
        <v>16</v>
      </c>
      <c r="F62" s="166">
        <v>94</v>
      </c>
      <c r="G62" s="166">
        <v>154</v>
      </c>
      <c r="H62" s="166">
        <v>96</v>
      </c>
      <c r="I62" s="166">
        <v>341</v>
      </c>
      <c r="J62" s="181">
        <f t="shared" si="21"/>
        <v>2.5520833333333335</v>
      </c>
      <c r="K62" s="165">
        <f t="shared" si="20"/>
        <v>245</v>
      </c>
      <c r="L62" s="167">
        <f t="shared" si="19"/>
        <v>1.2978723647196424E-4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5153</v>
      </c>
      <c r="D63" s="171">
        <f t="shared" ref="D63:I63" si="23">D55-SUM(D56:D62)</f>
        <v>3008</v>
      </c>
      <c r="E63" s="171">
        <f t="shared" si="23"/>
        <v>1120</v>
      </c>
      <c r="F63" s="171">
        <f t="shared" si="23"/>
        <v>3663</v>
      </c>
      <c r="G63" s="171">
        <f t="shared" si="23"/>
        <v>5234</v>
      </c>
      <c r="H63" s="171">
        <f t="shared" si="23"/>
        <v>5570</v>
      </c>
      <c r="I63" s="171">
        <f t="shared" si="23"/>
        <v>4848</v>
      </c>
      <c r="J63" s="182">
        <f t="shared" si="21"/>
        <v>-0.12962298025134655</v>
      </c>
      <c r="K63" s="170">
        <f>I63-H63</f>
        <v>-722</v>
      </c>
      <c r="L63" s="172">
        <f t="shared" si="19"/>
        <v>1.8451862827451105E-3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61669</v>
      </c>
      <c r="D65" s="178">
        <v>29538</v>
      </c>
      <c r="E65" s="178">
        <v>17593</v>
      </c>
      <c r="F65" s="178">
        <v>66634</v>
      </c>
      <c r="G65" s="178">
        <v>84343</v>
      </c>
      <c r="H65" s="178">
        <v>117436</v>
      </c>
      <c r="I65" s="178">
        <v>90288</v>
      </c>
      <c r="J65" s="179">
        <f>IFERROR(I65/H65-1,"-")</f>
        <v>-0.23117272386661669</v>
      </c>
      <c r="K65" s="178">
        <f>I65-H65</f>
        <v>-27148</v>
      </c>
      <c r="L65" s="179">
        <f t="shared" ref="L65:L77" si="24">I65/I$9</f>
        <v>3.4364310869738145E-2</v>
      </c>
    </row>
    <row r="66" spans="1:12" x14ac:dyDescent="0.25">
      <c r="A66" s="1" t="s">
        <v>98</v>
      </c>
      <c r="B66" s="161" t="s">
        <v>99</v>
      </c>
      <c r="C66" s="162">
        <v>11126</v>
      </c>
      <c r="D66" s="162">
        <v>6589</v>
      </c>
      <c r="E66" s="162">
        <v>7712</v>
      </c>
      <c r="F66" s="162">
        <v>14118</v>
      </c>
      <c r="G66" s="162">
        <v>8229</v>
      </c>
      <c r="H66" s="162">
        <v>24011</v>
      </c>
      <c r="I66" s="162">
        <v>15205</v>
      </c>
      <c r="J66" s="180">
        <f>IFERROR(I66/H66-1,"-")</f>
        <v>-0.36674857357044688</v>
      </c>
      <c r="K66" s="161">
        <f t="shared" ref="K66:K76" si="25">I66-H66</f>
        <v>-8806</v>
      </c>
      <c r="L66" s="163">
        <f t="shared" si="24"/>
        <v>5.7871405588158838E-3</v>
      </c>
    </row>
    <row r="67" spans="1:12" x14ac:dyDescent="0.25">
      <c r="A67" s="164" t="s">
        <v>105</v>
      </c>
      <c r="B67" s="165" t="s">
        <v>105</v>
      </c>
      <c r="C67" s="166">
        <v>5269</v>
      </c>
      <c r="D67" s="166">
        <v>2565</v>
      </c>
      <c r="E67" s="166">
        <v>7539</v>
      </c>
      <c r="F67" s="166">
        <v>9752</v>
      </c>
      <c r="G67" s="166">
        <v>5245</v>
      </c>
      <c r="H67" s="166">
        <v>12629</v>
      </c>
      <c r="I67" s="166">
        <v>5309</v>
      </c>
      <c r="J67" s="181">
        <f>IFERROR(I67/H67-1,"-")</f>
        <v>-0.57961833874416024</v>
      </c>
      <c r="K67" s="165">
        <f t="shared" si="25"/>
        <v>-7320</v>
      </c>
      <c r="L67" s="167">
        <f t="shared" si="24"/>
        <v>2.0206464470077954E-3</v>
      </c>
    </row>
    <row r="68" spans="1:12" x14ac:dyDescent="0.25">
      <c r="A68" s="164" t="s">
        <v>102</v>
      </c>
      <c r="B68" s="165" t="s">
        <v>102</v>
      </c>
      <c r="C68" s="166">
        <v>5857</v>
      </c>
      <c r="D68" s="166">
        <v>4024</v>
      </c>
      <c r="E68" s="166">
        <v>173</v>
      </c>
      <c r="F68" s="166">
        <v>4366</v>
      </c>
      <c r="G68" s="166">
        <v>2984</v>
      </c>
      <c r="H68" s="166">
        <v>11382</v>
      </c>
      <c r="I68" s="166">
        <v>9896</v>
      </c>
      <c r="J68" s="181">
        <f>IFERROR(I68/H68-1,"-")</f>
        <v>-0.13055701985591284</v>
      </c>
      <c r="K68" s="165">
        <f t="shared" si="25"/>
        <v>-1486</v>
      </c>
      <c r="L68" s="167">
        <f t="shared" si="24"/>
        <v>3.7664941118080884E-3</v>
      </c>
    </row>
    <row r="69" spans="1:12" x14ac:dyDescent="0.25">
      <c r="A69" s="1"/>
      <c r="B69" s="161" t="s">
        <v>109</v>
      </c>
      <c r="C69" s="162">
        <v>50543</v>
      </c>
      <c r="D69" s="162">
        <v>22949</v>
      </c>
      <c r="E69" s="162">
        <v>9881</v>
      </c>
      <c r="F69" s="162">
        <v>52516</v>
      </c>
      <c r="G69" s="162">
        <v>76114</v>
      </c>
      <c r="H69" s="162">
        <v>93425</v>
      </c>
      <c r="I69" s="162">
        <v>75083</v>
      </c>
      <c r="J69" s="180">
        <f>IFERROR(I69/H69-1,"-")</f>
        <v>-0.19632860583355638</v>
      </c>
      <c r="K69" s="161">
        <f t="shared" si="25"/>
        <v>-18342</v>
      </c>
      <c r="L69" s="163">
        <f t="shared" si="24"/>
        <v>2.8577170310922263E-2</v>
      </c>
    </row>
    <row r="70" spans="1:12" s="57" customFormat="1" x14ac:dyDescent="0.25">
      <c r="B70" s="165" t="s">
        <v>112</v>
      </c>
      <c r="C70" s="166">
        <v>22066</v>
      </c>
      <c r="D70" s="166">
        <v>9198</v>
      </c>
      <c r="E70" s="166">
        <v>1078</v>
      </c>
      <c r="F70" s="166">
        <v>20641</v>
      </c>
      <c r="G70" s="166">
        <v>26883</v>
      </c>
      <c r="H70" s="166">
        <v>34550</v>
      </c>
      <c r="I70" s="166">
        <v>36215</v>
      </c>
      <c r="J70" s="181">
        <f t="shared" ref="J70:J77" si="26">IFERROR(I70/H70-1,"-")</f>
        <v>4.8191027496382155E-2</v>
      </c>
      <c r="K70" s="165">
        <f t="shared" si="25"/>
        <v>1665</v>
      </c>
      <c r="L70" s="167">
        <f t="shared" si="24"/>
        <v>1.3783708999507874E-2</v>
      </c>
    </row>
    <row r="71" spans="1:12" s="57" customFormat="1" x14ac:dyDescent="0.25">
      <c r="B71" s="165" t="s">
        <v>115</v>
      </c>
      <c r="C71" s="166">
        <v>6374</v>
      </c>
      <c r="D71" s="166">
        <v>2626</v>
      </c>
      <c r="E71" s="166">
        <v>1953</v>
      </c>
      <c r="F71" s="166">
        <v>5693</v>
      </c>
      <c r="G71" s="166">
        <v>4676</v>
      </c>
      <c r="H71" s="166">
        <v>6250</v>
      </c>
      <c r="I71" s="166">
        <v>5930</v>
      </c>
      <c r="J71" s="181">
        <f t="shared" si="26"/>
        <v>-5.1200000000000023E-2</v>
      </c>
      <c r="K71" s="165">
        <f t="shared" si="25"/>
        <v>-320</v>
      </c>
      <c r="L71" s="167">
        <f t="shared" si="24"/>
        <v>2.2570038483247742E-3</v>
      </c>
    </row>
    <row r="72" spans="1:12" x14ac:dyDescent="0.25">
      <c r="A72" s="1"/>
      <c r="B72" s="165" t="s">
        <v>118</v>
      </c>
      <c r="C72" s="166">
        <v>5487</v>
      </c>
      <c r="D72" s="166">
        <v>2915</v>
      </c>
      <c r="E72" s="166">
        <v>1202</v>
      </c>
      <c r="F72" s="166">
        <v>7261</v>
      </c>
      <c r="G72" s="166">
        <v>10091</v>
      </c>
      <c r="H72" s="166">
        <v>12078</v>
      </c>
      <c r="I72" s="166">
        <v>4898</v>
      </c>
      <c r="J72" s="181">
        <f t="shared" si="26"/>
        <v>-0.59446928299387314</v>
      </c>
      <c r="K72" s="165">
        <f t="shared" si="25"/>
        <v>-7180</v>
      </c>
      <c r="L72" s="167">
        <f t="shared" si="24"/>
        <v>1.8642166693245772E-3</v>
      </c>
    </row>
    <row r="73" spans="1:12" x14ac:dyDescent="0.25">
      <c r="A73" s="1"/>
      <c r="B73" s="165" t="s">
        <v>125</v>
      </c>
      <c r="C73" s="166">
        <v>1162</v>
      </c>
      <c r="D73" s="166">
        <v>233</v>
      </c>
      <c r="E73" s="166">
        <v>246</v>
      </c>
      <c r="F73" s="166">
        <v>1949</v>
      </c>
      <c r="G73" s="166">
        <v>2194</v>
      </c>
      <c r="H73" s="166">
        <v>3809</v>
      </c>
      <c r="I73" s="166">
        <v>2777</v>
      </c>
      <c r="J73" s="181">
        <f t="shared" si="26"/>
        <v>-0.27093725387240741</v>
      </c>
      <c r="K73" s="165">
        <f t="shared" si="25"/>
        <v>-1032</v>
      </c>
      <c r="L73" s="167">
        <f t="shared" si="24"/>
        <v>1.0569476706235915E-3</v>
      </c>
    </row>
    <row r="74" spans="1:12" x14ac:dyDescent="0.25">
      <c r="A74" s="1"/>
      <c r="B74" s="165" t="s">
        <v>121</v>
      </c>
      <c r="C74" s="166">
        <v>1267</v>
      </c>
      <c r="D74" s="166">
        <v>590</v>
      </c>
      <c r="E74" s="166">
        <v>818</v>
      </c>
      <c r="F74" s="166">
        <v>1621</v>
      </c>
      <c r="G74" s="166">
        <v>1580</v>
      </c>
      <c r="H74" s="166">
        <v>2171</v>
      </c>
      <c r="I74" s="166">
        <v>1693</v>
      </c>
      <c r="J74" s="181">
        <f t="shared" si="26"/>
        <v>-0.22017503454629206</v>
      </c>
      <c r="K74" s="165">
        <f t="shared" si="25"/>
        <v>-478</v>
      </c>
      <c r="L74" s="167">
        <f t="shared" si="24"/>
        <v>6.4436888958074921E-4</v>
      </c>
    </row>
    <row r="75" spans="1:12" x14ac:dyDescent="0.25">
      <c r="A75" s="1"/>
      <c r="B75" s="165" t="s">
        <v>130</v>
      </c>
      <c r="C75" s="166">
        <v>1304</v>
      </c>
      <c r="D75" s="166">
        <v>833</v>
      </c>
      <c r="E75" s="166">
        <v>2</v>
      </c>
      <c r="F75" s="166">
        <v>1382</v>
      </c>
      <c r="G75" s="166">
        <v>3910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6.4741375143346385E-4</v>
      </c>
    </row>
    <row r="76" spans="1:12" x14ac:dyDescent="0.25">
      <c r="A76" s="164" t="s">
        <v>146</v>
      </c>
      <c r="B76" s="165" t="s">
        <v>133</v>
      </c>
      <c r="C76" s="166">
        <v>1447</v>
      </c>
      <c r="D76" s="166">
        <v>961</v>
      </c>
      <c r="E76" s="166">
        <v>0</v>
      </c>
      <c r="F76" s="166">
        <v>381</v>
      </c>
      <c r="G76" s="166">
        <v>1059</v>
      </c>
      <c r="H76" s="166">
        <v>2048</v>
      </c>
      <c r="I76" s="166">
        <v>2187</v>
      </c>
      <c r="J76" s="181">
        <f t="shared" si="26"/>
        <v>6.787109375E-2</v>
      </c>
      <c r="K76" s="165">
        <f t="shared" si="25"/>
        <v>139</v>
      </c>
      <c r="L76" s="167">
        <f t="shared" si="24"/>
        <v>8.3238910898588217E-4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11436</v>
      </c>
      <c r="D77" s="171">
        <f t="shared" ref="D77:I77" si="28">D69-SUM(D70:D76)</f>
        <v>5593</v>
      </c>
      <c r="E77" s="171">
        <f t="shared" si="28"/>
        <v>4582</v>
      </c>
      <c r="F77" s="171">
        <f t="shared" si="28"/>
        <v>13588</v>
      </c>
      <c r="G77" s="171">
        <f t="shared" si="28"/>
        <v>25721</v>
      </c>
      <c r="H77" s="171">
        <f t="shared" si="28"/>
        <v>29692</v>
      </c>
      <c r="I77" s="171">
        <f t="shared" si="28"/>
        <v>19682</v>
      </c>
      <c r="J77" s="182">
        <f t="shared" si="26"/>
        <v>-0.33712784588441336</v>
      </c>
      <c r="K77" s="170">
        <f>I77-H77</f>
        <v>-10010</v>
      </c>
      <c r="L77" s="172">
        <f t="shared" si="24"/>
        <v>7.4911213731413493E-3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370480</v>
      </c>
      <c r="D79" s="178">
        <v>183101</v>
      </c>
      <c r="E79" s="178">
        <v>49460</v>
      </c>
      <c r="F79" s="178">
        <v>301297</v>
      </c>
      <c r="G79" s="178">
        <v>363874</v>
      </c>
      <c r="H79" s="178">
        <v>414494</v>
      </c>
      <c r="I79" s="178">
        <v>430147</v>
      </c>
      <c r="J79" s="179">
        <f>IFERROR(I79/H79-1,"-")</f>
        <v>3.776411721279449E-2</v>
      </c>
      <c r="K79" s="178">
        <f>I79-H79</f>
        <v>15653</v>
      </c>
      <c r="L79" s="179">
        <f t="shared" ref="L79:L91" si="29">I79/I$9</f>
        <v>0.16371727391995897</v>
      </c>
    </row>
    <row r="80" spans="1:12" x14ac:dyDescent="0.25">
      <c r="A80" s="1" t="s">
        <v>98</v>
      </c>
      <c r="B80" s="161" t="s">
        <v>99</v>
      </c>
      <c r="C80" s="162">
        <v>141868</v>
      </c>
      <c r="D80" s="162">
        <v>56011</v>
      </c>
      <c r="E80" s="162">
        <v>24410</v>
      </c>
      <c r="F80" s="162">
        <v>128007</v>
      </c>
      <c r="G80" s="162">
        <v>138969</v>
      </c>
      <c r="H80" s="162">
        <v>144442</v>
      </c>
      <c r="I80" s="162">
        <v>153798</v>
      </c>
      <c r="J80" s="180">
        <f>IFERROR(I80/H80-1,"-")</f>
        <v>6.4773403857603773E-2</v>
      </c>
      <c r="K80" s="161">
        <f t="shared" ref="K80:K90" si="30">I80-H80</f>
        <v>9356</v>
      </c>
      <c r="L80" s="163">
        <f t="shared" si="29"/>
        <v>5.8536707902976999E-2</v>
      </c>
    </row>
    <row r="81" spans="1:12" x14ac:dyDescent="0.25">
      <c r="A81" s="164" t="s">
        <v>105</v>
      </c>
      <c r="B81" s="165" t="s">
        <v>105</v>
      </c>
      <c r="C81" s="166">
        <v>24079</v>
      </c>
      <c r="D81" s="166">
        <v>9469</v>
      </c>
      <c r="E81" s="166">
        <v>12084</v>
      </c>
      <c r="F81" s="166">
        <v>34091</v>
      </c>
      <c r="G81" s="166">
        <v>31626</v>
      </c>
      <c r="H81" s="166">
        <v>35916</v>
      </c>
      <c r="I81" s="166">
        <v>32292</v>
      </c>
      <c r="J81" s="181">
        <f>IFERROR(I81/H81-1,"-")</f>
        <v>-0.10090210491146012</v>
      </c>
      <c r="K81" s="165">
        <f t="shared" si="30"/>
        <v>-3624</v>
      </c>
      <c r="L81" s="167">
        <f t="shared" si="29"/>
        <v>1.2290584868482902E-2</v>
      </c>
    </row>
    <row r="82" spans="1:12" x14ac:dyDescent="0.25">
      <c r="A82" s="164" t="s">
        <v>102</v>
      </c>
      <c r="B82" s="165" t="s">
        <v>102</v>
      </c>
      <c r="C82" s="166">
        <v>117789</v>
      </c>
      <c r="D82" s="166">
        <v>46542</v>
      </c>
      <c r="E82" s="166">
        <v>12326</v>
      </c>
      <c r="F82" s="166">
        <v>93916</v>
      </c>
      <c r="G82" s="166">
        <v>107343</v>
      </c>
      <c r="H82" s="166">
        <v>108526</v>
      </c>
      <c r="I82" s="166">
        <v>121506</v>
      </c>
      <c r="J82" s="181">
        <f>IFERROR(I82/H82-1,"-")</f>
        <v>0.11960267585647677</v>
      </c>
      <c r="K82" s="165">
        <f t="shared" si="30"/>
        <v>12980</v>
      </c>
      <c r="L82" s="167">
        <f t="shared" si="29"/>
        <v>4.6246123034494095E-2</v>
      </c>
    </row>
    <row r="83" spans="1:12" x14ac:dyDescent="0.25">
      <c r="A83" s="1"/>
      <c r="B83" s="161" t="s">
        <v>109</v>
      </c>
      <c r="C83" s="162">
        <v>228612</v>
      </c>
      <c r="D83" s="162">
        <v>127090</v>
      </c>
      <c r="E83" s="162">
        <v>25050</v>
      </c>
      <c r="F83" s="162">
        <v>173290</v>
      </c>
      <c r="G83" s="162">
        <v>224905</v>
      </c>
      <c r="H83" s="162">
        <v>270052</v>
      </c>
      <c r="I83" s="162">
        <v>276349</v>
      </c>
      <c r="J83" s="180">
        <f>IFERROR(I83/H83-1,"-")</f>
        <v>2.3317731399878472E-2</v>
      </c>
      <c r="K83" s="161">
        <f t="shared" si="30"/>
        <v>6297</v>
      </c>
      <c r="L83" s="163">
        <f t="shared" si="29"/>
        <v>0.10518056601698196</v>
      </c>
    </row>
    <row r="84" spans="1:12" s="57" customFormat="1" x14ac:dyDescent="0.25">
      <c r="B84" s="165" t="s">
        <v>112</v>
      </c>
      <c r="C84" s="166">
        <v>35416</v>
      </c>
      <c r="D84" s="166">
        <v>21229</v>
      </c>
      <c r="E84" s="166">
        <v>1767</v>
      </c>
      <c r="F84" s="166">
        <v>28365</v>
      </c>
      <c r="G84" s="166">
        <v>41158</v>
      </c>
      <c r="H84" s="166">
        <v>50397</v>
      </c>
      <c r="I84" s="166">
        <v>50391</v>
      </c>
      <c r="J84" s="181">
        <f t="shared" ref="J84:J91" si="31">IFERROR(I84/H84-1,"-")</f>
        <v>-1.1905470563722265E-4</v>
      </c>
      <c r="K84" s="165">
        <f t="shared" si="30"/>
        <v>-6</v>
      </c>
      <c r="L84" s="167">
        <f t="shared" si="29"/>
        <v>1.917920420251833E-2</v>
      </c>
    </row>
    <row r="85" spans="1:12" s="57" customFormat="1" x14ac:dyDescent="0.25">
      <c r="B85" s="165" t="s">
        <v>115</v>
      </c>
      <c r="C85" s="166">
        <v>92304</v>
      </c>
      <c r="D85" s="166">
        <v>46896</v>
      </c>
      <c r="E85" s="166">
        <v>5346</v>
      </c>
      <c r="F85" s="166">
        <v>57888</v>
      </c>
      <c r="G85" s="166">
        <v>73001</v>
      </c>
      <c r="H85" s="166">
        <v>84783</v>
      </c>
      <c r="I85" s="166">
        <v>82705</v>
      </c>
      <c r="J85" s="181">
        <f t="shared" si="31"/>
        <v>-2.4509630468372179E-2</v>
      </c>
      <c r="K85" s="165">
        <f t="shared" si="30"/>
        <v>-2078</v>
      </c>
      <c r="L85" s="167">
        <f t="shared" si="29"/>
        <v>3.1478162441096198E-2</v>
      </c>
    </row>
    <row r="86" spans="1:12" x14ac:dyDescent="0.25">
      <c r="A86" s="1"/>
      <c r="B86" s="165" t="s">
        <v>118</v>
      </c>
      <c r="C86" s="166">
        <v>12201</v>
      </c>
      <c r="D86" s="166">
        <v>6810</v>
      </c>
      <c r="E86" s="166">
        <v>5129</v>
      </c>
      <c r="F86" s="166">
        <v>15609</v>
      </c>
      <c r="G86" s="166">
        <v>19791</v>
      </c>
      <c r="H86" s="166">
        <v>28101</v>
      </c>
      <c r="I86" s="166">
        <v>29768</v>
      </c>
      <c r="J86" s="181">
        <f t="shared" si="31"/>
        <v>5.932173232269311E-2</v>
      </c>
      <c r="K86" s="165">
        <f t="shared" si="30"/>
        <v>1667</v>
      </c>
      <c r="L86" s="167">
        <f t="shared" si="29"/>
        <v>1.1329930953951413E-2</v>
      </c>
    </row>
    <row r="87" spans="1:12" x14ac:dyDescent="0.25">
      <c r="A87" s="1"/>
      <c r="B87" s="165" t="s">
        <v>125</v>
      </c>
      <c r="C87" s="166">
        <v>3705</v>
      </c>
      <c r="D87" s="166">
        <v>1878</v>
      </c>
      <c r="E87" s="166">
        <v>361</v>
      </c>
      <c r="F87" s="166">
        <v>5141</v>
      </c>
      <c r="G87" s="166">
        <v>4606</v>
      </c>
      <c r="H87" s="166">
        <v>6858</v>
      </c>
      <c r="I87" s="166">
        <v>7577</v>
      </c>
      <c r="J87" s="181">
        <f t="shared" si="31"/>
        <v>0.10484106153397499</v>
      </c>
      <c r="K87" s="165">
        <f t="shared" si="30"/>
        <v>719</v>
      </c>
      <c r="L87" s="167">
        <f t="shared" si="29"/>
        <v>2.8838647822524138E-3</v>
      </c>
    </row>
    <row r="88" spans="1:12" x14ac:dyDescent="0.25">
      <c r="A88" s="1"/>
      <c r="B88" s="165" t="s">
        <v>121</v>
      </c>
      <c r="C88" s="166">
        <v>2959</v>
      </c>
      <c r="D88" s="166">
        <v>1330</v>
      </c>
      <c r="E88" s="166">
        <v>489</v>
      </c>
      <c r="F88" s="166">
        <v>2884</v>
      </c>
      <c r="G88" s="166">
        <v>2761</v>
      </c>
      <c r="H88" s="166">
        <v>3584</v>
      </c>
      <c r="I88" s="166">
        <v>3965</v>
      </c>
      <c r="J88" s="181">
        <f t="shared" si="31"/>
        <v>0.1063058035714286</v>
      </c>
      <c r="K88" s="165">
        <f t="shared" si="30"/>
        <v>381</v>
      </c>
      <c r="L88" s="167">
        <f t="shared" si="29"/>
        <v>1.5091096557517251E-3</v>
      </c>
    </row>
    <row r="89" spans="1:12" x14ac:dyDescent="0.25">
      <c r="A89" s="1"/>
      <c r="B89" s="165" t="s">
        <v>130</v>
      </c>
      <c r="C89" s="166">
        <v>6062</v>
      </c>
      <c r="D89" s="166">
        <v>4100</v>
      </c>
      <c r="E89" s="166">
        <v>110</v>
      </c>
      <c r="F89" s="166">
        <v>4050</v>
      </c>
      <c r="G89" s="166">
        <v>6494</v>
      </c>
      <c r="H89" s="166">
        <v>5689</v>
      </c>
      <c r="I89" s="166">
        <v>5734</v>
      </c>
      <c r="J89" s="181">
        <f t="shared" si="31"/>
        <v>7.9100017577782289E-3</v>
      </c>
      <c r="K89" s="165">
        <f t="shared" si="30"/>
        <v>45</v>
      </c>
      <c r="L89" s="167">
        <f t="shared" si="29"/>
        <v>2.1824047329332638E-3</v>
      </c>
    </row>
    <row r="90" spans="1:12" x14ac:dyDescent="0.25">
      <c r="A90" s="164" t="s">
        <v>146</v>
      </c>
      <c r="B90" s="165" t="s">
        <v>133</v>
      </c>
      <c r="C90" s="166">
        <v>8567</v>
      </c>
      <c r="D90" s="166">
        <v>6540</v>
      </c>
      <c r="E90" s="166">
        <v>421</v>
      </c>
      <c r="F90" s="166">
        <v>3932</v>
      </c>
      <c r="G90" s="166">
        <v>6869</v>
      </c>
      <c r="H90" s="166">
        <v>7595</v>
      </c>
      <c r="I90" s="166">
        <v>5226</v>
      </c>
      <c r="J90" s="181">
        <f t="shared" si="31"/>
        <v>-0.31191573403554973</v>
      </c>
      <c r="K90" s="165">
        <f t="shared" si="30"/>
        <v>-2369</v>
      </c>
      <c r="L90" s="167">
        <f t="shared" si="29"/>
        <v>1.9890560052858801E-3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67398</v>
      </c>
      <c r="D91" s="171">
        <f t="shared" ref="D91:I91" si="33">D83-SUM(D84:D90)</f>
        <v>38307</v>
      </c>
      <c r="E91" s="171">
        <f t="shared" si="33"/>
        <v>11427</v>
      </c>
      <c r="F91" s="171">
        <f t="shared" si="33"/>
        <v>55421</v>
      </c>
      <c r="G91" s="171">
        <f t="shared" si="33"/>
        <v>70225</v>
      </c>
      <c r="H91" s="171">
        <f t="shared" si="33"/>
        <v>83045</v>
      </c>
      <c r="I91" s="171">
        <f t="shared" si="33"/>
        <v>90983</v>
      </c>
      <c r="J91" s="182">
        <f t="shared" si="31"/>
        <v>9.5586730086097971E-2</v>
      </c>
      <c r="K91" s="170">
        <f>I91-H91</f>
        <v>7938</v>
      </c>
      <c r="L91" s="172">
        <f t="shared" si="29"/>
        <v>3.4628833243192735E-2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24386</v>
      </c>
      <c r="D93" s="178">
        <v>13511</v>
      </c>
      <c r="E93" s="178">
        <v>9668</v>
      </c>
      <c r="F93" s="178">
        <v>21353</v>
      </c>
      <c r="G93" s="178">
        <v>27855</v>
      </c>
      <c r="H93" s="178">
        <v>26672</v>
      </c>
      <c r="I93" s="178">
        <v>25592</v>
      </c>
      <c r="J93" s="179">
        <f>IFERROR(I93/H93-1,"-")</f>
        <v>-4.0491901619676085E-2</v>
      </c>
      <c r="K93" s="178">
        <f>I93-H93</f>
        <v>-1080</v>
      </c>
      <c r="L93" s="179">
        <f t="shared" ref="L93:L105" si="34">I93/I$9</f>
        <v>9.7405130668343377E-3</v>
      </c>
    </row>
    <row r="94" spans="1:12" x14ac:dyDescent="0.25">
      <c r="A94" s="1" t="s">
        <v>98</v>
      </c>
      <c r="B94" s="161" t="s">
        <v>99</v>
      </c>
      <c r="C94" s="162">
        <v>14425</v>
      </c>
      <c r="D94" s="162">
        <v>7669</v>
      </c>
      <c r="E94" s="162">
        <v>5611</v>
      </c>
      <c r="F94" s="162">
        <v>12152</v>
      </c>
      <c r="G94" s="162">
        <v>17060</v>
      </c>
      <c r="H94" s="162">
        <v>14221</v>
      </c>
      <c r="I94" s="162">
        <v>13984</v>
      </c>
      <c r="J94" s="180">
        <f>IFERROR(I94/H94-1,"-")</f>
        <v>-1.6665494690950022E-2</v>
      </c>
      <c r="K94" s="161">
        <f t="shared" ref="K94:K104" si="35">I94-H94</f>
        <v>-237</v>
      </c>
      <c r="L94" s="163">
        <f t="shared" si="34"/>
        <v>5.322418518545302E-3</v>
      </c>
    </row>
    <row r="95" spans="1:12" x14ac:dyDescent="0.25">
      <c r="A95" s="164" t="s">
        <v>105</v>
      </c>
      <c r="B95" s="165" t="s">
        <v>105</v>
      </c>
      <c r="C95" s="166">
        <v>6680</v>
      </c>
      <c r="D95" s="166">
        <v>4352</v>
      </c>
      <c r="E95" s="166">
        <v>3227</v>
      </c>
      <c r="F95" s="166">
        <v>5683</v>
      </c>
      <c r="G95" s="166">
        <v>5222</v>
      </c>
      <c r="H95" s="166">
        <v>3979</v>
      </c>
      <c r="I95" s="166">
        <v>4527</v>
      </c>
      <c r="J95" s="181">
        <f>IFERROR(I95/H95-1,"-")</f>
        <v>0.13772304599145513</v>
      </c>
      <c r="K95" s="165">
        <f t="shared" si="35"/>
        <v>548</v>
      </c>
      <c r="L95" s="167">
        <f t="shared" si="34"/>
        <v>1.7230112009049329E-3</v>
      </c>
    </row>
    <row r="96" spans="1:12" x14ac:dyDescent="0.25">
      <c r="A96" s="164" t="s">
        <v>102</v>
      </c>
      <c r="B96" s="165" t="s">
        <v>102</v>
      </c>
      <c r="C96" s="166">
        <v>7745</v>
      </c>
      <c r="D96" s="166">
        <v>3317</v>
      </c>
      <c r="E96" s="166">
        <v>2384</v>
      </c>
      <c r="F96" s="166">
        <v>6469</v>
      </c>
      <c r="G96" s="166">
        <v>11838</v>
      </c>
      <c r="H96" s="166">
        <v>10242</v>
      </c>
      <c r="I96" s="166">
        <v>9457</v>
      </c>
      <c r="J96" s="181">
        <f>IFERROR(I96/H96-1,"-")</f>
        <v>-7.6645186487014239E-2</v>
      </c>
      <c r="K96" s="165">
        <f t="shared" si="35"/>
        <v>-785</v>
      </c>
      <c r="L96" s="167">
        <f t="shared" si="34"/>
        <v>3.5994073176403691E-3</v>
      </c>
    </row>
    <row r="97" spans="1:12" x14ac:dyDescent="0.25">
      <c r="A97" s="1"/>
      <c r="B97" s="161" t="s">
        <v>109</v>
      </c>
      <c r="C97" s="162">
        <v>9961</v>
      </c>
      <c r="D97" s="162">
        <v>5842</v>
      </c>
      <c r="E97" s="162">
        <v>4057</v>
      </c>
      <c r="F97" s="162">
        <v>9201</v>
      </c>
      <c r="G97" s="162">
        <v>10795</v>
      </c>
      <c r="H97" s="162">
        <v>12451</v>
      </c>
      <c r="I97" s="162">
        <v>11608</v>
      </c>
      <c r="J97" s="180">
        <f>IFERROR(I97/H97-1,"-")</f>
        <v>-6.7705405188338341E-2</v>
      </c>
      <c r="K97" s="161">
        <f t="shared" si="35"/>
        <v>-843</v>
      </c>
      <c r="L97" s="163">
        <f t="shared" si="34"/>
        <v>4.4180945482890348E-3</v>
      </c>
    </row>
    <row r="98" spans="1:12" s="57" customFormat="1" x14ac:dyDescent="0.25">
      <c r="B98" s="165" t="s">
        <v>112</v>
      </c>
      <c r="C98" s="166">
        <v>1445</v>
      </c>
      <c r="D98" s="166">
        <v>1092</v>
      </c>
      <c r="E98" s="166">
        <v>124</v>
      </c>
      <c r="F98" s="166">
        <v>1319</v>
      </c>
      <c r="G98" s="166">
        <v>1619</v>
      </c>
      <c r="H98" s="166">
        <v>1927</v>
      </c>
      <c r="I98" s="166">
        <v>1571</v>
      </c>
      <c r="J98" s="181">
        <f t="shared" ref="J98:J105" si="36">IFERROR(I98/H98-1,"-")</f>
        <v>-0.18474312402698501</v>
      </c>
      <c r="K98" s="165">
        <f t="shared" si="35"/>
        <v>-356</v>
      </c>
      <c r="L98" s="167">
        <f t="shared" si="34"/>
        <v>5.9793474632684998E-4</v>
      </c>
    </row>
    <row r="99" spans="1:12" s="57" customFormat="1" x14ac:dyDescent="0.25">
      <c r="B99" s="165" t="s">
        <v>115</v>
      </c>
      <c r="C99" s="166">
        <v>2521</v>
      </c>
      <c r="D99" s="166">
        <v>1303</v>
      </c>
      <c r="E99" s="166">
        <v>646</v>
      </c>
      <c r="F99" s="166">
        <v>2008</v>
      </c>
      <c r="G99" s="166">
        <v>2265</v>
      </c>
      <c r="H99" s="166">
        <v>2716</v>
      </c>
      <c r="I99" s="166">
        <v>2446</v>
      </c>
      <c r="J99" s="181">
        <f t="shared" si="36"/>
        <v>-9.9410898379970525E-2</v>
      </c>
      <c r="K99" s="165">
        <f t="shared" si="35"/>
        <v>-270</v>
      </c>
      <c r="L99" s="167">
        <f t="shared" si="34"/>
        <v>9.3096651146752066E-4</v>
      </c>
    </row>
    <row r="100" spans="1:12" x14ac:dyDescent="0.25">
      <c r="A100" s="1"/>
      <c r="B100" s="165" t="s">
        <v>118</v>
      </c>
      <c r="C100" s="166">
        <v>1926</v>
      </c>
      <c r="D100" s="166">
        <v>1217</v>
      </c>
      <c r="E100" s="166">
        <v>1767</v>
      </c>
      <c r="F100" s="166">
        <v>1759</v>
      </c>
      <c r="G100" s="166">
        <v>2014</v>
      </c>
      <c r="H100" s="166">
        <v>2062</v>
      </c>
      <c r="I100" s="166">
        <v>1981</v>
      </c>
      <c r="J100" s="181">
        <f t="shared" si="36"/>
        <v>-3.9282250242482997E-2</v>
      </c>
      <c r="K100" s="165">
        <f t="shared" si="35"/>
        <v>-81</v>
      </c>
      <c r="L100" s="167">
        <f t="shared" si="34"/>
        <v>7.539839162784785E-4</v>
      </c>
    </row>
    <row r="101" spans="1:12" x14ac:dyDescent="0.25">
      <c r="A101" s="1"/>
      <c r="B101" s="165" t="s">
        <v>125</v>
      </c>
      <c r="C101" s="166">
        <v>320</v>
      </c>
      <c r="D101" s="166">
        <v>278</v>
      </c>
      <c r="E101" s="166">
        <v>75</v>
      </c>
      <c r="F101" s="166">
        <v>638</v>
      </c>
      <c r="G101" s="166">
        <v>552</v>
      </c>
      <c r="H101" s="166">
        <v>618</v>
      </c>
      <c r="I101" s="166">
        <v>572</v>
      </c>
      <c r="J101" s="181">
        <f t="shared" si="36"/>
        <v>-7.4433656957928807E-2</v>
      </c>
      <c r="K101" s="165">
        <f t="shared" si="35"/>
        <v>-46</v>
      </c>
      <c r="L101" s="167">
        <f t="shared" si="34"/>
        <v>2.1770762246910131E-4</v>
      </c>
    </row>
    <row r="102" spans="1:12" x14ac:dyDescent="0.25">
      <c r="A102" s="1"/>
      <c r="B102" s="165" t="s">
        <v>121</v>
      </c>
      <c r="C102" s="166">
        <v>284</v>
      </c>
      <c r="D102" s="166">
        <v>141</v>
      </c>
      <c r="E102" s="166">
        <v>131</v>
      </c>
      <c r="F102" s="166">
        <v>370</v>
      </c>
      <c r="G102" s="166">
        <v>275</v>
      </c>
      <c r="H102" s="166">
        <v>534</v>
      </c>
      <c r="I102" s="166">
        <v>506</v>
      </c>
      <c r="J102" s="181">
        <f t="shared" si="36"/>
        <v>-5.2434456928838968E-2</v>
      </c>
      <c r="K102" s="165">
        <f t="shared" si="35"/>
        <v>-28</v>
      </c>
      <c r="L102" s="167">
        <f t="shared" si="34"/>
        <v>1.9258751218420502E-4</v>
      </c>
    </row>
    <row r="103" spans="1:12" x14ac:dyDescent="0.25">
      <c r="A103" s="1"/>
      <c r="B103" s="165" t="s">
        <v>130</v>
      </c>
      <c r="C103" s="166">
        <v>114</v>
      </c>
      <c r="D103" s="166">
        <v>125</v>
      </c>
      <c r="E103" s="166">
        <v>17</v>
      </c>
      <c r="F103" s="166">
        <v>175</v>
      </c>
      <c r="G103" s="166">
        <v>88</v>
      </c>
      <c r="H103" s="166">
        <v>116</v>
      </c>
      <c r="I103" s="166">
        <v>126</v>
      </c>
      <c r="J103" s="181">
        <f t="shared" si="36"/>
        <v>8.6206896551724199E-2</v>
      </c>
      <c r="K103" s="165">
        <f t="shared" si="35"/>
        <v>10</v>
      </c>
      <c r="L103" s="167">
        <f t="shared" si="34"/>
        <v>4.7956574180256583E-5</v>
      </c>
    </row>
    <row r="104" spans="1:12" x14ac:dyDescent="0.25">
      <c r="A104" s="164" t="s">
        <v>146</v>
      </c>
      <c r="B104" s="165" t="s">
        <v>133</v>
      </c>
      <c r="C104" s="166">
        <v>110</v>
      </c>
      <c r="D104" s="166">
        <v>70</v>
      </c>
      <c r="E104" s="166">
        <v>38</v>
      </c>
      <c r="F104" s="166">
        <v>77</v>
      </c>
      <c r="G104" s="166">
        <v>157</v>
      </c>
      <c r="H104" s="166">
        <v>306</v>
      </c>
      <c r="I104" s="166">
        <v>146</v>
      </c>
      <c r="J104" s="181">
        <f t="shared" si="36"/>
        <v>-0.52287581699346397</v>
      </c>
      <c r="K104" s="165">
        <f t="shared" si="35"/>
        <v>-160</v>
      </c>
      <c r="L104" s="167">
        <f t="shared" si="34"/>
        <v>5.5568728812043343E-5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3241</v>
      </c>
      <c r="D105" s="171">
        <f t="shared" ref="D105:I105" si="38">D97-SUM(D98:D104)</f>
        <v>1616</v>
      </c>
      <c r="E105" s="171">
        <f t="shared" si="38"/>
        <v>1259</v>
      </c>
      <c r="F105" s="171">
        <f t="shared" si="38"/>
        <v>2855</v>
      </c>
      <c r="G105" s="171">
        <f t="shared" si="38"/>
        <v>3825</v>
      </c>
      <c r="H105" s="171">
        <f t="shared" si="38"/>
        <v>4172</v>
      </c>
      <c r="I105" s="171">
        <f t="shared" si="38"/>
        <v>4260</v>
      </c>
      <c r="J105" s="182">
        <f t="shared" si="36"/>
        <v>2.1093000958772867E-2</v>
      </c>
      <c r="K105" s="170">
        <f>I105-H105</f>
        <v>88</v>
      </c>
      <c r="L105" s="172">
        <f t="shared" si="34"/>
        <v>1.6213889365705796E-3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69786</v>
      </c>
      <c r="D107" s="178">
        <v>44636</v>
      </c>
      <c r="E107" s="178">
        <v>23724</v>
      </c>
      <c r="F107" s="178">
        <v>93148</v>
      </c>
      <c r="G107" s="178">
        <v>118579</v>
      </c>
      <c r="H107" s="178">
        <v>114920</v>
      </c>
      <c r="I107" s="178">
        <v>123607</v>
      </c>
      <c r="J107" s="179">
        <f>IFERROR(I107/H107-1,"-")</f>
        <v>7.5591715976331297E-2</v>
      </c>
      <c r="K107" s="178">
        <f>I107-H107</f>
        <v>8687</v>
      </c>
      <c r="L107" s="179">
        <f t="shared" ref="L107:L119" si="39">I107/I$9</f>
        <v>4.7045779878563294E-2</v>
      </c>
    </row>
    <row r="108" spans="1:12" x14ac:dyDescent="0.25">
      <c r="A108" s="1" t="s">
        <v>98</v>
      </c>
      <c r="B108" s="161" t="s">
        <v>99</v>
      </c>
      <c r="C108" s="162">
        <v>10122</v>
      </c>
      <c r="D108" s="162">
        <v>9051</v>
      </c>
      <c r="E108" s="162">
        <v>13317</v>
      </c>
      <c r="F108" s="162">
        <v>16822</v>
      </c>
      <c r="G108" s="162">
        <v>21244</v>
      </c>
      <c r="H108" s="162">
        <v>19365</v>
      </c>
      <c r="I108" s="162">
        <v>21704</v>
      </c>
      <c r="J108" s="180">
        <f>IFERROR(I108/H108-1,"-")</f>
        <v>0.12078492124967721</v>
      </c>
      <c r="K108" s="161">
        <f t="shared" ref="K108:K118" si="40">I108-H108</f>
        <v>2339</v>
      </c>
      <c r="L108" s="163">
        <f t="shared" si="39"/>
        <v>8.2607102064149902E-3</v>
      </c>
    </row>
    <row r="109" spans="1:12" x14ac:dyDescent="0.25">
      <c r="A109" s="164" t="s">
        <v>105</v>
      </c>
      <c r="B109" s="165" t="s">
        <v>105</v>
      </c>
      <c r="C109" s="166">
        <v>3422</v>
      </c>
      <c r="D109" s="166">
        <v>1581</v>
      </c>
      <c r="E109" s="166">
        <v>12294</v>
      </c>
      <c r="F109" s="166">
        <v>7335</v>
      </c>
      <c r="G109" s="166">
        <v>8353</v>
      </c>
      <c r="H109" s="166">
        <v>5053</v>
      </c>
      <c r="I109" s="166">
        <v>7107</v>
      </c>
      <c r="J109" s="181">
        <f>IFERROR(I109/H109-1,"-")</f>
        <v>0.40649119335048489</v>
      </c>
      <c r="K109" s="165">
        <f t="shared" si="40"/>
        <v>2054</v>
      </c>
      <c r="L109" s="167">
        <f t="shared" si="39"/>
        <v>2.7049791484054248E-3</v>
      </c>
    </row>
    <row r="110" spans="1:12" x14ac:dyDescent="0.25">
      <c r="A110" s="164" t="s">
        <v>102</v>
      </c>
      <c r="B110" s="165" t="s">
        <v>102</v>
      </c>
      <c r="C110" s="166">
        <v>6700</v>
      </c>
      <c r="D110" s="166">
        <v>7470</v>
      </c>
      <c r="E110" s="166">
        <v>1023</v>
      </c>
      <c r="F110" s="166">
        <v>9487</v>
      </c>
      <c r="G110" s="166">
        <v>12891</v>
      </c>
      <c r="H110" s="166">
        <v>14312</v>
      </c>
      <c r="I110" s="166">
        <v>14597</v>
      </c>
      <c r="J110" s="181">
        <f>IFERROR(I110/H110-1,"-")</f>
        <v>1.9913359418669563E-2</v>
      </c>
      <c r="K110" s="165">
        <f t="shared" si="40"/>
        <v>285</v>
      </c>
      <c r="L110" s="167">
        <f t="shared" si="39"/>
        <v>5.5557310580095663E-3</v>
      </c>
    </row>
    <row r="111" spans="1:12" x14ac:dyDescent="0.25">
      <c r="A111" s="1"/>
      <c r="B111" s="161" t="s">
        <v>109</v>
      </c>
      <c r="C111" s="162">
        <v>59664</v>
      </c>
      <c r="D111" s="162">
        <v>35585</v>
      </c>
      <c r="E111" s="162">
        <v>10407</v>
      </c>
      <c r="F111" s="162">
        <v>76326</v>
      </c>
      <c r="G111" s="162">
        <v>97335</v>
      </c>
      <c r="H111" s="162">
        <v>95555</v>
      </c>
      <c r="I111" s="162">
        <v>101903</v>
      </c>
      <c r="J111" s="180">
        <f>IFERROR(I111/H111-1,"-")</f>
        <v>6.6432944377583514E-2</v>
      </c>
      <c r="K111" s="161">
        <f t="shared" si="40"/>
        <v>6348</v>
      </c>
      <c r="L111" s="163">
        <f t="shared" si="39"/>
        <v>3.8785069672148308E-2</v>
      </c>
    </row>
    <row r="112" spans="1:12" s="57" customFormat="1" x14ac:dyDescent="0.25">
      <c r="B112" s="165" t="s">
        <v>112</v>
      </c>
      <c r="C112" s="166">
        <v>31209</v>
      </c>
      <c r="D112" s="166">
        <v>19611</v>
      </c>
      <c r="E112" s="166">
        <v>2112</v>
      </c>
      <c r="F112" s="166">
        <v>42810</v>
      </c>
      <c r="G112" s="166">
        <v>61097</v>
      </c>
      <c r="H112" s="166">
        <v>56393</v>
      </c>
      <c r="I112" s="166">
        <v>57812</v>
      </c>
      <c r="J112" s="181">
        <f t="shared" ref="J112:J119" si="41">IFERROR(I112/H112-1,"-")</f>
        <v>2.5162697497916442E-2</v>
      </c>
      <c r="K112" s="165">
        <f t="shared" si="40"/>
        <v>1419</v>
      </c>
      <c r="L112" s="167">
        <f t="shared" si="39"/>
        <v>2.2003694178642806E-2</v>
      </c>
    </row>
    <row r="113" spans="1:12" s="57" customFormat="1" x14ac:dyDescent="0.25">
      <c r="B113" s="165" t="s">
        <v>115</v>
      </c>
      <c r="C113" s="166">
        <v>6097</v>
      </c>
      <c r="D113" s="166">
        <v>2289</v>
      </c>
      <c r="E113" s="166">
        <v>2149</v>
      </c>
      <c r="F113" s="166">
        <v>3983</v>
      </c>
      <c r="G113" s="166">
        <v>5139</v>
      </c>
      <c r="H113" s="166">
        <v>4569</v>
      </c>
      <c r="I113" s="166">
        <v>5354</v>
      </c>
      <c r="J113" s="181">
        <f t="shared" si="41"/>
        <v>0.17181002407529</v>
      </c>
      <c r="K113" s="165">
        <f t="shared" si="40"/>
        <v>785</v>
      </c>
      <c r="L113" s="167">
        <f t="shared" si="39"/>
        <v>2.0377737949293156E-3</v>
      </c>
    </row>
    <row r="114" spans="1:12" x14ac:dyDescent="0.25">
      <c r="A114" s="1"/>
      <c r="B114" s="165" t="s">
        <v>118</v>
      </c>
      <c r="C114" s="166">
        <v>6895</v>
      </c>
      <c r="D114" s="166">
        <v>1751</v>
      </c>
      <c r="E114" s="166">
        <v>2585</v>
      </c>
      <c r="F114" s="166">
        <v>5028</v>
      </c>
      <c r="G114" s="166">
        <v>8339</v>
      </c>
      <c r="H114" s="166">
        <v>6203</v>
      </c>
      <c r="I114" s="166">
        <v>8062</v>
      </c>
      <c r="J114" s="181">
        <f t="shared" si="41"/>
        <v>0.29969369659842005</v>
      </c>
      <c r="K114" s="165">
        <f t="shared" si="40"/>
        <v>1859</v>
      </c>
      <c r="L114" s="167">
        <f t="shared" si="39"/>
        <v>3.0684595320732426E-3</v>
      </c>
    </row>
    <row r="115" spans="1:12" x14ac:dyDescent="0.25">
      <c r="A115" s="1"/>
      <c r="B115" s="165" t="s">
        <v>125</v>
      </c>
      <c r="C115" s="166">
        <v>1644</v>
      </c>
      <c r="D115" s="166">
        <v>686</v>
      </c>
      <c r="E115" s="166">
        <v>183</v>
      </c>
      <c r="F115" s="166">
        <v>4096</v>
      </c>
      <c r="G115" s="166">
        <v>3612</v>
      </c>
      <c r="H115" s="166">
        <v>3937</v>
      </c>
      <c r="I115" s="166">
        <v>3878</v>
      </c>
      <c r="J115" s="181">
        <f t="shared" si="41"/>
        <v>-1.4986029972059889E-2</v>
      </c>
      <c r="K115" s="165">
        <f t="shared" si="40"/>
        <v>-59</v>
      </c>
      <c r="L115" s="167">
        <f t="shared" si="39"/>
        <v>1.4759967831034526E-3</v>
      </c>
    </row>
    <row r="116" spans="1:12" x14ac:dyDescent="0.25">
      <c r="A116" s="1"/>
      <c r="B116" s="165" t="s">
        <v>121</v>
      </c>
      <c r="C116" s="166">
        <v>1809</v>
      </c>
      <c r="D116" s="166">
        <v>1071</v>
      </c>
      <c r="E116" s="166">
        <v>565</v>
      </c>
      <c r="F116" s="166">
        <v>3095</v>
      </c>
      <c r="G116" s="166">
        <v>2616</v>
      </c>
      <c r="H116" s="166">
        <v>2841</v>
      </c>
      <c r="I116" s="166">
        <v>2777</v>
      </c>
      <c r="J116" s="181">
        <f t="shared" si="41"/>
        <v>-2.2527279127067978E-2</v>
      </c>
      <c r="K116" s="165">
        <f t="shared" si="40"/>
        <v>-64</v>
      </c>
      <c r="L116" s="167">
        <f t="shared" si="39"/>
        <v>1.0569476706235915E-3</v>
      </c>
    </row>
    <row r="117" spans="1:12" x14ac:dyDescent="0.25">
      <c r="A117" s="1"/>
      <c r="B117" s="165" t="s">
        <v>130</v>
      </c>
      <c r="C117" s="166">
        <v>549</v>
      </c>
      <c r="D117" s="166">
        <v>440</v>
      </c>
      <c r="E117" s="166">
        <v>4</v>
      </c>
      <c r="F117" s="166">
        <v>557</v>
      </c>
      <c r="G117" s="166">
        <v>819</v>
      </c>
      <c r="H117" s="166">
        <v>1177</v>
      </c>
      <c r="I117" s="166">
        <v>954</v>
      </c>
      <c r="J117" s="181">
        <f t="shared" si="41"/>
        <v>-0.18946474086661003</v>
      </c>
      <c r="K117" s="165">
        <f t="shared" si="40"/>
        <v>-223</v>
      </c>
      <c r="L117" s="167">
        <f t="shared" si="39"/>
        <v>3.6309977593622844E-4</v>
      </c>
    </row>
    <row r="118" spans="1:12" x14ac:dyDescent="0.25">
      <c r="A118" s="164" t="s">
        <v>146</v>
      </c>
      <c r="B118" s="165" t="s">
        <v>133</v>
      </c>
      <c r="C118" s="166">
        <v>1004</v>
      </c>
      <c r="D118" s="166">
        <v>1160</v>
      </c>
      <c r="E118" s="166">
        <v>8</v>
      </c>
      <c r="F118" s="166">
        <v>821</v>
      </c>
      <c r="G118" s="166">
        <v>562</v>
      </c>
      <c r="H118" s="166">
        <v>1367</v>
      </c>
      <c r="I118" s="166">
        <v>830</v>
      </c>
      <c r="J118" s="181">
        <f t="shared" si="41"/>
        <v>-0.39283101682516464</v>
      </c>
      <c r="K118" s="165">
        <f t="shared" si="40"/>
        <v>-537</v>
      </c>
      <c r="L118" s="167">
        <f t="shared" si="39"/>
        <v>3.1590441721915049E-4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10457</v>
      </c>
      <c r="D119" s="171">
        <f t="shared" ref="D119:I119" si="43">D111-SUM(D112:D118)</f>
        <v>8577</v>
      </c>
      <c r="E119" s="171">
        <f t="shared" si="43"/>
        <v>2801</v>
      </c>
      <c r="F119" s="171">
        <f t="shared" si="43"/>
        <v>15936</v>
      </c>
      <c r="G119" s="171">
        <f t="shared" si="43"/>
        <v>15151</v>
      </c>
      <c r="H119" s="171">
        <f t="shared" si="43"/>
        <v>19068</v>
      </c>
      <c r="I119" s="171">
        <f t="shared" si="43"/>
        <v>22236</v>
      </c>
      <c r="J119" s="182">
        <f t="shared" si="41"/>
        <v>0.16614222781623655</v>
      </c>
      <c r="K119" s="170">
        <f>I119-H119</f>
        <v>3168</v>
      </c>
      <c r="L119" s="172">
        <f t="shared" si="39"/>
        <v>8.4631935196205193E-3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101449</v>
      </c>
      <c r="D121" s="178">
        <v>55825</v>
      </c>
      <c r="E121" s="178">
        <v>46479</v>
      </c>
      <c r="F121" s="178">
        <v>91287</v>
      </c>
      <c r="G121" s="178">
        <v>113469</v>
      </c>
      <c r="H121" s="178">
        <v>111167</v>
      </c>
      <c r="I121" s="178">
        <v>125497</v>
      </c>
      <c r="J121" s="179">
        <f>IFERROR(I121/H121-1,"-")</f>
        <v>0.1289051607041658</v>
      </c>
      <c r="K121" s="178">
        <f>I121-H121</f>
        <v>14330</v>
      </c>
      <c r="L121" s="179">
        <f t="shared" ref="L121:L133" si="44">I121/I$9</f>
        <v>4.7765128491267149E-2</v>
      </c>
    </row>
    <row r="122" spans="1:12" x14ac:dyDescent="0.25">
      <c r="A122" s="1" t="s">
        <v>98</v>
      </c>
      <c r="B122" s="161" t="s">
        <v>99</v>
      </c>
      <c r="C122" s="162">
        <v>50509</v>
      </c>
      <c r="D122" s="162">
        <v>28023</v>
      </c>
      <c r="E122" s="162">
        <v>29299</v>
      </c>
      <c r="F122" s="162">
        <v>52148</v>
      </c>
      <c r="G122" s="162">
        <v>65366</v>
      </c>
      <c r="H122" s="162">
        <v>62711</v>
      </c>
      <c r="I122" s="162">
        <v>73703</v>
      </c>
      <c r="J122" s="180">
        <f>IFERROR(I122/H122-1,"-")</f>
        <v>0.17528025386295876</v>
      </c>
      <c r="K122" s="161">
        <f t="shared" ref="K122:K132" si="45">I122-H122</f>
        <v>10992</v>
      </c>
      <c r="L122" s="163">
        <f t="shared" si="44"/>
        <v>2.8051931641328975E-2</v>
      </c>
    </row>
    <row r="123" spans="1:12" x14ac:dyDescent="0.25">
      <c r="A123" s="164" t="s">
        <v>105</v>
      </c>
      <c r="B123" s="165" t="s">
        <v>105</v>
      </c>
      <c r="C123" s="166">
        <v>23959</v>
      </c>
      <c r="D123" s="166">
        <v>14178</v>
      </c>
      <c r="E123" s="166">
        <v>15621</v>
      </c>
      <c r="F123" s="166">
        <v>25347</v>
      </c>
      <c r="G123" s="166">
        <v>30009</v>
      </c>
      <c r="H123" s="166">
        <v>27372</v>
      </c>
      <c r="I123" s="166">
        <v>36212</v>
      </c>
      <c r="J123" s="181">
        <f>IFERROR(I123/H123-1,"-")</f>
        <v>0.32295776706123047</v>
      </c>
      <c r="K123" s="165">
        <f t="shared" si="45"/>
        <v>8840</v>
      </c>
      <c r="L123" s="167">
        <f t="shared" si="44"/>
        <v>1.3782567176313106E-2</v>
      </c>
    </row>
    <row r="124" spans="1:12" x14ac:dyDescent="0.25">
      <c r="A124" s="164" t="s">
        <v>102</v>
      </c>
      <c r="B124" s="165" t="s">
        <v>102</v>
      </c>
      <c r="C124" s="166">
        <v>26550</v>
      </c>
      <c r="D124" s="166">
        <v>13845</v>
      </c>
      <c r="E124" s="166">
        <v>13678</v>
      </c>
      <c r="F124" s="166">
        <v>26801</v>
      </c>
      <c r="G124" s="166">
        <v>35357</v>
      </c>
      <c r="H124" s="166">
        <v>35339</v>
      </c>
      <c r="I124" s="166">
        <v>37491</v>
      </c>
      <c r="J124" s="181">
        <f>IFERROR(I124/H124-1,"-")</f>
        <v>6.0895894054727062E-2</v>
      </c>
      <c r="K124" s="165">
        <f t="shared" si="45"/>
        <v>2152</v>
      </c>
      <c r="L124" s="167">
        <f t="shared" si="44"/>
        <v>1.4269364465015869E-2</v>
      </c>
    </row>
    <row r="125" spans="1:12" x14ac:dyDescent="0.25">
      <c r="A125" s="1"/>
      <c r="B125" s="161" t="s">
        <v>109</v>
      </c>
      <c r="C125" s="162">
        <v>50940</v>
      </c>
      <c r="D125" s="162">
        <v>27802</v>
      </c>
      <c r="E125" s="162">
        <v>17180</v>
      </c>
      <c r="F125" s="162">
        <v>39139</v>
      </c>
      <c r="G125" s="162">
        <v>48103</v>
      </c>
      <c r="H125" s="162">
        <v>48456</v>
      </c>
      <c r="I125" s="162">
        <v>51794</v>
      </c>
      <c r="J125" s="180">
        <f>IFERROR(I125/H125-1,"-")</f>
        <v>6.8887237906554377E-2</v>
      </c>
      <c r="K125" s="161">
        <f t="shared" si="45"/>
        <v>3338</v>
      </c>
      <c r="L125" s="163">
        <f t="shared" si="44"/>
        <v>1.9713196849938171E-2</v>
      </c>
    </row>
    <row r="126" spans="1:12" s="57" customFormat="1" x14ac:dyDescent="0.25">
      <c r="B126" s="165" t="s">
        <v>112</v>
      </c>
      <c r="C126" s="166">
        <v>5489</v>
      </c>
      <c r="D126" s="166">
        <v>3076</v>
      </c>
      <c r="E126" s="166">
        <v>517</v>
      </c>
      <c r="F126" s="166">
        <v>3953</v>
      </c>
      <c r="G126" s="166">
        <v>5519</v>
      </c>
      <c r="H126" s="166">
        <v>5881</v>
      </c>
      <c r="I126" s="166">
        <v>5502</v>
      </c>
      <c r="J126" s="181">
        <f t="shared" ref="J126:J133" si="46">IFERROR(I126/H126-1,"-")</f>
        <v>-6.4444822309131067E-2</v>
      </c>
      <c r="K126" s="165">
        <f t="shared" si="45"/>
        <v>-379</v>
      </c>
      <c r="L126" s="167">
        <f t="shared" si="44"/>
        <v>2.0941037392045374E-3</v>
      </c>
    </row>
    <row r="127" spans="1:12" s="57" customFormat="1" x14ac:dyDescent="0.25">
      <c r="B127" s="165" t="s">
        <v>115</v>
      </c>
      <c r="C127" s="166">
        <v>5653</v>
      </c>
      <c r="D127" s="166">
        <v>3190</v>
      </c>
      <c r="E127" s="166">
        <v>1835</v>
      </c>
      <c r="F127" s="166">
        <v>4773</v>
      </c>
      <c r="G127" s="166">
        <v>7688</v>
      </c>
      <c r="H127" s="166">
        <v>7359</v>
      </c>
      <c r="I127" s="166">
        <v>8241</v>
      </c>
      <c r="J127" s="181">
        <f t="shared" si="46"/>
        <v>0.11985324092947414</v>
      </c>
      <c r="K127" s="165">
        <f t="shared" si="45"/>
        <v>882</v>
      </c>
      <c r="L127" s="167">
        <f t="shared" si="44"/>
        <v>3.136588316027734E-3</v>
      </c>
    </row>
    <row r="128" spans="1:12" x14ac:dyDescent="0.25">
      <c r="A128" s="1"/>
      <c r="B128" s="165" t="s">
        <v>118</v>
      </c>
      <c r="C128" s="166">
        <v>3374</v>
      </c>
      <c r="D128" s="166">
        <v>2062</v>
      </c>
      <c r="E128" s="166">
        <v>2607</v>
      </c>
      <c r="F128" s="166">
        <v>3912</v>
      </c>
      <c r="G128" s="166">
        <v>4324</v>
      </c>
      <c r="H128" s="166">
        <v>4066</v>
      </c>
      <c r="I128" s="166">
        <v>4103</v>
      </c>
      <c r="J128" s="181">
        <f t="shared" si="46"/>
        <v>9.0998524348253618E-3</v>
      </c>
      <c r="K128" s="165">
        <f t="shared" si="45"/>
        <v>37</v>
      </c>
      <c r="L128" s="167">
        <f t="shared" si="44"/>
        <v>1.5616335227110537E-3</v>
      </c>
    </row>
    <row r="129" spans="1:12" x14ac:dyDescent="0.25">
      <c r="A129" s="1"/>
      <c r="B129" s="165" t="s">
        <v>125</v>
      </c>
      <c r="C129" s="166">
        <v>855</v>
      </c>
      <c r="D129" s="166">
        <v>560</v>
      </c>
      <c r="E129" s="166">
        <v>244</v>
      </c>
      <c r="F129" s="166">
        <v>1125</v>
      </c>
      <c r="G129" s="166">
        <v>1210</v>
      </c>
      <c r="H129" s="166">
        <v>1237</v>
      </c>
      <c r="I129" s="166">
        <v>1290</v>
      </c>
      <c r="J129" s="181">
        <f t="shared" si="46"/>
        <v>4.284559417946654E-2</v>
      </c>
      <c r="K129" s="165">
        <f t="shared" si="45"/>
        <v>53</v>
      </c>
      <c r="L129" s="167">
        <f t="shared" si="44"/>
        <v>4.9098397375024598E-4</v>
      </c>
    </row>
    <row r="130" spans="1:12" x14ac:dyDescent="0.25">
      <c r="A130" s="1"/>
      <c r="B130" s="165" t="s">
        <v>121</v>
      </c>
      <c r="C130" s="166">
        <v>706</v>
      </c>
      <c r="D130" s="166">
        <v>480</v>
      </c>
      <c r="E130" s="166">
        <v>255</v>
      </c>
      <c r="F130" s="166">
        <v>836</v>
      </c>
      <c r="G130" s="166">
        <v>921</v>
      </c>
      <c r="H130" s="166">
        <v>951</v>
      </c>
      <c r="I130" s="166">
        <v>1076</v>
      </c>
      <c r="J130" s="181">
        <f t="shared" si="46"/>
        <v>0.13144058885383814</v>
      </c>
      <c r="K130" s="165">
        <f t="shared" si="45"/>
        <v>125</v>
      </c>
      <c r="L130" s="167">
        <f t="shared" si="44"/>
        <v>4.0953391919012767E-4</v>
      </c>
    </row>
    <row r="131" spans="1:12" x14ac:dyDescent="0.25">
      <c r="A131" s="1"/>
      <c r="B131" s="165" t="s">
        <v>130</v>
      </c>
      <c r="C131" s="166">
        <v>1053</v>
      </c>
      <c r="D131" s="166">
        <v>673</v>
      </c>
      <c r="E131" s="166">
        <v>31</v>
      </c>
      <c r="F131" s="166">
        <v>577</v>
      </c>
      <c r="G131" s="166">
        <v>786</v>
      </c>
      <c r="H131" s="166">
        <v>883</v>
      </c>
      <c r="I131" s="166">
        <v>707</v>
      </c>
      <c r="J131" s="181">
        <f t="shared" si="46"/>
        <v>-0.19932049830124576</v>
      </c>
      <c r="K131" s="165">
        <f t="shared" si="45"/>
        <v>-176</v>
      </c>
      <c r="L131" s="167">
        <f t="shared" si="44"/>
        <v>2.6908966623366196E-4</v>
      </c>
    </row>
    <row r="132" spans="1:12" x14ac:dyDescent="0.25">
      <c r="A132" s="164" t="s">
        <v>146</v>
      </c>
      <c r="B132" s="165" t="s">
        <v>133</v>
      </c>
      <c r="C132" s="166">
        <v>1588</v>
      </c>
      <c r="D132" s="166">
        <v>1018</v>
      </c>
      <c r="E132" s="166">
        <v>122</v>
      </c>
      <c r="F132" s="166">
        <v>1021</v>
      </c>
      <c r="G132" s="166">
        <v>1481</v>
      </c>
      <c r="H132" s="166">
        <v>1406</v>
      </c>
      <c r="I132" s="166">
        <v>1369</v>
      </c>
      <c r="J132" s="181">
        <f t="shared" si="46"/>
        <v>-2.6315789473684181E-2</v>
      </c>
      <c r="K132" s="165">
        <f t="shared" si="45"/>
        <v>-37</v>
      </c>
      <c r="L132" s="167">
        <f t="shared" si="44"/>
        <v>5.2105198454580363E-4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32222</v>
      </c>
      <c r="D133" s="171">
        <f t="shared" ref="D133:I133" si="48">D125-SUM(D126:D132)</f>
        <v>16743</v>
      </c>
      <c r="E133" s="171">
        <f t="shared" si="48"/>
        <v>11569</v>
      </c>
      <c r="F133" s="171">
        <f t="shared" si="48"/>
        <v>22942</v>
      </c>
      <c r="G133" s="171">
        <f t="shared" si="48"/>
        <v>26174</v>
      </c>
      <c r="H133" s="171">
        <f t="shared" si="48"/>
        <v>26673</v>
      </c>
      <c r="I133" s="171">
        <f t="shared" si="48"/>
        <v>29506</v>
      </c>
      <c r="J133" s="182">
        <f t="shared" si="46"/>
        <v>0.10621227458478621</v>
      </c>
      <c r="K133" s="170">
        <f>I133-H133</f>
        <v>2833</v>
      </c>
      <c r="L133" s="172">
        <f t="shared" si="44"/>
        <v>1.1230211728275007E-2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115472</v>
      </c>
      <c r="D135" s="178">
        <v>65963</v>
      </c>
      <c r="E135" s="178">
        <v>33259</v>
      </c>
      <c r="F135" s="178">
        <v>122713</v>
      </c>
      <c r="G135" s="178">
        <v>133909</v>
      </c>
      <c r="H135" s="178">
        <v>143553</v>
      </c>
      <c r="I135" s="178">
        <v>135717</v>
      </c>
      <c r="J135" s="179">
        <f>IFERROR(I135/H135-1,"-")</f>
        <v>-5.4586111053060549E-2</v>
      </c>
      <c r="K135" s="178">
        <f>I135-H135</f>
        <v>-7836</v>
      </c>
      <c r="L135" s="179">
        <f t="shared" ref="L135:L147" si="49">I135/I$9</f>
        <v>5.1654939508110183E-2</v>
      </c>
    </row>
    <row r="136" spans="1:12" x14ac:dyDescent="0.25">
      <c r="A136" s="1" t="s">
        <v>98</v>
      </c>
      <c r="B136" s="161" t="s">
        <v>99</v>
      </c>
      <c r="C136" s="162">
        <v>17036</v>
      </c>
      <c r="D136" s="162">
        <v>2995</v>
      </c>
      <c r="E136" s="162">
        <v>18893</v>
      </c>
      <c r="F136" s="162">
        <v>10338</v>
      </c>
      <c r="G136" s="162">
        <v>12143</v>
      </c>
      <c r="H136" s="162">
        <v>9003</v>
      </c>
      <c r="I136" s="162">
        <v>7232</v>
      </c>
      <c r="J136" s="180">
        <f>IFERROR(I136/H136-1,"-")</f>
        <v>-0.19671220704209713</v>
      </c>
      <c r="K136" s="161">
        <f t="shared" ref="K136:K146" si="50">I136-H136</f>
        <v>-1771</v>
      </c>
      <c r="L136" s="163">
        <f t="shared" si="49"/>
        <v>2.7525551148540922E-3</v>
      </c>
    </row>
    <row r="137" spans="1:12" x14ac:dyDescent="0.25">
      <c r="A137" s="164" t="s">
        <v>105</v>
      </c>
      <c r="B137" s="165" t="s">
        <v>105</v>
      </c>
      <c r="C137" s="166">
        <v>10583</v>
      </c>
      <c r="D137" s="166">
        <v>1936</v>
      </c>
      <c r="E137" s="166">
        <v>16498</v>
      </c>
      <c r="F137" s="166">
        <v>6937</v>
      </c>
      <c r="G137" s="166">
        <v>7967</v>
      </c>
      <c r="H137" s="166">
        <v>5382</v>
      </c>
      <c r="I137" s="166">
        <v>3102</v>
      </c>
      <c r="J137" s="181">
        <f>IFERROR(I137/H137-1,"-")</f>
        <v>-0.42363433667781492</v>
      </c>
      <c r="K137" s="165">
        <f t="shared" si="50"/>
        <v>-2280</v>
      </c>
      <c r="L137" s="167">
        <f t="shared" si="49"/>
        <v>1.1806451833901264E-3</v>
      </c>
    </row>
    <row r="138" spans="1:12" x14ac:dyDescent="0.25">
      <c r="A138" s="164" t="s">
        <v>102</v>
      </c>
      <c r="B138" s="165" t="s">
        <v>102</v>
      </c>
      <c r="C138" s="166">
        <v>6453</v>
      </c>
      <c r="D138" s="166">
        <v>1059</v>
      </c>
      <c r="E138" s="166">
        <v>2395</v>
      </c>
      <c r="F138" s="166">
        <v>3401</v>
      </c>
      <c r="G138" s="166">
        <v>4176</v>
      </c>
      <c r="H138" s="166">
        <v>3621</v>
      </c>
      <c r="I138" s="166">
        <v>4130</v>
      </c>
      <c r="J138" s="181">
        <f>IFERROR(I138/H138-1,"-")</f>
        <v>0.14056890361778507</v>
      </c>
      <c r="K138" s="165">
        <f t="shared" si="50"/>
        <v>509</v>
      </c>
      <c r="L138" s="167">
        <f t="shared" si="49"/>
        <v>1.5719099314639659E-3</v>
      </c>
    </row>
    <row r="139" spans="1:12" x14ac:dyDescent="0.25">
      <c r="A139" s="1"/>
      <c r="B139" s="161" t="s">
        <v>109</v>
      </c>
      <c r="C139" s="162">
        <v>98436</v>
      </c>
      <c r="D139" s="162">
        <v>62968</v>
      </c>
      <c r="E139" s="162">
        <v>14366</v>
      </c>
      <c r="F139" s="162">
        <v>112375</v>
      </c>
      <c r="G139" s="162">
        <v>121766</v>
      </c>
      <c r="H139" s="162">
        <v>134550</v>
      </c>
      <c r="I139" s="162">
        <v>128485</v>
      </c>
      <c r="J139" s="180">
        <f>IFERROR(I139/H139-1,"-")</f>
        <v>-4.5076179858788534E-2</v>
      </c>
      <c r="K139" s="161">
        <f t="shared" si="50"/>
        <v>-6065</v>
      </c>
      <c r="L139" s="163">
        <f t="shared" si="49"/>
        <v>4.8902384393256088E-2</v>
      </c>
    </row>
    <row r="140" spans="1:12" s="57" customFormat="1" x14ac:dyDescent="0.25">
      <c r="B140" s="165" t="s">
        <v>112</v>
      </c>
      <c r="C140" s="166">
        <v>44258</v>
      </c>
      <c r="D140" s="166">
        <v>28766</v>
      </c>
      <c r="E140" s="166">
        <v>492</v>
      </c>
      <c r="F140" s="166">
        <v>45358</v>
      </c>
      <c r="G140" s="166">
        <v>47200</v>
      </c>
      <c r="H140" s="166">
        <v>55785</v>
      </c>
      <c r="I140" s="166">
        <v>56697</v>
      </c>
      <c r="J140" s="181">
        <f t="shared" ref="J140:J147" si="51">IFERROR(I140/H140-1,"-")</f>
        <v>1.6348480774401652E-2</v>
      </c>
      <c r="K140" s="165">
        <f t="shared" si="50"/>
        <v>912</v>
      </c>
      <c r="L140" s="167">
        <f t="shared" si="49"/>
        <v>2.1579316557920693E-2</v>
      </c>
    </row>
    <row r="141" spans="1:12" s="57" customFormat="1" x14ac:dyDescent="0.25">
      <c r="B141" s="165" t="s">
        <v>115</v>
      </c>
      <c r="C141" s="166">
        <v>6823</v>
      </c>
      <c r="D141" s="166">
        <v>4028</v>
      </c>
      <c r="E141" s="166">
        <v>1525</v>
      </c>
      <c r="F141" s="166">
        <v>7795</v>
      </c>
      <c r="G141" s="166">
        <v>10773</v>
      </c>
      <c r="H141" s="166">
        <v>13047</v>
      </c>
      <c r="I141" s="166">
        <v>11017</v>
      </c>
      <c r="J141" s="181">
        <f t="shared" si="51"/>
        <v>-0.15559132367594086</v>
      </c>
      <c r="K141" s="165">
        <f t="shared" si="50"/>
        <v>-2030</v>
      </c>
      <c r="L141" s="167">
        <f t="shared" si="49"/>
        <v>4.1931553789197364E-3</v>
      </c>
    </row>
    <row r="142" spans="1:12" x14ac:dyDescent="0.25">
      <c r="A142" s="1"/>
      <c r="B142" s="165" t="s">
        <v>118</v>
      </c>
      <c r="C142" s="166">
        <v>9504</v>
      </c>
      <c r="D142" s="166">
        <v>4260</v>
      </c>
      <c r="E142" s="166">
        <v>4627</v>
      </c>
      <c r="F142" s="166">
        <v>13698</v>
      </c>
      <c r="G142" s="166">
        <v>12723</v>
      </c>
      <c r="H142" s="166">
        <v>14076</v>
      </c>
      <c r="I142" s="166">
        <v>11428</v>
      </c>
      <c r="J142" s="181">
        <f t="shared" si="51"/>
        <v>-0.18812162546177891</v>
      </c>
      <c r="K142" s="165">
        <f t="shared" si="50"/>
        <v>-2648</v>
      </c>
      <c r="L142" s="167">
        <f t="shared" si="49"/>
        <v>4.3495851566029541E-3</v>
      </c>
    </row>
    <row r="143" spans="1:12" x14ac:dyDescent="0.25">
      <c r="A143" s="1"/>
      <c r="B143" s="165" t="s">
        <v>125</v>
      </c>
      <c r="C143" s="166">
        <v>2207</v>
      </c>
      <c r="D143" s="166">
        <v>933</v>
      </c>
      <c r="E143" s="166">
        <v>192</v>
      </c>
      <c r="F143" s="166">
        <v>5130</v>
      </c>
      <c r="G143" s="166">
        <v>4718</v>
      </c>
      <c r="H143" s="166">
        <v>3668</v>
      </c>
      <c r="I143" s="166">
        <v>3198</v>
      </c>
      <c r="J143" s="181">
        <f t="shared" si="51"/>
        <v>-0.1281352235550709</v>
      </c>
      <c r="K143" s="165">
        <f t="shared" si="50"/>
        <v>-470</v>
      </c>
      <c r="L143" s="167">
        <f t="shared" si="49"/>
        <v>1.2171835256227029E-3</v>
      </c>
    </row>
    <row r="144" spans="1:12" x14ac:dyDescent="0.25">
      <c r="A144" s="1"/>
      <c r="B144" s="165" t="s">
        <v>121</v>
      </c>
      <c r="C144" s="166">
        <v>2048</v>
      </c>
      <c r="D144" s="166">
        <v>1112</v>
      </c>
      <c r="E144" s="166">
        <v>393</v>
      </c>
      <c r="F144" s="166">
        <v>2475</v>
      </c>
      <c r="G144" s="166">
        <v>2470</v>
      </c>
      <c r="H144" s="166">
        <v>3026</v>
      </c>
      <c r="I144" s="166">
        <v>2329</v>
      </c>
      <c r="J144" s="181">
        <f t="shared" si="51"/>
        <v>-0.2303370786516854</v>
      </c>
      <c r="K144" s="165">
        <f t="shared" si="50"/>
        <v>-697</v>
      </c>
      <c r="L144" s="167">
        <f t="shared" si="49"/>
        <v>8.864354068715681E-4</v>
      </c>
    </row>
    <row r="145" spans="1:12" x14ac:dyDescent="0.25">
      <c r="A145" s="1"/>
      <c r="B145" s="165" t="s">
        <v>130</v>
      </c>
      <c r="C145" s="166">
        <v>1817</v>
      </c>
      <c r="D145" s="166">
        <v>2356</v>
      </c>
      <c r="E145" s="166">
        <v>36</v>
      </c>
      <c r="F145" s="166">
        <v>2272</v>
      </c>
      <c r="G145" s="166">
        <v>2745</v>
      </c>
      <c r="H145" s="166">
        <v>2511</v>
      </c>
      <c r="I145" s="166">
        <v>2672</v>
      </c>
      <c r="J145" s="181">
        <f t="shared" si="51"/>
        <v>6.4117881322182324E-2</v>
      </c>
      <c r="K145" s="165">
        <f t="shared" si="50"/>
        <v>161</v>
      </c>
      <c r="L145" s="167">
        <f t="shared" si="49"/>
        <v>1.016983858806711E-3</v>
      </c>
    </row>
    <row r="146" spans="1:12" x14ac:dyDescent="0.25">
      <c r="A146" s="164" t="s">
        <v>146</v>
      </c>
      <c r="B146" s="165" t="s">
        <v>133</v>
      </c>
      <c r="C146" s="166">
        <v>5369</v>
      </c>
      <c r="D146" s="166">
        <v>4700</v>
      </c>
      <c r="E146" s="166">
        <v>49</v>
      </c>
      <c r="F146" s="166">
        <v>1093</v>
      </c>
      <c r="G146" s="166">
        <v>2006</v>
      </c>
      <c r="H146" s="166">
        <v>1847</v>
      </c>
      <c r="I146" s="166">
        <v>1318</v>
      </c>
      <c r="J146" s="181">
        <f t="shared" si="51"/>
        <v>-0.28641039523551703</v>
      </c>
      <c r="K146" s="165">
        <f t="shared" si="50"/>
        <v>-529</v>
      </c>
      <c r="L146" s="167">
        <f t="shared" si="49"/>
        <v>5.0164099023474742E-4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26410</v>
      </c>
      <c r="D147" s="171">
        <f t="shared" ref="D147:I147" si="53">D139-SUM(D140:D146)</f>
        <v>16813</v>
      </c>
      <c r="E147" s="171">
        <f t="shared" si="53"/>
        <v>7052</v>
      </c>
      <c r="F147" s="171">
        <f t="shared" si="53"/>
        <v>34554</v>
      </c>
      <c r="G147" s="171">
        <f t="shared" si="53"/>
        <v>39131</v>
      </c>
      <c r="H147" s="171">
        <f t="shared" si="53"/>
        <v>40590</v>
      </c>
      <c r="I147" s="171">
        <f t="shared" si="53"/>
        <v>39826</v>
      </c>
      <c r="J147" s="182">
        <f t="shared" si="51"/>
        <v>-1.8822370041882253E-2</v>
      </c>
      <c r="K147" s="170">
        <f>I147-H147</f>
        <v>-764</v>
      </c>
      <c r="L147" s="172">
        <f t="shared" si="49"/>
        <v>1.5158083518276974E-2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61923</v>
      </c>
      <c r="D149" s="178">
        <v>29561</v>
      </c>
      <c r="E149" s="178">
        <v>18252</v>
      </c>
      <c r="F149" s="178">
        <v>52240</v>
      </c>
      <c r="G149" s="178">
        <v>59561</v>
      </c>
      <c r="H149" s="178">
        <v>62533</v>
      </c>
      <c r="I149" s="178">
        <v>58534</v>
      </c>
      <c r="J149" s="179">
        <f>IFERROR(I149/H149-1,"-")</f>
        <v>-6.3950234276302087E-2</v>
      </c>
      <c r="K149" s="178">
        <f>I149-H149</f>
        <v>-3999</v>
      </c>
      <c r="L149" s="179">
        <f t="shared" ref="L149:L161" si="54">I149/I$9</f>
        <v>2.2278492960850309E-2</v>
      </c>
    </row>
    <row r="150" spans="1:12" x14ac:dyDescent="0.25">
      <c r="A150" s="1" t="s">
        <v>98</v>
      </c>
      <c r="B150" s="161" t="s">
        <v>99</v>
      </c>
      <c r="C150" s="162">
        <v>23695</v>
      </c>
      <c r="D150" s="162">
        <v>10044</v>
      </c>
      <c r="E150" s="162">
        <v>12143</v>
      </c>
      <c r="F150" s="162">
        <v>25887</v>
      </c>
      <c r="G150" s="162">
        <v>26374</v>
      </c>
      <c r="H150" s="162">
        <v>25325</v>
      </c>
      <c r="I150" s="162">
        <v>21706</v>
      </c>
      <c r="J150" s="180">
        <f>IFERROR(I150/H150-1,"-")</f>
        <v>-0.14290227048371174</v>
      </c>
      <c r="K150" s="161">
        <f t="shared" ref="K150:K160" si="55">I150-H150</f>
        <v>-3619</v>
      </c>
      <c r="L150" s="163">
        <f t="shared" si="54"/>
        <v>8.2614714218781689E-3</v>
      </c>
    </row>
    <row r="151" spans="1:12" x14ac:dyDescent="0.25">
      <c r="A151" s="164" t="s">
        <v>105</v>
      </c>
      <c r="B151" s="165" t="s">
        <v>105</v>
      </c>
      <c r="C151" s="166">
        <v>13418</v>
      </c>
      <c r="D151" s="166">
        <v>4891</v>
      </c>
      <c r="E151" s="166">
        <v>10815</v>
      </c>
      <c r="F151" s="166">
        <v>17312</v>
      </c>
      <c r="G151" s="166">
        <v>17961</v>
      </c>
      <c r="H151" s="166">
        <v>17746</v>
      </c>
      <c r="I151" s="166">
        <v>14010</v>
      </c>
      <c r="J151" s="181">
        <f>IFERROR(I151/H151-1,"-")</f>
        <v>-0.21052631578947367</v>
      </c>
      <c r="K151" s="165">
        <f t="shared" si="55"/>
        <v>-3736</v>
      </c>
      <c r="L151" s="167">
        <f t="shared" si="54"/>
        <v>5.3323143195666252E-3</v>
      </c>
    </row>
    <row r="152" spans="1:12" x14ac:dyDescent="0.25">
      <c r="A152" s="164" t="s">
        <v>102</v>
      </c>
      <c r="B152" s="165" t="s">
        <v>102</v>
      </c>
      <c r="C152" s="166">
        <v>10277</v>
      </c>
      <c r="D152" s="166">
        <v>5153</v>
      </c>
      <c r="E152" s="166">
        <v>1328</v>
      </c>
      <c r="F152" s="166">
        <v>8575</v>
      </c>
      <c r="G152" s="166">
        <v>8413</v>
      </c>
      <c r="H152" s="166">
        <v>7579</v>
      </c>
      <c r="I152" s="166">
        <v>7696</v>
      </c>
      <c r="J152" s="181">
        <f>IFERROR(I152/H152-1,"-")</f>
        <v>1.5437392795883298E-2</v>
      </c>
      <c r="K152" s="165">
        <f t="shared" si="55"/>
        <v>117</v>
      </c>
      <c r="L152" s="167">
        <f t="shared" si="54"/>
        <v>2.929157102311545E-3</v>
      </c>
    </row>
    <row r="153" spans="1:12" x14ac:dyDescent="0.25">
      <c r="A153" s="1"/>
      <c r="B153" s="161" t="s">
        <v>109</v>
      </c>
      <c r="C153" s="162">
        <v>38228</v>
      </c>
      <c r="D153" s="162">
        <v>19517</v>
      </c>
      <c r="E153" s="162">
        <v>6109</v>
      </c>
      <c r="F153" s="162">
        <v>26353</v>
      </c>
      <c r="G153" s="162">
        <v>33187</v>
      </c>
      <c r="H153" s="162">
        <v>37208</v>
      </c>
      <c r="I153" s="162">
        <v>36828</v>
      </c>
      <c r="J153" s="180">
        <f>IFERROR(I153/H153-1,"-")</f>
        <v>-1.021285745001077E-2</v>
      </c>
      <c r="K153" s="161">
        <f t="shared" si="55"/>
        <v>-380</v>
      </c>
      <c r="L153" s="163">
        <f t="shared" si="54"/>
        <v>1.4017021538972139E-2</v>
      </c>
    </row>
    <row r="154" spans="1:12" s="57" customFormat="1" x14ac:dyDescent="0.25">
      <c r="B154" s="165" t="s">
        <v>112</v>
      </c>
      <c r="C154" s="166">
        <v>11853</v>
      </c>
      <c r="D154" s="166">
        <v>5840</v>
      </c>
      <c r="E154" s="166">
        <v>235</v>
      </c>
      <c r="F154" s="166">
        <v>8984</v>
      </c>
      <c r="G154" s="166">
        <v>11077</v>
      </c>
      <c r="H154" s="166">
        <v>11470</v>
      </c>
      <c r="I154" s="166">
        <v>8908</v>
      </c>
      <c r="J154" s="181">
        <f t="shared" ref="J154:J161" si="56">IFERROR(I154/H154-1,"-")</f>
        <v>-0.22336530078465566</v>
      </c>
      <c r="K154" s="165">
        <f t="shared" si="55"/>
        <v>-2562</v>
      </c>
      <c r="L154" s="167">
        <f t="shared" si="54"/>
        <v>3.3904536729978227E-3</v>
      </c>
    </row>
    <row r="155" spans="1:12" s="57" customFormat="1" x14ac:dyDescent="0.25">
      <c r="B155" s="165" t="s">
        <v>115</v>
      </c>
      <c r="C155" s="166">
        <v>11137</v>
      </c>
      <c r="D155" s="166">
        <v>5801</v>
      </c>
      <c r="E155" s="166">
        <v>1275</v>
      </c>
      <c r="F155" s="166">
        <v>6658</v>
      </c>
      <c r="G155" s="166">
        <v>7235</v>
      </c>
      <c r="H155" s="166">
        <v>7946</v>
      </c>
      <c r="I155" s="166">
        <v>7480</v>
      </c>
      <c r="J155" s="181">
        <f t="shared" si="56"/>
        <v>-5.8645859551975876E-2</v>
      </c>
      <c r="K155" s="165">
        <f t="shared" si="55"/>
        <v>-466</v>
      </c>
      <c r="L155" s="167">
        <f t="shared" si="54"/>
        <v>2.8469458322882479E-3</v>
      </c>
    </row>
    <row r="156" spans="1:12" x14ac:dyDescent="0.25">
      <c r="A156" s="1"/>
      <c r="B156" s="165" t="s">
        <v>118</v>
      </c>
      <c r="C156" s="166">
        <v>4607</v>
      </c>
      <c r="D156" s="166">
        <v>2092</v>
      </c>
      <c r="E156" s="166">
        <v>1750</v>
      </c>
      <c r="F156" s="166">
        <v>2877</v>
      </c>
      <c r="G156" s="166">
        <v>4612</v>
      </c>
      <c r="H156" s="166">
        <v>5322</v>
      </c>
      <c r="I156" s="166">
        <v>8321</v>
      </c>
      <c r="J156" s="181">
        <f t="shared" si="56"/>
        <v>0.56350995866215703</v>
      </c>
      <c r="K156" s="165">
        <f t="shared" si="55"/>
        <v>2999</v>
      </c>
      <c r="L156" s="167">
        <f t="shared" si="54"/>
        <v>3.1670369345548812E-3</v>
      </c>
    </row>
    <row r="157" spans="1:12" x14ac:dyDescent="0.25">
      <c r="A157" s="1"/>
      <c r="B157" s="165" t="s">
        <v>125</v>
      </c>
      <c r="C157" s="166">
        <v>834</v>
      </c>
      <c r="D157" s="166">
        <v>599</v>
      </c>
      <c r="E157" s="166">
        <v>198</v>
      </c>
      <c r="F157" s="166">
        <v>760</v>
      </c>
      <c r="G157" s="166">
        <v>1054</v>
      </c>
      <c r="H157" s="166">
        <v>1467</v>
      </c>
      <c r="I157" s="166">
        <v>1387</v>
      </c>
      <c r="J157" s="181">
        <f t="shared" si="56"/>
        <v>-5.4533060668029987E-2</v>
      </c>
      <c r="K157" s="165">
        <f t="shared" si="55"/>
        <v>-80</v>
      </c>
      <c r="L157" s="167">
        <f t="shared" si="54"/>
        <v>5.2790292371441172E-4</v>
      </c>
    </row>
    <row r="158" spans="1:12" x14ac:dyDescent="0.25">
      <c r="A158" s="1"/>
      <c r="B158" s="165" t="s">
        <v>121</v>
      </c>
      <c r="C158" s="166">
        <v>1271</v>
      </c>
      <c r="D158" s="166">
        <v>736</v>
      </c>
      <c r="E158" s="166">
        <v>211</v>
      </c>
      <c r="F158" s="166">
        <v>1172</v>
      </c>
      <c r="G158" s="166">
        <v>1528</v>
      </c>
      <c r="H158" s="166">
        <v>1448</v>
      </c>
      <c r="I158" s="166">
        <v>1330</v>
      </c>
      <c r="J158" s="181">
        <f t="shared" si="56"/>
        <v>-8.1491712707182362E-2</v>
      </c>
      <c r="K158" s="165">
        <f t="shared" si="55"/>
        <v>-118</v>
      </c>
      <c r="L158" s="167">
        <f t="shared" si="54"/>
        <v>5.0620828301381948E-4</v>
      </c>
    </row>
    <row r="159" spans="1:12" x14ac:dyDescent="0.25">
      <c r="A159" s="1"/>
      <c r="B159" s="165" t="s">
        <v>130</v>
      </c>
      <c r="C159" s="166">
        <v>352</v>
      </c>
      <c r="D159" s="166">
        <v>432</v>
      </c>
      <c r="E159" s="166">
        <v>22</v>
      </c>
      <c r="F159" s="166">
        <v>288</v>
      </c>
      <c r="G159" s="166">
        <v>474</v>
      </c>
      <c r="H159" s="166">
        <v>350</v>
      </c>
      <c r="I159" s="166">
        <v>318</v>
      </c>
      <c r="J159" s="181">
        <f t="shared" si="56"/>
        <v>-9.1428571428571415E-2</v>
      </c>
      <c r="K159" s="165">
        <f t="shared" si="55"/>
        <v>-32</v>
      </c>
      <c r="L159" s="167">
        <f t="shared" si="54"/>
        <v>1.2103325864540947E-4</v>
      </c>
    </row>
    <row r="160" spans="1:12" x14ac:dyDescent="0.25">
      <c r="A160" s="164" t="s">
        <v>146</v>
      </c>
      <c r="B160" s="165" t="s">
        <v>133</v>
      </c>
      <c r="C160" s="166">
        <v>787</v>
      </c>
      <c r="D160" s="166">
        <v>575</v>
      </c>
      <c r="E160" s="166">
        <v>57</v>
      </c>
      <c r="F160" s="166">
        <v>486</v>
      </c>
      <c r="G160" s="166">
        <v>663</v>
      </c>
      <c r="H160" s="166">
        <v>589</v>
      </c>
      <c r="I160" s="166">
        <v>472</v>
      </c>
      <c r="J160" s="181">
        <f t="shared" si="56"/>
        <v>-0.19864176570458403</v>
      </c>
      <c r="K160" s="165">
        <f t="shared" si="55"/>
        <v>-117</v>
      </c>
      <c r="L160" s="167">
        <f t="shared" si="54"/>
        <v>1.7964684931016752E-4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7387</v>
      </c>
      <c r="D161" s="171">
        <f t="shared" ref="D161:I161" si="58">D153-SUM(D154:D160)</f>
        <v>3442</v>
      </c>
      <c r="E161" s="171">
        <f t="shared" si="58"/>
        <v>2361</v>
      </c>
      <c r="F161" s="171">
        <f t="shared" si="58"/>
        <v>5128</v>
      </c>
      <c r="G161" s="171">
        <f t="shared" si="58"/>
        <v>6544</v>
      </c>
      <c r="H161" s="171">
        <f t="shared" si="58"/>
        <v>8616</v>
      </c>
      <c r="I161" s="171">
        <f t="shared" si="58"/>
        <v>8612</v>
      </c>
      <c r="J161" s="182">
        <f t="shared" si="56"/>
        <v>-4.6425255338899962E-4</v>
      </c>
      <c r="K161" s="170">
        <f>I161-H161</f>
        <v>-4</v>
      </c>
      <c r="L161" s="172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F22A6-3194-4787-AF40-6DD96437A24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FBA64-48BA-43F2-8AB6-2A128B036C14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266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 t="shared" ref="C7" si="0">E7-1</f>
        <v>2020</v>
      </c>
      <c r="D7" s="305"/>
      <c r="E7" s="306">
        <f t="shared" ref="E7" si="1">G7-1</f>
        <v>2021</v>
      </c>
      <c r="F7" s="305"/>
      <c r="G7" s="306">
        <f t="shared" ref="G7" si="2">I7-1</f>
        <v>2022</v>
      </c>
      <c r="H7" s="305"/>
      <c r="I7" s="306">
        <f t="shared" ref="I7" si="3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103867</v>
      </c>
      <c r="D9" s="121">
        <v>7.2706992884216115E-2</v>
      </c>
      <c r="E9" s="120">
        <v>18472</v>
      </c>
      <c r="F9" s="121">
        <f t="shared" ref="F9:L21" si="4">IFERROR(E9/C9-1,"-")</f>
        <v>-0.82215718178054631</v>
      </c>
      <c r="G9" s="120">
        <v>95884</v>
      </c>
      <c r="H9" s="121">
        <f t="shared" si="4"/>
        <v>4.190775227371156</v>
      </c>
      <c r="I9" s="120">
        <v>98876</v>
      </c>
      <c r="J9" s="121">
        <f t="shared" si="4"/>
        <v>3.1204371949438814E-2</v>
      </c>
      <c r="K9" s="120">
        <v>114993</v>
      </c>
      <c r="L9" s="121">
        <f t="shared" si="4"/>
        <v>0.1630021440996805</v>
      </c>
      <c r="M9" s="120">
        <v>115159</v>
      </c>
      <c r="N9" s="121">
        <f>IFERROR(M9/K9-1,"-")</f>
        <v>1.443566130112206E-3</v>
      </c>
    </row>
    <row r="10" spans="1:15" x14ac:dyDescent="0.25">
      <c r="A10" s="1" t="s">
        <v>74</v>
      </c>
      <c r="B10" s="119" t="s">
        <v>75</v>
      </c>
      <c r="C10" s="120">
        <v>99005</v>
      </c>
      <c r="D10" s="121">
        <v>9.3132383791542539E-2</v>
      </c>
      <c r="E10" s="120">
        <v>9638</v>
      </c>
      <c r="F10" s="121">
        <f t="shared" si="4"/>
        <v>-0.90265138124337152</v>
      </c>
      <c r="G10" s="120">
        <v>101150</v>
      </c>
      <c r="H10" s="121">
        <f t="shared" si="4"/>
        <v>9.4949159576675655</v>
      </c>
      <c r="I10" s="120">
        <v>108040</v>
      </c>
      <c r="J10" s="121">
        <f t="shared" si="4"/>
        <v>6.8116658428077015E-2</v>
      </c>
      <c r="K10" s="120">
        <v>113195</v>
      </c>
      <c r="L10" s="121">
        <f t="shared" si="4"/>
        <v>4.7713809700111076E-2</v>
      </c>
      <c r="M10" s="120">
        <v>115422</v>
      </c>
      <c r="N10" s="121">
        <f t="shared" ref="N10:N13" si="5">IFERROR(M10/K10-1,"-")</f>
        <v>1.9674013869870555E-2</v>
      </c>
    </row>
    <row r="11" spans="1:15" x14ac:dyDescent="0.25">
      <c r="A11" s="1" t="s">
        <v>76</v>
      </c>
      <c r="B11" s="119" t="s">
        <v>77</v>
      </c>
      <c r="C11" s="120">
        <v>45771</v>
      </c>
      <c r="D11" s="121">
        <v>-0.51500927152317888</v>
      </c>
      <c r="E11" s="120">
        <v>26161</v>
      </c>
      <c r="F11" s="121">
        <f t="shared" si="4"/>
        <v>-0.42843722007384588</v>
      </c>
      <c r="G11" s="120">
        <v>109311</v>
      </c>
      <c r="H11" s="121">
        <f t="shared" si="4"/>
        <v>3.1783953212797673</v>
      </c>
      <c r="I11" s="120">
        <v>108534</v>
      </c>
      <c r="J11" s="121">
        <f t="shared" si="4"/>
        <v>-7.1081592886351741E-3</v>
      </c>
      <c r="K11" s="120">
        <v>122553</v>
      </c>
      <c r="L11" s="121">
        <f t="shared" si="4"/>
        <v>0.12916689700923212</v>
      </c>
      <c r="M11" s="120">
        <v>112742</v>
      </c>
      <c r="N11" s="121">
        <f t="shared" si="5"/>
        <v>-8.0055159808409382E-2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34934</v>
      </c>
      <c r="F12" s="121" t="str">
        <f t="shared" si="4"/>
        <v>-</v>
      </c>
      <c r="G12" s="120">
        <v>113016</v>
      </c>
      <c r="H12" s="121">
        <f t="shared" si="4"/>
        <v>2.2351291005896834</v>
      </c>
      <c r="I12" s="120">
        <v>122279</v>
      </c>
      <c r="J12" s="121">
        <f t="shared" si="4"/>
        <v>8.1961846110285341E-2</v>
      </c>
      <c r="K12" s="120">
        <v>113033</v>
      </c>
      <c r="L12" s="121">
        <f t="shared" si="4"/>
        <v>-7.5613964785449683E-2</v>
      </c>
      <c r="M12" s="120">
        <v>129153</v>
      </c>
      <c r="N12" s="121">
        <f t="shared" si="5"/>
        <v>0.1426132191483902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42859</v>
      </c>
      <c r="F13" s="121" t="str">
        <f t="shared" si="4"/>
        <v>-</v>
      </c>
      <c r="G13" s="120">
        <v>104052</v>
      </c>
      <c r="H13" s="121">
        <f t="shared" si="4"/>
        <v>1.4277747964254881</v>
      </c>
      <c r="I13" s="120">
        <v>111302</v>
      </c>
      <c r="J13" s="121">
        <f t="shared" si="4"/>
        <v>6.9676700111482637E-2</v>
      </c>
      <c r="K13" s="120">
        <v>117998</v>
      </c>
      <c r="L13" s="121">
        <f t="shared" si="4"/>
        <v>6.0160644013584674E-2</v>
      </c>
      <c r="M13" s="120">
        <v>115884</v>
      </c>
      <c r="N13" s="121">
        <f t="shared" si="5"/>
        <v>-1.7915557890811673E-2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64992</v>
      </c>
      <c r="F14" s="121" t="str">
        <f t="shared" si="4"/>
        <v>-</v>
      </c>
      <c r="G14" s="120">
        <v>93083</v>
      </c>
      <c r="H14" s="121">
        <f t="shared" si="4"/>
        <v>0.43222242737567695</v>
      </c>
      <c r="I14" s="120">
        <v>128219</v>
      </c>
      <c r="J14" s="121">
        <f t="shared" si="4"/>
        <v>0.37746957016855931</v>
      </c>
      <c r="K14" s="120">
        <v>124929</v>
      </c>
      <c r="L14" s="121">
        <f t="shared" si="4"/>
        <v>-2.5659223671998688E-2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75700</v>
      </c>
      <c r="F15" s="121" t="str">
        <f t="shared" si="4"/>
        <v>-</v>
      </c>
      <c r="G15" s="120">
        <v>99960</v>
      </c>
      <c r="H15" s="121">
        <f t="shared" si="4"/>
        <v>0.32047556142668432</v>
      </c>
      <c r="I15" s="120">
        <v>125973</v>
      </c>
      <c r="J15" s="121">
        <f t="shared" si="4"/>
        <v>0.26023409363745498</v>
      </c>
      <c r="K15" s="120">
        <v>138511</v>
      </c>
      <c r="L15" s="121">
        <f t="shared" si="4"/>
        <v>9.9529264207409485E-2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51125</v>
      </c>
      <c r="D16" s="121">
        <v>-0.51846549434402989</v>
      </c>
      <c r="E16" s="120">
        <v>93383</v>
      </c>
      <c r="F16" s="121">
        <f t="shared" si="4"/>
        <v>0.82656234718826416</v>
      </c>
      <c r="G16" s="120">
        <v>136811</v>
      </c>
      <c r="H16" s="121">
        <f t="shared" si="4"/>
        <v>0.46505252562029487</v>
      </c>
      <c r="I16" s="120">
        <v>135765</v>
      </c>
      <c r="J16" s="121">
        <f t="shared" si="4"/>
        <v>-7.6455840539138009E-3</v>
      </c>
      <c r="K16" s="120">
        <v>150260</v>
      </c>
      <c r="L16" s="121">
        <f t="shared" si="4"/>
        <v>0.10676536662615543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50300</v>
      </c>
      <c r="D17" s="121">
        <v>-0.43445019114009442</v>
      </c>
      <c r="E17" s="120">
        <v>89465</v>
      </c>
      <c r="F17" s="121">
        <f t="shared" si="4"/>
        <v>0.77862823061630215</v>
      </c>
      <c r="G17" s="120">
        <v>107425</v>
      </c>
      <c r="H17" s="121">
        <f t="shared" si="4"/>
        <v>0.20074889621639747</v>
      </c>
      <c r="I17" s="120">
        <v>125237</v>
      </c>
      <c r="J17" s="121">
        <f t="shared" si="4"/>
        <v>0.16580870374680012</v>
      </c>
      <c r="K17" s="120">
        <v>124231</v>
      </c>
      <c r="L17" s="121">
        <f t="shared" si="4"/>
        <v>-8.0327698683296811E-3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20597</v>
      </c>
      <c r="D18" s="121">
        <v>-0.75692166072650879</v>
      </c>
      <c r="E18" s="120">
        <v>105169</v>
      </c>
      <c r="F18" s="121">
        <f t="shared" si="4"/>
        <v>4.1060348594455505</v>
      </c>
      <c r="G18" s="120">
        <v>132612</v>
      </c>
      <c r="H18" s="121">
        <f t="shared" si="4"/>
        <v>0.26094191254076771</v>
      </c>
      <c r="I18" s="120">
        <v>146405</v>
      </c>
      <c r="J18" s="121">
        <f t="shared" si="4"/>
        <v>0.1040101951557928</v>
      </c>
      <c r="K18" s="120">
        <v>126079</v>
      </c>
      <c r="L18" s="121">
        <f t="shared" si="4"/>
        <v>-0.13883405621392708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22189</v>
      </c>
      <c r="D19" s="121">
        <v>-0.74290613739325895</v>
      </c>
      <c r="E19" s="120">
        <v>91621</v>
      </c>
      <c r="F19" s="121">
        <f t="shared" si="4"/>
        <v>3.1291180314570282</v>
      </c>
      <c r="G19" s="120">
        <v>113773</v>
      </c>
      <c r="H19" s="121">
        <f t="shared" si="4"/>
        <v>0.24177863153643808</v>
      </c>
      <c r="I19" s="120">
        <v>116842</v>
      </c>
      <c r="J19" s="121">
        <f t="shared" si="4"/>
        <v>2.697476554191236E-2</v>
      </c>
      <c r="K19" s="120">
        <v>109675</v>
      </c>
      <c r="L19" s="121">
        <f t="shared" si="4"/>
        <v>-6.1339244449769792E-2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41809</v>
      </c>
      <c r="D20" s="121">
        <v>-0.53155182072829132</v>
      </c>
      <c r="E20" s="120">
        <v>96818</v>
      </c>
      <c r="F20" s="121">
        <f t="shared" si="4"/>
        <v>1.3157214953718097</v>
      </c>
      <c r="G20" s="120">
        <v>108987</v>
      </c>
      <c r="H20" s="121">
        <f t="shared" si="4"/>
        <v>0.12568943791443732</v>
      </c>
      <c r="I20" s="120">
        <v>119696</v>
      </c>
      <c r="J20" s="121">
        <f t="shared" si="4"/>
        <v>9.8259425436061143E-2</v>
      </c>
      <c r="K20" s="120">
        <v>97837</v>
      </c>
      <c r="L20" s="121">
        <f t="shared" si="4"/>
        <v>-0.18262097313193426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442013</v>
      </c>
      <c r="D21" s="124">
        <v>-0.5813537409489351</v>
      </c>
      <c r="E21" s="123">
        <v>749212</v>
      </c>
      <c r="F21" s="124">
        <f t="shared" si="4"/>
        <v>0.6949999208168085</v>
      </c>
      <c r="G21" s="123">
        <v>1316064</v>
      </c>
      <c r="H21" s="124">
        <f t="shared" si="4"/>
        <v>0.75659759854353648</v>
      </c>
      <c r="I21" s="123">
        <v>1447168</v>
      </c>
      <c r="J21" s="124">
        <f t="shared" si="4"/>
        <v>9.9618255647141885E-2</v>
      </c>
      <c r="K21" s="123">
        <v>1453294</v>
      </c>
      <c r="L21" s="124">
        <f t="shared" si="4"/>
        <v>4.2330952591544957E-3</v>
      </c>
      <c r="M21" s="123">
        <v>588360</v>
      </c>
      <c r="N21" s="124">
        <v>1.1324023844392572E-2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77" t="s">
        <v>267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$C$7</f>
        <v>2020</v>
      </c>
      <c r="D29" s="305"/>
      <c r="E29" s="306">
        <f>$E$7</f>
        <v>2021</v>
      </c>
      <c r="F29" s="305"/>
      <c r="G29" s="306">
        <f>$G$7</f>
        <v>2022</v>
      </c>
      <c r="H29" s="305"/>
      <c r="I29" s="306">
        <f>$I$7</f>
        <v>2023</v>
      </c>
      <c r="J29" s="305"/>
      <c r="K29" s="306">
        <f>$K$7</f>
        <v>2024</v>
      </c>
      <c r="L29" s="305"/>
      <c r="M29" s="306">
        <f>$M$7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244</v>
      </c>
      <c r="G30" s="118" t="s">
        <v>71</v>
      </c>
      <c r="H30" s="117" t="s">
        <v>244</v>
      </c>
      <c r="I30" s="118" t="s">
        <v>71</v>
      </c>
      <c r="J30" s="117" t="s">
        <v>244</v>
      </c>
      <c r="K30" s="118" t="s">
        <v>71</v>
      </c>
      <c r="L30" s="117" t="s">
        <v>244</v>
      </c>
      <c r="M30" s="118" t="s">
        <v>71</v>
      </c>
      <c r="N30" s="117" t="s">
        <v>268</v>
      </c>
    </row>
    <row r="31" spans="1:15" x14ac:dyDescent="0.25">
      <c r="B31" s="119" t="s">
        <v>73</v>
      </c>
      <c r="C31" s="120">
        <v>20862</v>
      </c>
      <c r="D31" s="121">
        <v>1.5793768545994067</v>
      </c>
      <c r="E31" s="120">
        <v>1702</v>
      </c>
      <c r="F31" s="121">
        <f t="shared" ref="F31:L43" si="6">IFERROR(E31/C31-1,"-")</f>
        <v>-0.91841625922730319</v>
      </c>
      <c r="G31" s="120">
        <v>11560</v>
      </c>
      <c r="H31" s="121">
        <f t="shared" si="6"/>
        <v>5.7920094007050524</v>
      </c>
      <c r="I31" s="120">
        <v>13570</v>
      </c>
      <c r="J31" s="121">
        <f t="shared" si="6"/>
        <v>0.1738754325259515</v>
      </c>
      <c r="K31" s="120">
        <v>13404</v>
      </c>
      <c r="L31" s="121">
        <f t="shared" si="6"/>
        <v>-1.223286661753864E-2</v>
      </c>
      <c r="M31" s="120">
        <v>13521</v>
      </c>
      <c r="N31" s="121">
        <f t="shared" ref="N31:N35" si="7">IFERROR(M31/K31-1,"-")</f>
        <v>8.728737690241628E-3</v>
      </c>
    </row>
    <row r="32" spans="1:15" x14ac:dyDescent="0.25">
      <c r="B32" s="119" t="s">
        <v>75</v>
      </c>
      <c r="C32" s="120">
        <v>16597</v>
      </c>
      <c r="D32" s="121">
        <v>2.1493358633776092</v>
      </c>
      <c r="E32" s="120">
        <v>3589</v>
      </c>
      <c r="F32" s="121">
        <f t="shared" si="6"/>
        <v>-0.78375610050009037</v>
      </c>
      <c r="G32" s="120">
        <v>8808</v>
      </c>
      <c r="H32" s="121">
        <f t="shared" si="6"/>
        <v>1.4541655057118974</v>
      </c>
      <c r="I32" s="120">
        <v>10875</v>
      </c>
      <c r="J32" s="121">
        <f t="shared" si="6"/>
        <v>0.23467302452316074</v>
      </c>
      <c r="K32" s="120">
        <v>9013</v>
      </c>
      <c r="L32" s="121">
        <f t="shared" si="6"/>
        <v>-0.17121839080459766</v>
      </c>
      <c r="M32" s="120">
        <v>12069</v>
      </c>
      <c r="N32" s="121">
        <f t="shared" si="7"/>
        <v>0.33906579385332303</v>
      </c>
    </row>
    <row r="33" spans="2:15" x14ac:dyDescent="0.25">
      <c r="B33" s="119" t="s">
        <v>77</v>
      </c>
      <c r="C33" s="120">
        <v>5317</v>
      </c>
      <c r="D33" s="121">
        <v>-0.49007384674402987</v>
      </c>
      <c r="E33" s="120">
        <v>9537</v>
      </c>
      <c r="F33" s="121">
        <f t="shared" si="6"/>
        <v>0.79368064698138041</v>
      </c>
      <c r="G33" s="120">
        <v>9074</v>
      </c>
      <c r="H33" s="121">
        <f t="shared" si="6"/>
        <v>-4.8547761350529517E-2</v>
      </c>
      <c r="I33" s="120">
        <v>15091</v>
      </c>
      <c r="J33" s="121">
        <f t="shared" si="6"/>
        <v>0.66310337227242666</v>
      </c>
      <c r="K33" s="120">
        <v>13346</v>
      </c>
      <c r="L33" s="121">
        <f t="shared" si="6"/>
        <v>-0.11563183354317141</v>
      </c>
      <c r="M33" s="120">
        <v>12702</v>
      </c>
      <c r="N33" s="121">
        <f t="shared" si="7"/>
        <v>-4.825415854937809E-2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13267</v>
      </c>
      <c r="F34" s="121" t="str">
        <f t="shared" si="6"/>
        <v>-</v>
      </c>
      <c r="G34" s="120">
        <v>14486</v>
      </c>
      <c r="H34" s="121">
        <f t="shared" si="6"/>
        <v>9.1882113514735853E-2</v>
      </c>
      <c r="I34" s="120">
        <v>21668</v>
      </c>
      <c r="J34" s="121">
        <f t="shared" si="6"/>
        <v>0.49578903769156435</v>
      </c>
      <c r="K34" s="120">
        <v>15353</v>
      </c>
      <c r="L34" s="121">
        <f t="shared" si="6"/>
        <v>-0.29144360347055565</v>
      </c>
      <c r="M34" s="120">
        <v>18439</v>
      </c>
      <c r="N34" s="121">
        <f t="shared" si="7"/>
        <v>0.2010030612909528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18255</v>
      </c>
      <c r="F35" s="121" t="str">
        <f t="shared" si="6"/>
        <v>-</v>
      </c>
      <c r="G35" s="120">
        <v>14287</v>
      </c>
      <c r="H35" s="121">
        <f t="shared" si="6"/>
        <v>-0.21736510545056154</v>
      </c>
      <c r="I35" s="120">
        <v>13349</v>
      </c>
      <c r="J35" s="121">
        <f t="shared" si="6"/>
        <v>-6.5654091131798098E-2</v>
      </c>
      <c r="K35" s="120">
        <v>21013</v>
      </c>
      <c r="L35" s="121">
        <f t="shared" si="6"/>
        <v>0.57412540265188405</v>
      </c>
      <c r="M35" s="120">
        <v>18035</v>
      </c>
      <c r="N35" s="121">
        <f t="shared" si="7"/>
        <v>-0.14172179127206963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22760</v>
      </c>
      <c r="F36" s="121" t="str">
        <f t="shared" si="6"/>
        <v>-</v>
      </c>
      <c r="G36" s="120">
        <v>14239</v>
      </c>
      <c r="H36" s="121">
        <f t="shared" si="6"/>
        <v>-0.37438488576449913</v>
      </c>
      <c r="I36" s="120">
        <v>18322</v>
      </c>
      <c r="J36" s="121">
        <f t="shared" si="6"/>
        <v>0.28674766486410563</v>
      </c>
      <c r="K36" s="120">
        <v>20012</v>
      </c>
      <c r="L36" s="121">
        <f t="shared" si="6"/>
        <v>9.2238838554743019E-2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28666</v>
      </c>
      <c r="F37" s="121" t="str">
        <f t="shared" si="6"/>
        <v>-</v>
      </c>
      <c r="G37" s="120">
        <v>19252</v>
      </c>
      <c r="H37" s="121">
        <f t="shared" si="6"/>
        <v>-0.3284029861159562</v>
      </c>
      <c r="I37" s="120">
        <v>27286</v>
      </c>
      <c r="J37" s="121">
        <f t="shared" si="6"/>
        <v>0.41730729274880529</v>
      </c>
      <c r="K37" s="120">
        <v>25644</v>
      </c>
      <c r="L37" s="121">
        <f t="shared" si="6"/>
        <v>-6.0177380341567055E-2</v>
      </c>
      <c r="M37" s="120"/>
      <c r="N37" s="121"/>
    </row>
    <row r="38" spans="2:15" x14ac:dyDescent="0.25">
      <c r="B38" s="119" t="s">
        <v>87</v>
      </c>
      <c r="C38" s="120">
        <v>30547</v>
      </c>
      <c r="D38" s="121">
        <v>0.29970642045696305</v>
      </c>
      <c r="E38" s="120">
        <v>28927</v>
      </c>
      <c r="F38" s="121">
        <f t="shared" si="6"/>
        <v>-5.3033031066880509E-2</v>
      </c>
      <c r="G38" s="120">
        <v>31594</v>
      </c>
      <c r="H38" s="121">
        <f t="shared" si="6"/>
        <v>9.219760085733042E-2</v>
      </c>
      <c r="I38" s="120">
        <v>26883</v>
      </c>
      <c r="J38" s="121">
        <f t="shared" si="6"/>
        <v>-0.14911059061847187</v>
      </c>
      <c r="K38" s="120">
        <v>30588</v>
      </c>
      <c r="L38" s="121">
        <f t="shared" si="6"/>
        <v>0.13781943979466571</v>
      </c>
      <c r="M38" s="120"/>
      <c r="N38" s="121"/>
    </row>
    <row r="39" spans="2:15" x14ac:dyDescent="0.25">
      <c r="B39" s="119" t="s">
        <v>89</v>
      </c>
      <c r="C39" s="120">
        <v>30000</v>
      </c>
      <c r="D39" s="121">
        <v>0.64717509471256784</v>
      </c>
      <c r="E39" s="120">
        <v>26545</v>
      </c>
      <c r="F39" s="121">
        <f t="shared" si="6"/>
        <v>-0.11516666666666664</v>
      </c>
      <c r="G39" s="120">
        <v>22910</v>
      </c>
      <c r="H39" s="121">
        <f t="shared" si="6"/>
        <v>-0.13693727632322472</v>
      </c>
      <c r="I39" s="120">
        <v>24058</v>
      </c>
      <c r="J39" s="121">
        <f t="shared" si="6"/>
        <v>5.0109122653863025E-2</v>
      </c>
      <c r="K39" s="120">
        <v>21808</v>
      </c>
      <c r="L39" s="121">
        <f t="shared" si="6"/>
        <v>-9.3523983706043756E-2</v>
      </c>
      <c r="M39" s="120"/>
      <c r="N39" s="121"/>
    </row>
    <row r="40" spans="2:15" x14ac:dyDescent="0.25">
      <c r="B40" s="119" t="s">
        <v>91</v>
      </c>
      <c r="C40" s="120">
        <v>9240</v>
      </c>
      <c r="D40" s="121">
        <v>-0.4121389489756967</v>
      </c>
      <c r="E40" s="120">
        <v>18650</v>
      </c>
      <c r="F40" s="121">
        <f t="shared" si="6"/>
        <v>1.0183982683982684</v>
      </c>
      <c r="G40" s="120">
        <v>24745</v>
      </c>
      <c r="H40" s="121">
        <f t="shared" si="6"/>
        <v>0.32680965147453089</v>
      </c>
      <c r="I40" s="120">
        <v>21110</v>
      </c>
      <c r="J40" s="121">
        <f t="shared" si="6"/>
        <v>-0.14689836330571837</v>
      </c>
      <c r="K40" s="120">
        <v>14338</v>
      </c>
      <c r="L40" s="121">
        <f t="shared" si="6"/>
        <v>-0.32079583135954526</v>
      </c>
      <c r="M40" s="120"/>
      <c r="N40" s="121"/>
    </row>
    <row r="41" spans="2:15" x14ac:dyDescent="0.25">
      <c r="B41" s="119" t="s">
        <v>93</v>
      </c>
      <c r="C41" s="120">
        <v>4225</v>
      </c>
      <c r="D41" s="121">
        <v>-0.72914930444259252</v>
      </c>
      <c r="E41" s="120">
        <v>10836</v>
      </c>
      <c r="F41" s="121">
        <f t="shared" si="6"/>
        <v>1.5647337278106508</v>
      </c>
      <c r="G41" s="120">
        <v>28104</v>
      </c>
      <c r="H41" s="121">
        <f t="shared" si="6"/>
        <v>1.593576965669989</v>
      </c>
      <c r="I41" s="120">
        <v>11487</v>
      </c>
      <c r="J41" s="121">
        <f t="shared" si="6"/>
        <v>-0.591268146883006</v>
      </c>
      <c r="K41" s="120">
        <v>9819</v>
      </c>
      <c r="L41" s="121">
        <f t="shared" si="6"/>
        <v>-0.14520762601201354</v>
      </c>
      <c r="M41" s="120"/>
      <c r="N41" s="121"/>
    </row>
    <row r="42" spans="2:15" x14ac:dyDescent="0.25">
      <c r="B42" s="119" t="s">
        <v>95</v>
      </c>
      <c r="C42" s="120">
        <v>7870</v>
      </c>
      <c r="D42" s="121">
        <v>-0.47707641196013284</v>
      </c>
      <c r="E42" s="120">
        <v>16269</v>
      </c>
      <c r="F42" s="121">
        <f t="shared" si="6"/>
        <v>1.0672172808132148</v>
      </c>
      <c r="G42" s="120">
        <v>21520</v>
      </c>
      <c r="H42" s="121">
        <f t="shared" si="6"/>
        <v>0.32276107935337151</v>
      </c>
      <c r="I42" s="120">
        <v>15397</v>
      </c>
      <c r="J42" s="121">
        <f t="shared" si="6"/>
        <v>-0.2845260223048327</v>
      </c>
      <c r="K42" s="120">
        <v>13481</v>
      </c>
      <c r="L42" s="121">
        <f t="shared" si="6"/>
        <v>-0.12443982594011815</v>
      </c>
      <c r="M42" s="120"/>
      <c r="N42" s="121"/>
    </row>
    <row r="43" spans="2:15" ht="15.75" x14ac:dyDescent="0.25">
      <c r="B43" s="122" t="s">
        <v>32</v>
      </c>
      <c r="C43" s="123">
        <v>125264</v>
      </c>
      <c r="D43" s="124">
        <v>-0.22979395832436655</v>
      </c>
      <c r="E43" s="123">
        <v>199003</v>
      </c>
      <c r="F43" s="124">
        <f t="shared" si="6"/>
        <v>0.58866873163877886</v>
      </c>
      <c r="G43" s="123">
        <v>220579</v>
      </c>
      <c r="H43" s="124">
        <f t="shared" si="6"/>
        <v>0.10842047607322503</v>
      </c>
      <c r="I43" s="123">
        <v>219096</v>
      </c>
      <c r="J43" s="124">
        <f t="shared" si="6"/>
        <v>-6.7232148119268365E-3</v>
      </c>
      <c r="K43" s="123">
        <v>207819</v>
      </c>
      <c r="L43" s="124">
        <f t="shared" si="6"/>
        <v>-5.1470588235294157E-2</v>
      </c>
      <c r="M43" s="123">
        <v>74766</v>
      </c>
      <c r="N43" s="124">
        <v>3.6559497566859278E-2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77" t="s">
        <v>269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$C$7</f>
        <v>2020</v>
      </c>
      <c r="D51" s="305"/>
      <c r="E51" s="306">
        <f>$E$7</f>
        <v>2021</v>
      </c>
      <c r="F51" s="305"/>
      <c r="G51" s="306">
        <f>$G$7</f>
        <v>2022</v>
      </c>
      <c r="H51" s="305"/>
      <c r="I51" s="306">
        <f>$I$7</f>
        <v>2023</v>
      </c>
      <c r="J51" s="305"/>
      <c r="K51" s="306">
        <f>$K$7</f>
        <v>2024</v>
      </c>
      <c r="L51" s="305"/>
      <c r="M51" s="306">
        <f>$M$7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244</v>
      </c>
      <c r="G52" s="118" t="s">
        <v>71</v>
      </c>
      <c r="H52" s="117" t="s">
        <v>244</v>
      </c>
      <c r="I52" s="118" t="s">
        <v>71</v>
      </c>
      <c r="J52" s="117" t="s">
        <v>244</v>
      </c>
      <c r="K52" s="118" t="s">
        <v>71</v>
      </c>
      <c r="L52" s="117" t="s">
        <v>244</v>
      </c>
      <c r="M52" s="118" t="s">
        <v>71</v>
      </c>
      <c r="N52" s="117" t="s">
        <v>268</v>
      </c>
    </row>
    <row r="53" spans="1:15" x14ac:dyDescent="0.25">
      <c r="A53" s="1">
        <v>1</v>
      </c>
      <c r="B53" s="119" t="s">
        <v>73</v>
      </c>
      <c r="C53" s="120">
        <v>19834</v>
      </c>
      <c r="D53" s="121">
        <v>2.3714091449940509</v>
      </c>
      <c r="E53" s="120">
        <v>355</v>
      </c>
      <c r="F53" s="121">
        <f>IFERROR(E53/C53-1,"-")</f>
        <v>-0.98210144196833715</v>
      </c>
      <c r="G53" s="120">
        <v>6030</v>
      </c>
      <c r="H53" s="121">
        <f>IFERROR(G53/E53-1,"-")</f>
        <v>15.985915492957748</v>
      </c>
      <c r="I53" s="120">
        <v>10446</v>
      </c>
      <c r="J53" s="121">
        <f>IFERROR(I53/G53-1,"-")</f>
        <v>0.73233830845771153</v>
      </c>
      <c r="K53" s="120">
        <v>11099</v>
      </c>
      <c r="L53" s="121">
        <f>IFERROR(K53/I53-1,"-")</f>
        <v>6.251196630289102E-2</v>
      </c>
      <c r="M53" s="120">
        <v>9590</v>
      </c>
      <c r="N53" s="121">
        <f t="shared" ref="N53:N57" si="8">IFERROR(M53/K53-1,"-")</f>
        <v>-0.1359581944319308</v>
      </c>
    </row>
    <row r="54" spans="1:15" x14ac:dyDescent="0.25">
      <c r="A54" s="1">
        <v>2</v>
      </c>
      <c r="B54" s="119" t="s">
        <v>75</v>
      </c>
      <c r="C54" s="120">
        <v>14781</v>
      </c>
      <c r="D54" s="121">
        <v>2.3133826496301277</v>
      </c>
      <c r="E54" s="120">
        <v>0</v>
      </c>
      <c r="F54" s="121">
        <f t="shared" ref="F54:L65" si="9">IFERROR(E54/C54-1,"-")</f>
        <v>-1</v>
      </c>
      <c r="G54" s="120">
        <v>4164</v>
      </c>
      <c r="H54" s="121" t="str">
        <f t="shared" si="9"/>
        <v>-</v>
      </c>
      <c r="I54" s="120">
        <v>7322</v>
      </c>
      <c r="J54" s="121">
        <f t="shared" si="9"/>
        <v>0.75840537944284336</v>
      </c>
      <c r="K54" s="120">
        <v>6226</v>
      </c>
      <c r="L54" s="121">
        <f t="shared" si="9"/>
        <v>-0.14968587817536194</v>
      </c>
      <c r="M54" s="120">
        <v>8402</v>
      </c>
      <c r="N54" s="121">
        <f t="shared" si="8"/>
        <v>0.3495020880179891</v>
      </c>
    </row>
    <row r="55" spans="1:15" x14ac:dyDescent="0.25">
      <c r="A55" s="1">
        <v>3</v>
      </c>
      <c r="B55" s="119" t="s">
        <v>77</v>
      </c>
      <c r="C55" s="120">
        <v>4526</v>
      </c>
      <c r="D55" s="121">
        <v>-0.49054479963980191</v>
      </c>
      <c r="E55" s="120">
        <v>0</v>
      </c>
      <c r="F55" s="121">
        <f t="shared" si="9"/>
        <v>-1</v>
      </c>
      <c r="G55" s="120">
        <v>5754</v>
      </c>
      <c r="H55" s="121" t="str">
        <f t="shared" si="9"/>
        <v>-</v>
      </c>
      <c r="I55" s="120">
        <v>12025</v>
      </c>
      <c r="J55" s="121">
        <f t="shared" si="9"/>
        <v>1.0898505387556483</v>
      </c>
      <c r="K55" s="120">
        <v>10522</v>
      </c>
      <c r="L55" s="121">
        <f t="shared" si="9"/>
        <v>-0.12498960498960499</v>
      </c>
      <c r="M55" s="120">
        <v>8419</v>
      </c>
      <c r="N55" s="121">
        <f t="shared" si="8"/>
        <v>-0.1998669454476335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1016</v>
      </c>
      <c r="F56" s="121" t="str">
        <f t="shared" si="9"/>
        <v>-</v>
      </c>
      <c r="G56" s="120">
        <v>8238</v>
      </c>
      <c r="H56" s="121">
        <f t="shared" si="9"/>
        <v>7.1082677165354333</v>
      </c>
      <c r="I56" s="120">
        <v>11217</v>
      </c>
      <c r="J56" s="121">
        <f t="shared" si="9"/>
        <v>0.36161689730517121</v>
      </c>
      <c r="K56" s="120">
        <v>12181</v>
      </c>
      <c r="L56" s="121">
        <f t="shared" si="9"/>
        <v>8.5940982437371805E-2</v>
      </c>
      <c r="M56" s="120">
        <v>12454</v>
      </c>
      <c r="N56" s="121">
        <f t="shared" si="8"/>
        <v>2.2411953041622246E-2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2368</v>
      </c>
      <c r="F57" s="121" t="str">
        <f t="shared" si="9"/>
        <v>-</v>
      </c>
      <c r="G57" s="120">
        <v>8230</v>
      </c>
      <c r="H57" s="121">
        <f t="shared" si="9"/>
        <v>2.4755067567567566</v>
      </c>
      <c r="I57" s="120">
        <v>10705</v>
      </c>
      <c r="J57" s="121">
        <f t="shared" si="9"/>
        <v>0.30072904009720536</v>
      </c>
      <c r="K57" s="120">
        <v>16997</v>
      </c>
      <c r="L57" s="121">
        <f t="shared" si="9"/>
        <v>0.58776272769733762</v>
      </c>
      <c r="M57" s="120">
        <v>11154</v>
      </c>
      <c r="N57" s="121">
        <f t="shared" si="8"/>
        <v>-0.34376654703771259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13959</v>
      </c>
      <c r="F58" s="121" t="str">
        <f t="shared" si="9"/>
        <v>-</v>
      </c>
      <c r="G58" s="120">
        <v>11640</v>
      </c>
      <c r="H58" s="121">
        <f t="shared" si="9"/>
        <v>-0.1661293788953363</v>
      </c>
      <c r="I58" s="120">
        <v>13389</v>
      </c>
      <c r="J58" s="121">
        <f t="shared" si="9"/>
        <v>0.1502577319587628</v>
      </c>
      <c r="K58" s="120">
        <v>14806</v>
      </c>
      <c r="L58" s="121">
        <f t="shared" si="9"/>
        <v>0.10583314661289123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18588</v>
      </c>
      <c r="F59" s="121" t="str">
        <f t="shared" si="9"/>
        <v>-</v>
      </c>
      <c r="G59" s="120">
        <v>16093</v>
      </c>
      <c r="H59" s="121">
        <f t="shared" si="9"/>
        <v>-0.13422638261243813</v>
      </c>
      <c r="I59" s="120">
        <v>19485</v>
      </c>
      <c r="J59" s="121">
        <f t="shared" si="9"/>
        <v>0.21077487106195236</v>
      </c>
      <c r="K59" s="120">
        <v>16922</v>
      </c>
      <c r="L59" s="121">
        <f t="shared" si="9"/>
        <v>-0.1315370798049782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29598</v>
      </c>
      <c r="D60" s="121">
        <v>0.97649415692821373</v>
      </c>
      <c r="E60" s="120">
        <v>19378</v>
      </c>
      <c r="F60" s="121">
        <f t="shared" si="9"/>
        <v>-0.34529360091898098</v>
      </c>
      <c r="G60" s="120">
        <v>20033</v>
      </c>
      <c r="H60" s="121">
        <f t="shared" si="9"/>
        <v>3.3801217875941703E-2</v>
      </c>
      <c r="I60" s="120">
        <v>20000</v>
      </c>
      <c r="J60" s="121">
        <f t="shared" si="9"/>
        <v>-1.6472819847251907E-3</v>
      </c>
      <c r="K60" s="120">
        <v>18481</v>
      </c>
      <c r="L60" s="121">
        <f t="shared" si="9"/>
        <v>-7.5949999999999962E-2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29307</v>
      </c>
      <c r="D61" s="121">
        <v>1.4762991128010139</v>
      </c>
      <c r="E61" s="120">
        <v>13290</v>
      </c>
      <c r="F61" s="121">
        <f t="shared" si="9"/>
        <v>-0.54652472105640293</v>
      </c>
      <c r="G61" s="120">
        <v>17725</v>
      </c>
      <c r="H61" s="121">
        <f t="shared" si="9"/>
        <v>0.33370955605718589</v>
      </c>
      <c r="I61" s="120">
        <v>17405</v>
      </c>
      <c r="J61" s="121">
        <f t="shared" si="9"/>
        <v>-1.8053596614950651E-2</v>
      </c>
      <c r="K61" s="120">
        <v>14713</v>
      </c>
      <c r="L61" s="121">
        <f t="shared" si="9"/>
        <v>-0.15466819879345017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6135</v>
      </c>
      <c r="D62" s="121">
        <v>-0.49729596853490654</v>
      </c>
      <c r="E62" s="120">
        <v>8398</v>
      </c>
      <c r="F62" s="121">
        <f t="shared" si="9"/>
        <v>0.36886715566422157</v>
      </c>
      <c r="G62" s="120">
        <v>13863</v>
      </c>
      <c r="H62" s="121">
        <f t="shared" si="9"/>
        <v>0.65075017861395579</v>
      </c>
      <c r="I62" s="120">
        <v>17037</v>
      </c>
      <c r="J62" s="121">
        <f t="shared" si="9"/>
        <v>0.22895477169443845</v>
      </c>
      <c r="K62" s="120">
        <v>9764</v>
      </c>
      <c r="L62" s="121">
        <f t="shared" si="9"/>
        <v>-0.42689440629218756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1370</v>
      </c>
      <c r="D63" s="121">
        <v>-0.89727824848166748</v>
      </c>
      <c r="E63" s="120">
        <v>5966</v>
      </c>
      <c r="F63" s="121">
        <f t="shared" si="9"/>
        <v>3.3547445255474448</v>
      </c>
      <c r="G63" s="120">
        <v>17150</v>
      </c>
      <c r="H63" s="121">
        <f t="shared" si="9"/>
        <v>1.8746228628897081</v>
      </c>
      <c r="I63" s="120">
        <v>9424</v>
      </c>
      <c r="J63" s="121">
        <f t="shared" si="9"/>
        <v>-0.45049562682215738</v>
      </c>
      <c r="K63" s="120">
        <v>7049</v>
      </c>
      <c r="L63" s="121">
        <f t="shared" si="9"/>
        <v>-0.25201612903225812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2603</v>
      </c>
      <c r="D64" s="121">
        <v>-0.79377277768974808</v>
      </c>
      <c r="E64" s="120">
        <v>9654</v>
      </c>
      <c r="F64" s="121">
        <f t="shared" si="9"/>
        <v>2.7087975412985017</v>
      </c>
      <c r="G64" s="120">
        <v>16155</v>
      </c>
      <c r="H64" s="121">
        <f t="shared" si="9"/>
        <v>0.67339962709757617</v>
      </c>
      <c r="I64" s="120">
        <v>13222</v>
      </c>
      <c r="J64" s="121">
        <f t="shared" si="9"/>
        <v>-0.18155369854534198</v>
      </c>
      <c r="K64" s="120">
        <v>9980</v>
      </c>
      <c r="L64" s="121">
        <f t="shared" si="9"/>
        <v>-0.24519739827560127</v>
      </c>
      <c r="M64" s="120"/>
      <c r="N64" s="121"/>
    </row>
    <row r="65" spans="1:15" ht="15.75" x14ac:dyDescent="0.25">
      <c r="B65" s="122" t="s">
        <v>32</v>
      </c>
      <c r="C65" s="123">
        <v>108562</v>
      </c>
      <c r="D65" s="124">
        <v>-9.6957194430118632E-2</v>
      </c>
      <c r="E65" s="123">
        <v>92972</v>
      </c>
      <c r="F65" s="124">
        <f t="shared" si="9"/>
        <v>-0.14360457618687938</v>
      </c>
      <c r="G65" s="123">
        <v>145075</v>
      </c>
      <c r="H65" s="124">
        <f t="shared" si="9"/>
        <v>0.56041603923761985</v>
      </c>
      <c r="I65" s="123">
        <v>161677</v>
      </c>
      <c r="J65" s="124">
        <f t="shared" si="9"/>
        <v>0.11443735998621407</v>
      </c>
      <c r="K65" s="123">
        <v>148740</v>
      </c>
      <c r="L65" s="124">
        <f t="shared" si="9"/>
        <v>-8.0017565887541164E-2</v>
      </c>
      <c r="M65" s="123">
        <v>50019</v>
      </c>
      <c r="N65" s="124">
        <v>-0.12285839544059618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77" t="s">
        <v>270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$C$7</f>
        <v>2020</v>
      </c>
      <c r="D73" s="305"/>
      <c r="E73" s="306">
        <f>$E$7</f>
        <v>2021</v>
      </c>
      <c r="F73" s="305"/>
      <c r="G73" s="306">
        <f>$G$7</f>
        <v>2022</v>
      </c>
      <c r="H73" s="305"/>
      <c r="I73" s="306">
        <f>$I$7</f>
        <v>2023</v>
      </c>
      <c r="J73" s="305"/>
      <c r="K73" s="306">
        <f>$K$7</f>
        <v>2024</v>
      </c>
      <c r="L73" s="305"/>
      <c r="M73" s="306">
        <f>$M$7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244</v>
      </c>
      <c r="G74" s="118" t="s">
        <v>71</v>
      </c>
      <c r="H74" s="117" t="s">
        <v>244</v>
      </c>
      <c r="I74" s="118" t="s">
        <v>71</v>
      </c>
      <c r="J74" s="117" t="s">
        <v>244</v>
      </c>
      <c r="K74" s="118" t="s">
        <v>71</v>
      </c>
      <c r="L74" s="117" t="s">
        <v>244</v>
      </c>
      <c r="M74" s="118" t="s">
        <v>71</v>
      </c>
      <c r="N74" s="117" t="s">
        <v>268</v>
      </c>
    </row>
    <row r="75" spans="1:15" x14ac:dyDescent="0.25">
      <c r="A75" s="1">
        <v>1</v>
      </c>
      <c r="B75" s="119" t="s">
        <v>73</v>
      </c>
      <c r="C75" s="120">
        <v>1028</v>
      </c>
      <c r="D75" s="121">
        <v>-0.53378684807256238</v>
      </c>
      <c r="E75" s="120">
        <v>1347</v>
      </c>
      <c r="F75" s="121">
        <f>IFERROR(E75/C75-1,"-")</f>
        <v>0.31031128404669261</v>
      </c>
      <c r="G75" s="120">
        <v>5530</v>
      </c>
      <c r="H75" s="121">
        <f>IFERROR(G75/E75-1,"-")</f>
        <v>3.1054194506310315</v>
      </c>
      <c r="I75" s="120">
        <v>3124</v>
      </c>
      <c r="J75" s="121">
        <f>IFERROR(I75/G75-1,"-")</f>
        <v>-0.43508137432188065</v>
      </c>
      <c r="K75" s="120">
        <v>2305</v>
      </c>
      <c r="L75" s="121">
        <f>IFERROR(K75/I75-1,"-")</f>
        <v>-0.26216389244558258</v>
      </c>
      <c r="M75" s="120">
        <v>3931</v>
      </c>
      <c r="N75" s="121">
        <f t="shared" ref="N75:N79" si="10">IFERROR(M75/K75-1,"-")</f>
        <v>0.70542299349240789</v>
      </c>
    </row>
    <row r="76" spans="1:15" x14ac:dyDescent="0.25">
      <c r="A76" s="1">
        <v>2</v>
      </c>
      <c r="B76" s="119" t="s">
        <v>75</v>
      </c>
      <c r="C76" s="120">
        <v>1816</v>
      </c>
      <c r="D76" s="121">
        <v>1.2447466007416566</v>
      </c>
      <c r="E76" s="120">
        <v>3589</v>
      </c>
      <c r="F76" s="121">
        <f t="shared" ref="F76:L87" si="11">IFERROR(E76/C76-1,"-")</f>
        <v>0.9763215859030836</v>
      </c>
      <c r="G76" s="120">
        <v>4644</v>
      </c>
      <c r="H76" s="121">
        <f t="shared" si="11"/>
        <v>0.29395374756199488</v>
      </c>
      <c r="I76" s="120">
        <v>3553</v>
      </c>
      <c r="J76" s="121">
        <f t="shared" si="11"/>
        <v>-0.2349267872523686</v>
      </c>
      <c r="K76" s="120">
        <v>2787</v>
      </c>
      <c r="L76" s="121">
        <f t="shared" si="11"/>
        <v>-0.21559245707852515</v>
      </c>
      <c r="M76" s="120">
        <v>3667</v>
      </c>
      <c r="N76" s="121">
        <f t="shared" si="10"/>
        <v>0.31575170434158584</v>
      </c>
    </row>
    <row r="77" spans="1:15" x14ac:dyDescent="0.25">
      <c r="A77" s="1">
        <v>3</v>
      </c>
      <c r="B77" s="119" t="s">
        <v>77</v>
      </c>
      <c r="C77" s="120">
        <v>791</v>
      </c>
      <c r="D77" s="121">
        <v>-0.48736228127025272</v>
      </c>
      <c r="E77" s="120">
        <v>9537</v>
      </c>
      <c r="F77" s="121">
        <f t="shared" si="11"/>
        <v>11.056890012642224</v>
      </c>
      <c r="G77" s="120">
        <v>3320</v>
      </c>
      <c r="H77" s="121">
        <f t="shared" si="11"/>
        <v>-0.65188214323162419</v>
      </c>
      <c r="I77" s="120">
        <v>3066</v>
      </c>
      <c r="J77" s="121">
        <f t="shared" si="11"/>
        <v>-7.6506024096385516E-2</v>
      </c>
      <c r="K77" s="120">
        <v>2824</v>
      </c>
      <c r="L77" s="121">
        <f t="shared" si="11"/>
        <v>-7.8930202217873502E-2</v>
      </c>
      <c r="M77" s="120">
        <v>4283</v>
      </c>
      <c r="N77" s="121">
        <f t="shared" si="10"/>
        <v>0.51664305949008504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12251</v>
      </c>
      <c r="F78" s="121" t="str">
        <f t="shared" si="11"/>
        <v>-</v>
      </c>
      <c r="G78" s="120">
        <v>6248</v>
      </c>
      <c r="H78" s="121">
        <f t="shared" si="11"/>
        <v>-0.49000081625989711</v>
      </c>
      <c r="I78" s="120">
        <v>10451</v>
      </c>
      <c r="J78" s="121">
        <f t="shared" si="11"/>
        <v>0.6726952624839948</v>
      </c>
      <c r="K78" s="120">
        <v>3172</v>
      </c>
      <c r="L78" s="121">
        <f t="shared" si="11"/>
        <v>-0.69648837431824706</v>
      </c>
      <c r="M78" s="120">
        <v>5985</v>
      </c>
      <c r="N78" s="121">
        <f t="shared" si="10"/>
        <v>0.88682219419924335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15887</v>
      </c>
      <c r="F79" s="121" t="str">
        <f t="shared" si="11"/>
        <v>-</v>
      </c>
      <c r="G79" s="120">
        <v>6057</v>
      </c>
      <c r="H79" s="121">
        <f t="shared" si="11"/>
        <v>-0.61874488575564923</v>
      </c>
      <c r="I79" s="120">
        <v>2644</v>
      </c>
      <c r="J79" s="121">
        <f t="shared" si="11"/>
        <v>-0.56348027076110285</v>
      </c>
      <c r="K79" s="120">
        <v>4016</v>
      </c>
      <c r="L79" s="121">
        <f t="shared" si="11"/>
        <v>0.51891074130105896</v>
      </c>
      <c r="M79" s="120">
        <v>6881</v>
      </c>
      <c r="N79" s="121">
        <f t="shared" si="10"/>
        <v>0.71339641434262946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8801</v>
      </c>
      <c r="F80" s="121" t="str">
        <f t="shared" si="11"/>
        <v>-</v>
      </c>
      <c r="G80" s="120">
        <v>2599</v>
      </c>
      <c r="H80" s="121">
        <f t="shared" si="11"/>
        <v>-0.70469264856266334</v>
      </c>
      <c r="I80" s="120">
        <v>4933</v>
      </c>
      <c r="J80" s="121">
        <f t="shared" si="11"/>
        <v>0.89803770681031159</v>
      </c>
      <c r="K80" s="120">
        <v>5206</v>
      </c>
      <c r="L80" s="121">
        <f t="shared" si="11"/>
        <v>5.5341577133590114E-2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10078</v>
      </c>
      <c r="F81" s="121" t="str">
        <f t="shared" si="11"/>
        <v>-</v>
      </c>
      <c r="G81" s="120">
        <v>3159</v>
      </c>
      <c r="H81" s="121">
        <f t="shared" si="11"/>
        <v>-0.6865449493947211</v>
      </c>
      <c r="I81" s="120">
        <v>7801</v>
      </c>
      <c r="J81" s="121">
        <f t="shared" si="11"/>
        <v>1.4694523583412473</v>
      </c>
      <c r="K81" s="120">
        <v>8722</v>
      </c>
      <c r="L81" s="121">
        <f t="shared" si="11"/>
        <v>0.11806178695039105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949</v>
      </c>
      <c r="D82" s="121">
        <v>-0.88871951219512191</v>
      </c>
      <c r="E82" s="120">
        <v>9549</v>
      </c>
      <c r="F82" s="121">
        <f t="shared" si="11"/>
        <v>9.0621707060063219</v>
      </c>
      <c r="G82" s="120">
        <v>11561</v>
      </c>
      <c r="H82" s="121">
        <f t="shared" si="11"/>
        <v>0.21070269138129638</v>
      </c>
      <c r="I82" s="120">
        <v>6883</v>
      </c>
      <c r="J82" s="121">
        <f t="shared" si="11"/>
        <v>-0.4046362771386558</v>
      </c>
      <c r="K82" s="120">
        <v>12107</v>
      </c>
      <c r="L82" s="121">
        <f t="shared" si="11"/>
        <v>0.75897137875926202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693</v>
      </c>
      <c r="D83" s="121">
        <v>-0.89134524929444969</v>
      </c>
      <c r="E83" s="120">
        <v>13255</v>
      </c>
      <c r="F83" s="121">
        <f t="shared" si="11"/>
        <v>18.126984126984127</v>
      </c>
      <c r="G83" s="120">
        <v>5185</v>
      </c>
      <c r="H83" s="121">
        <f t="shared" si="11"/>
        <v>-0.6088268577895134</v>
      </c>
      <c r="I83" s="120">
        <v>6653</v>
      </c>
      <c r="J83" s="121">
        <f t="shared" si="11"/>
        <v>0.28312439729990357</v>
      </c>
      <c r="K83" s="120">
        <v>7095</v>
      </c>
      <c r="L83" s="121">
        <f t="shared" si="11"/>
        <v>6.6436194198106202E-2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3105</v>
      </c>
      <c r="D84" s="121">
        <v>-0.11639157655093912</v>
      </c>
      <c r="E84" s="120">
        <v>10252</v>
      </c>
      <c r="F84" s="121">
        <f t="shared" si="11"/>
        <v>2.3017713365539452</v>
      </c>
      <c r="G84" s="120">
        <v>10882</v>
      </c>
      <c r="H84" s="121">
        <f t="shared" si="11"/>
        <v>6.1451424112368258E-2</v>
      </c>
      <c r="I84" s="120">
        <v>4073</v>
      </c>
      <c r="J84" s="121">
        <f t="shared" si="11"/>
        <v>-0.62571218526006245</v>
      </c>
      <c r="K84" s="120">
        <v>4574</v>
      </c>
      <c r="L84" s="121">
        <f t="shared" si="11"/>
        <v>0.12300515590473848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2855</v>
      </c>
      <c r="D85" s="121">
        <v>0.26215738284703805</v>
      </c>
      <c r="E85" s="120">
        <v>4870</v>
      </c>
      <c r="F85" s="121">
        <f t="shared" si="11"/>
        <v>0.7057793345008756</v>
      </c>
      <c r="G85" s="120">
        <v>10954</v>
      </c>
      <c r="H85" s="121">
        <f t="shared" si="11"/>
        <v>1.2492813141683778</v>
      </c>
      <c r="I85" s="120">
        <v>2063</v>
      </c>
      <c r="J85" s="121">
        <f t="shared" si="11"/>
        <v>-0.81166697096950879</v>
      </c>
      <c r="K85" s="120">
        <v>2770</v>
      </c>
      <c r="L85" s="121">
        <f t="shared" si="11"/>
        <v>0.34270479883664562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5267</v>
      </c>
      <c r="D86" s="121">
        <v>1.1692751235584842</v>
      </c>
      <c r="E86" s="120">
        <v>6615</v>
      </c>
      <c r="F86" s="121">
        <f t="shared" si="11"/>
        <v>0.25593316878678563</v>
      </c>
      <c r="G86" s="120">
        <v>5365</v>
      </c>
      <c r="H86" s="121">
        <f t="shared" si="11"/>
        <v>-0.18896447467876043</v>
      </c>
      <c r="I86" s="120">
        <v>2175</v>
      </c>
      <c r="J86" s="121">
        <f t="shared" si="11"/>
        <v>-0.59459459459459452</v>
      </c>
      <c r="K86" s="120">
        <v>3501</v>
      </c>
      <c r="L86" s="121">
        <f t="shared" si="11"/>
        <v>0.60965517241379308</v>
      </c>
      <c r="M86" s="120"/>
      <c r="N86" s="121"/>
    </row>
    <row r="87" spans="1:15" ht="15.75" x14ac:dyDescent="0.25">
      <c r="B87" s="122" t="s">
        <v>32</v>
      </c>
      <c r="C87" s="123">
        <v>16702</v>
      </c>
      <c r="D87" s="124">
        <v>-0.60626134515193664</v>
      </c>
      <c r="E87" s="123">
        <v>106031</v>
      </c>
      <c r="F87" s="124">
        <f t="shared" si="11"/>
        <v>5.3484013890552031</v>
      </c>
      <c r="G87" s="123">
        <v>75504</v>
      </c>
      <c r="H87" s="124">
        <f t="shared" si="11"/>
        <v>-0.28790636700587569</v>
      </c>
      <c r="I87" s="123">
        <v>57419</v>
      </c>
      <c r="J87" s="124">
        <f t="shared" si="11"/>
        <v>-0.23952373384191561</v>
      </c>
      <c r="K87" s="123">
        <v>59079</v>
      </c>
      <c r="L87" s="124">
        <f t="shared" si="11"/>
        <v>2.8910291018652279E-2</v>
      </c>
      <c r="M87" s="123">
        <v>24747</v>
      </c>
      <c r="N87" s="124">
        <v>0.63844014830508478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77" t="s">
        <v>271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$C$7</f>
        <v>2020</v>
      </c>
      <c r="D95" s="305"/>
      <c r="E95" s="306">
        <f>$E$7</f>
        <v>2021</v>
      </c>
      <c r="F95" s="305"/>
      <c r="G95" s="306">
        <f>$G$7</f>
        <v>2022</v>
      </c>
      <c r="H95" s="305"/>
      <c r="I95" s="306">
        <f>$I$7</f>
        <v>2023</v>
      </c>
      <c r="J95" s="305"/>
      <c r="K95" s="306">
        <f>$K$7</f>
        <v>2024</v>
      </c>
      <c r="L95" s="305"/>
      <c r="M95" s="306">
        <f>$M$7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244</v>
      </c>
      <c r="G96" s="118" t="s">
        <v>71</v>
      </c>
      <c r="H96" s="117" t="s">
        <v>244</v>
      </c>
      <c r="I96" s="118" t="s">
        <v>71</v>
      </c>
      <c r="J96" s="117" t="s">
        <v>244</v>
      </c>
      <c r="K96" s="118" t="s">
        <v>71</v>
      </c>
      <c r="L96" s="117" t="s">
        <v>244</v>
      </c>
      <c r="M96" s="118" t="s">
        <v>71</v>
      </c>
      <c r="N96" s="117" t="s">
        <v>268</v>
      </c>
    </row>
    <row r="97" spans="2:14" x14ac:dyDescent="0.25">
      <c r="B97" s="119" t="s">
        <v>73</v>
      </c>
      <c r="C97" s="120">
        <v>83005</v>
      </c>
      <c r="D97" s="121">
        <v>-6.4616459504840074E-2</v>
      </c>
      <c r="E97" s="120">
        <v>16770</v>
      </c>
      <c r="F97" s="121">
        <f t="shared" ref="F97:L109" si="12">IFERROR(E97/C97-1,"-")</f>
        <v>-0.79796397807361008</v>
      </c>
      <c r="G97" s="120">
        <v>84324</v>
      </c>
      <c r="H97" s="121">
        <f t="shared" si="12"/>
        <v>4.0282647584973166</v>
      </c>
      <c r="I97" s="120">
        <v>85306</v>
      </c>
      <c r="J97" s="121">
        <f t="shared" si="12"/>
        <v>1.1645557611118962E-2</v>
      </c>
      <c r="K97" s="120">
        <v>101589</v>
      </c>
      <c r="L97" s="121">
        <f t="shared" si="12"/>
        <v>0.19087754671418189</v>
      </c>
      <c r="M97" s="120">
        <v>101638</v>
      </c>
      <c r="N97" s="121">
        <f t="shared" ref="N97:N101" si="13">IFERROR(M97/K97-1,"-")</f>
        <v>4.8233568595024146E-4</v>
      </c>
    </row>
    <row r="98" spans="2:14" x14ac:dyDescent="0.25">
      <c r="B98" s="119" t="s">
        <v>75</v>
      </c>
      <c r="C98" s="120">
        <v>82408</v>
      </c>
      <c r="D98" s="121">
        <v>-3.3903868698710427E-2</v>
      </c>
      <c r="E98" s="120">
        <v>6049</v>
      </c>
      <c r="F98" s="121">
        <f t="shared" si="12"/>
        <v>-0.92659693233666629</v>
      </c>
      <c r="G98" s="120">
        <v>92342</v>
      </c>
      <c r="H98" s="121">
        <f t="shared" si="12"/>
        <v>14.265663746073731</v>
      </c>
      <c r="I98" s="120">
        <v>97165</v>
      </c>
      <c r="J98" s="121">
        <f t="shared" si="12"/>
        <v>5.2229754607870715E-2</v>
      </c>
      <c r="K98" s="120">
        <v>104182</v>
      </c>
      <c r="L98" s="121">
        <f t="shared" si="12"/>
        <v>7.2217362218905956E-2</v>
      </c>
      <c r="M98" s="120">
        <v>103353</v>
      </c>
      <c r="N98" s="121">
        <f t="shared" si="13"/>
        <v>-7.9572286959359584E-3</v>
      </c>
    </row>
    <row r="99" spans="2:14" x14ac:dyDescent="0.25">
      <c r="B99" s="119" t="s">
        <v>77</v>
      </c>
      <c r="C99" s="120">
        <v>40454</v>
      </c>
      <c r="D99" s="121">
        <v>-0.51810644684804874</v>
      </c>
      <c r="E99" s="120">
        <v>16624</v>
      </c>
      <c r="F99" s="121">
        <f t="shared" si="12"/>
        <v>-0.58906412221288385</v>
      </c>
      <c r="G99" s="120">
        <v>100237</v>
      </c>
      <c r="H99" s="121">
        <f t="shared" si="12"/>
        <v>5.0296559191530319</v>
      </c>
      <c r="I99" s="120">
        <v>93443</v>
      </c>
      <c r="J99" s="121">
        <f t="shared" si="12"/>
        <v>-6.7779362909903496E-2</v>
      </c>
      <c r="K99" s="120">
        <v>109207</v>
      </c>
      <c r="L99" s="121">
        <f t="shared" si="12"/>
        <v>0.16870177541388864</v>
      </c>
      <c r="M99" s="120">
        <v>100040</v>
      </c>
      <c r="N99" s="121">
        <f t="shared" si="13"/>
        <v>-8.3941505581144105E-2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21667</v>
      </c>
      <c r="F100" s="121" t="str">
        <f t="shared" si="12"/>
        <v>-</v>
      </c>
      <c r="G100" s="120">
        <v>98530</v>
      </c>
      <c r="H100" s="121">
        <f t="shared" si="12"/>
        <v>3.5474685004846078</v>
      </c>
      <c r="I100" s="120">
        <v>100611</v>
      </c>
      <c r="J100" s="121">
        <f t="shared" si="12"/>
        <v>2.112047092256164E-2</v>
      </c>
      <c r="K100" s="120">
        <v>97680</v>
      </c>
      <c r="L100" s="121">
        <f t="shared" si="12"/>
        <v>-2.9132003458866351E-2</v>
      </c>
      <c r="M100" s="120">
        <v>110714</v>
      </c>
      <c r="N100" s="121">
        <f t="shared" si="13"/>
        <v>0.13343570843570851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24604</v>
      </c>
      <c r="F101" s="121" t="str">
        <f t="shared" si="12"/>
        <v>-</v>
      </c>
      <c r="G101" s="120">
        <v>89765</v>
      </c>
      <c r="H101" s="121">
        <f t="shared" si="12"/>
        <v>2.6483905056088441</v>
      </c>
      <c r="I101" s="120">
        <v>97953</v>
      </c>
      <c r="J101" s="121">
        <f t="shared" si="12"/>
        <v>9.1215952765554498E-2</v>
      </c>
      <c r="K101" s="120">
        <v>96985</v>
      </c>
      <c r="L101" s="121">
        <f t="shared" si="12"/>
        <v>-9.8822904862536642E-3</v>
      </c>
      <c r="M101" s="120">
        <v>97849</v>
      </c>
      <c r="N101" s="121">
        <f t="shared" si="13"/>
        <v>8.9085941124915635E-3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42232</v>
      </c>
      <c r="F102" s="121" t="str">
        <f t="shared" si="12"/>
        <v>-</v>
      </c>
      <c r="G102" s="120">
        <v>78844</v>
      </c>
      <c r="H102" s="121">
        <f t="shared" si="12"/>
        <v>0.8669255540822125</v>
      </c>
      <c r="I102" s="120">
        <v>109897</v>
      </c>
      <c r="J102" s="121">
        <f t="shared" si="12"/>
        <v>0.39385368575922075</v>
      </c>
      <c r="K102" s="120">
        <v>104917</v>
      </c>
      <c r="L102" s="121">
        <f t="shared" si="12"/>
        <v>-4.5315158739547057E-2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47034</v>
      </c>
      <c r="F103" s="121" t="str">
        <f t="shared" si="12"/>
        <v>-</v>
      </c>
      <c r="G103" s="120">
        <v>80708</v>
      </c>
      <c r="H103" s="121">
        <f t="shared" si="12"/>
        <v>0.71595016371135767</v>
      </c>
      <c r="I103" s="120">
        <v>98687</v>
      </c>
      <c r="J103" s="121">
        <f t="shared" si="12"/>
        <v>0.22276602071665752</v>
      </c>
      <c r="K103" s="120">
        <v>112867</v>
      </c>
      <c r="L103" s="121">
        <f t="shared" si="12"/>
        <v>0.14368660512529519</v>
      </c>
      <c r="M103" s="120"/>
      <c r="N103" s="121"/>
    </row>
    <row r="104" spans="2:14" x14ac:dyDescent="0.25">
      <c r="B104" s="119" t="s">
        <v>87</v>
      </c>
      <c r="C104" s="120">
        <v>20578</v>
      </c>
      <c r="D104" s="121">
        <v>-0.7510765955387817</v>
      </c>
      <c r="E104" s="120">
        <v>64456</v>
      </c>
      <c r="F104" s="121">
        <f t="shared" si="12"/>
        <v>2.132277189231218</v>
      </c>
      <c r="G104" s="120">
        <v>105217</v>
      </c>
      <c r="H104" s="121">
        <f t="shared" si="12"/>
        <v>0.63238488271068638</v>
      </c>
      <c r="I104" s="120">
        <v>108882</v>
      </c>
      <c r="J104" s="121">
        <f t="shared" si="12"/>
        <v>3.4832774171474234E-2</v>
      </c>
      <c r="K104" s="120">
        <v>119672</v>
      </c>
      <c r="L104" s="121">
        <f t="shared" si="12"/>
        <v>9.9098106206719105E-2</v>
      </c>
      <c r="M104" s="120"/>
      <c r="N104" s="121"/>
    </row>
    <row r="105" spans="2:14" x14ac:dyDescent="0.25">
      <c r="B105" s="119" t="s">
        <v>89</v>
      </c>
      <c r="C105" s="120">
        <v>20300</v>
      </c>
      <c r="D105" s="121">
        <v>-0.71298089838392698</v>
      </c>
      <c r="E105" s="120">
        <v>62920</v>
      </c>
      <c r="F105" s="121">
        <f t="shared" si="12"/>
        <v>2.0995073891625617</v>
      </c>
      <c r="G105" s="120">
        <v>84515</v>
      </c>
      <c r="H105" s="121">
        <f t="shared" si="12"/>
        <v>0.34321360457724093</v>
      </c>
      <c r="I105" s="120">
        <v>101179</v>
      </c>
      <c r="J105" s="121">
        <f t="shared" si="12"/>
        <v>0.19717209962728499</v>
      </c>
      <c r="K105" s="120">
        <v>102423</v>
      </c>
      <c r="L105" s="121">
        <f t="shared" si="12"/>
        <v>1.2295041461172662E-2</v>
      </c>
      <c r="M105" s="120"/>
      <c r="N105" s="121"/>
    </row>
    <row r="106" spans="2:14" x14ac:dyDescent="0.25">
      <c r="B106" s="119" t="s">
        <v>91</v>
      </c>
      <c r="C106" s="120">
        <v>11357</v>
      </c>
      <c r="D106" s="121">
        <v>-0.83544395502492175</v>
      </c>
      <c r="E106" s="120">
        <v>86519</v>
      </c>
      <c r="F106" s="121">
        <f t="shared" si="12"/>
        <v>6.6181209826538696</v>
      </c>
      <c r="G106" s="120">
        <v>107867</v>
      </c>
      <c r="H106" s="121">
        <f t="shared" si="12"/>
        <v>0.2467434898692773</v>
      </c>
      <c r="I106" s="120">
        <v>125295</v>
      </c>
      <c r="J106" s="121">
        <f t="shared" si="12"/>
        <v>0.16156934002058088</v>
      </c>
      <c r="K106" s="120">
        <v>111741</v>
      </c>
      <c r="L106" s="121">
        <f t="shared" si="12"/>
        <v>-0.10817670298096493</v>
      </c>
      <c r="M106" s="120"/>
      <c r="N106" s="121"/>
    </row>
    <row r="107" spans="2:14" x14ac:dyDescent="0.25">
      <c r="B107" s="119" t="s">
        <v>93</v>
      </c>
      <c r="C107" s="120">
        <v>17964</v>
      </c>
      <c r="D107" s="121">
        <v>-0.74594105334615601</v>
      </c>
      <c r="E107" s="120">
        <v>80785</v>
      </c>
      <c r="F107" s="121">
        <f t="shared" si="12"/>
        <v>3.4970496548652861</v>
      </c>
      <c r="G107" s="120">
        <v>85669</v>
      </c>
      <c r="H107" s="121">
        <f t="shared" si="12"/>
        <v>6.0456767964349734E-2</v>
      </c>
      <c r="I107" s="120">
        <v>105355</v>
      </c>
      <c r="J107" s="121">
        <f t="shared" si="12"/>
        <v>0.22979140645974616</v>
      </c>
      <c r="K107" s="120">
        <v>99856</v>
      </c>
      <c r="L107" s="121">
        <f t="shared" si="12"/>
        <v>-5.2194959897489457E-2</v>
      </c>
      <c r="M107" s="120"/>
      <c r="N107" s="121"/>
    </row>
    <row r="108" spans="2:14" x14ac:dyDescent="0.25">
      <c r="B108" s="119" t="s">
        <v>95</v>
      </c>
      <c r="C108" s="120">
        <v>33939</v>
      </c>
      <c r="D108" s="121">
        <v>-0.54260107816711589</v>
      </c>
      <c r="E108" s="120">
        <v>80549</v>
      </c>
      <c r="F108" s="121">
        <f t="shared" si="12"/>
        <v>1.3733462977695279</v>
      </c>
      <c r="G108" s="120">
        <v>87467</v>
      </c>
      <c r="H108" s="121">
        <f t="shared" si="12"/>
        <v>8.5885610001365631E-2</v>
      </c>
      <c r="I108" s="120">
        <v>104299</v>
      </c>
      <c r="J108" s="121">
        <f t="shared" si="12"/>
        <v>0.19243829101261056</v>
      </c>
      <c r="K108" s="120">
        <v>84356</v>
      </c>
      <c r="L108" s="121">
        <f t="shared" si="12"/>
        <v>-0.1912098869596065</v>
      </c>
      <c r="M108" s="120"/>
      <c r="N108" s="121"/>
    </row>
    <row r="109" spans="2:14" ht="15.75" x14ac:dyDescent="0.25">
      <c r="B109" s="122" t="s">
        <v>32</v>
      </c>
      <c r="C109" s="123">
        <v>316749</v>
      </c>
      <c r="D109" s="124">
        <v>-0.64536856035415113</v>
      </c>
      <c r="E109" s="123">
        <v>550209</v>
      </c>
      <c r="F109" s="124">
        <f t="shared" si="12"/>
        <v>0.73705047214040142</v>
      </c>
      <c r="G109" s="123">
        <v>1095485</v>
      </c>
      <c r="H109" s="124">
        <f t="shared" si="12"/>
        <v>0.99103431605080972</v>
      </c>
      <c r="I109" s="123">
        <v>1228072</v>
      </c>
      <c r="J109" s="124">
        <f t="shared" si="12"/>
        <v>0.12103041118773872</v>
      </c>
      <c r="K109" s="123">
        <v>1245475</v>
      </c>
      <c r="L109" s="124">
        <f t="shared" si="12"/>
        <v>1.4170993231667151E-2</v>
      </c>
      <c r="M109" s="123">
        <v>513594</v>
      </c>
      <c r="N109" s="124">
        <v>7.7524855634238943E-3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77" t="s">
        <v>272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$C$7</f>
        <v>2020</v>
      </c>
      <c r="D117" s="305"/>
      <c r="E117" s="306">
        <f>$E$7</f>
        <v>2021</v>
      </c>
      <c r="F117" s="305"/>
      <c r="G117" s="306">
        <f>$G$7</f>
        <v>2022</v>
      </c>
      <c r="H117" s="305"/>
      <c r="I117" s="306">
        <f>$I$7</f>
        <v>2023</v>
      </c>
      <c r="J117" s="305"/>
      <c r="K117" s="306">
        <f>$K$7</f>
        <v>2024</v>
      </c>
      <c r="L117" s="305"/>
      <c r="M117" s="306">
        <f>$M$7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244</v>
      </c>
      <c r="G118" s="118" t="s">
        <v>71</v>
      </c>
      <c r="H118" s="117" t="s">
        <v>244</v>
      </c>
      <c r="I118" s="118" t="s">
        <v>71</v>
      </c>
      <c r="J118" s="117" t="s">
        <v>244</v>
      </c>
      <c r="K118" s="118" t="s">
        <v>71</v>
      </c>
      <c r="L118" s="117" t="s">
        <v>244</v>
      </c>
      <c r="M118" s="118" t="s">
        <v>71</v>
      </c>
      <c r="N118" s="117" t="s">
        <v>268</v>
      </c>
    </row>
    <row r="119" spans="1:15" x14ac:dyDescent="0.25">
      <c r="B119" s="119" t="s">
        <v>73</v>
      </c>
      <c r="C119" s="120">
        <v>42263</v>
      </c>
      <c r="D119" s="121">
        <v>4.0863842626690516E-3</v>
      </c>
      <c r="E119" s="120">
        <v>14353</v>
      </c>
      <c r="F119" s="121">
        <f t="shared" ref="F119:L131" si="14">IFERROR(E119/C119-1,"-")</f>
        <v>-0.66038851950879018</v>
      </c>
      <c r="G119" s="120">
        <v>50977</v>
      </c>
      <c r="H119" s="121">
        <f t="shared" si="14"/>
        <v>2.5516616735177315</v>
      </c>
      <c r="I119" s="120">
        <v>48434</v>
      </c>
      <c r="J119" s="121">
        <f t="shared" si="14"/>
        <v>-4.9885242364203441E-2</v>
      </c>
      <c r="K119" s="120">
        <v>58730</v>
      </c>
      <c r="L119" s="121">
        <f t="shared" si="14"/>
        <v>0.21257794111574513</v>
      </c>
      <c r="M119" s="120">
        <v>52009</v>
      </c>
      <c r="N119" s="121">
        <f t="shared" ref="N119:N123" si="15">IFERROR(M119/K119-1,"-")</f>
        <v>-0.11443895794312953</v>
      </c>
    </row>
    <row r="120" spans="1:15" x14ac:dyDescent="0.25">
      <c r="B120" s="119" t="s">
        <v>75</v>
      </c>
      <c r="C120" s="120">
        <v>49580</v>
      </c>
      <c r="D120" s="121">
        <v>0.10280706437119091</v>
      </c>
      <c r="E120" s="120">
        <v>852</v>
      </c>
      <c r="F120" s="121">
        <f t="shared" si="14"/>
        <v>-0.98281565147236793</v>
      </c>
      <c r="G120" s="120">
        <v>59365</v>
      </c>
      <c r="H120" s="121">
        <f t="shared" si="14"/>
        <v>68.677230046948353</v>
      </c>
      <c r="I120" s="120">
        <v>58781</v>
      </c>
      <c r="J120" s="121">
        <f t="shared" si="14"/>
        <v>-9.8374463067464335E-3</v>
      </c>
      <c r="K120" s="120">
        <v>57712</v>
      </c>
      <c r="L120" s="121">
        <f t="shared" si="14"/>
        <v>-1.818614858542722E-2</v>
      </c>
      <c r="M120" s="120">
        <v>54889</v>
      </c>
      <c r="N120" s="121">
        <f t="shared" si="15"/>
        <v>-4.8915303576379299E-2</v>
      </c>
    </row>
    <row r="121" spans="1:15" x14ac:dyDescent="0.25">
      <c r="B121" s="119" t="s">
        <v>77</v>
      </c>
      <c r="C121" s="120">
        <v>25966</v>
      </c>
      <c r="D121" s="121">
        <v>-0.35491404153830863</v>
      </c>
      <c r="E121" s="120">
        <v>2939</v>
      </c>
      <c r="F121" s="121">
        <f t="shared" si="14"/>
        <v>-0.88681352537934222</v>
      </c>
      <c r="G121" s="120">
        <v>52398</v>
      </c>
      <c r="H121" s="121">
        <f t="shared" si="14"/>
        <v>16.828513099693772</v>
      </c>
      <c r="I121" s="120">
        <v>52865</v>
      </c>
      <c r="J121" s="121">
        <f t="shared" si="14"/>
        <v>8.9125539142715926E-3</v>
      </c>
      <c r="K121" s="120">
        <v>58698</v>
      </c>
      <c r="L121" s="121">
        <f t="shared" si="14"/>
        <v>0.11033765251111327</v>
      </c>
      <c r="M121" s="120">
        <v>56497</v>
      </c>
      <c r="N121" s="121">
        <f t="shared" si="15"/>
        <v>-3.7497018637772994E-2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2300</v>
      </c>
      <c r="F122" s="121" t="str">
        <f t="shared" si="14"/>
        <v>-</v>
      </c>
      <c r="G122" s="120">
        <v>62277</v>
      </c>
      <c r="H122" s="121">
        <f t="shared" si="14"/>
        <v>26.076956521739131</v>
      </c>
      <c r="I122" s="120">
        <v>61897</v>
      </c>
      <c r="J122" s="121">
        <f t="shared" si="14"/>
        <v>-6.1017711193538382E-3</v>
      </c>
      <c r="K122" s="120">
        <v>58370</v>
      </c>
      <c r="L122" s="121">
        <f t="shared" si="14"/>
        <v>-5.6981760020679562E-2</v>
      </c>
      <c r="M122" s="120">
        <v>62530</v>
      </c>
      <c r="N122" s="121">
        <f t="shared" si="15"/>
        <v>7.1269487750556859E-2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2132</v>
      </c>
      <c r="F123" s="121" t="str">
        <f t="shared" si="14"/>
        <v>-</v>
      </c>
      <c r="G123" s="120">
        <v>55252</v>
      </c>
      <c r="H123" s="121">
        <f t="shared" si="14"/>
        <v>24.915572232645403</v>
      </c>
      <c r="I123" s="120">
        <v>63430</v>
      </c>
      <c r="J123" s="121">
        <f t="shared" si="14"/>
        <v>0.14801274162021283</v>
      </c>
      <c r="K123" s="120">
        <v>57570</v>
      </c>
      <c r="L123" s="121">
        <f t="shared" si="14"/>
        <v>-9.2385306637237874E-2</v>
      </c>
      <c r="M123" s="120">
        <v>57301</v>
      </c>
      <c r="N123" s="121">
        <f t="shared" si="15"/>
        <v>-4.6725725204099788E-3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5286</v>
      </c>
      <c r="F124" s="121" t="str">
        <f t="shared" si="14"/>
        <v>-</v>
      </c>
      <c r="G124" s="120">
        <v>50592</v>
      </c>
      <c r="H124" s="121">
        <f t="shared" si="14"/>
        <v>8.5709421112372297</v>
      </c>
      <c r="I124" s="120">
        <v>70294</v>
      </c>
      <c r="J124" s="121">
        <f t="shared" si="14"/>
        <v>0.38942915876027828</v>
      </c>
      <c r="K124" s="120">
        <v>70684</v>
      </c>
      <c r="L124" s="121">
        <f t="shared" si="14"/>
        <v>5.5481264403789421E-3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10333</v>
      </c>
      <c r="F125" s="121" t="str">
        <f t="shared" si="14"/>
        <v>-</v>
      </c>
      <c r="G125" s="120">
        <v>46134</v>
      </c>
      <c r="H125" s="121">
        <f t="shared" si="14"/>
        <v>3.4647246685376949</v>
      </c>
      <c r="I125" s="120">
        <v>55757</v>
      </c>
      <c r="J125" s="121">
        <f t="shared" si="14"/>
        <v>0.20858802618459271</v>
      </c>
      <c r="K125" s="120">
        <v>75808</v>
      </c>
      <c r="L125" s="121">
        <f t="shared" si="14"/>
        <v>0.35961403949279913</v>
      </c>
      <c r="M125" s="120"/>
      <c r="N125" s="121"/>
    </row>
    <row r="126" spans="1:15" x14ac:dyDescent="0.25">
      <c r="B126" s="119" t="s">
        <v>87</v>
      </c>
      <c r="C126" s="120">
        <v>5444</v>
      </c>
      <c r="D126" s="121">
        <v>-0.87829469495428225</v>
      </c>
      <c r="E126" s="120">
        <v>29383</v>
      </c>
      <c r="F126" s="121">
        <f t="shared" si="14"/>
        <v>4.397318148420279</v>
      </c>
      <c r="G126" s="120">
        <v>65185</v>
      </c>
      <c r="H126" s="121">
        <f t="shared" si="14"/>
        <v>1.2184596535411631</v>
      </c>
      <c r="I126" s="120">
        <v>75839</v>
      </c>
      <c r="J126" s="121">
        <f t="shared" si="14"/>
        <v>0.1634425097798573</v>
      </c>
      <c r="K126" s="120">
        <v>82502</v>
      </c>
      <c r="L126" s="121">
        <f t="shared" si="14"/>
        <v>8.7857171112488253E-2</v>
      </c>
      <c r="M126" s="120"/>
      <c r="N126" s="121"/>
    </row>
    <row r="127" spans="1:15" x14ac:dyDescent="0.25">
      <c r="B127" s="119" t="s">
        <v>89</v>
      </c>
      <c r="C127" s="120">
        <v>4379</v>
      </c>
      <c r="D127" s="121">
        <v>-0.88509879037548211</v>
      </c>
      <c r="E127" s="120">
        <v>31305</v>
      </c>
      <c r="F127" s="121">
        <f t="shared" si="14"/>
        <v>6.1488924411966206</v>
      </c>
      <c r="G127" s="120">
        <v>57053</v>
      </c>
      <c r="H127" s="121">
        <f t="shared" si="14"/>
        <v>0.82248842038013104</v>
      </c>
      <c r="I127" s="120">
        <v>72566</v>
      </c>
      <c r="J127" s="121">
        <f t="shared" si="14"/>
        <v>0.27190507072371295</v>
      </c>
      <c r="K127" s="120">
        <v>69731</v>
      </c>
      <c r="L127" s="121">
        <f t="shared" si="14"/>
        <v>-3.9067883030620365E-2</v>
      </c>
      <c r="M127" s="120"/>
      <c r="N127" s="121"/>
    </row>
    <row r="128" spans="1:15" x14ac:dyDescent="0.25">
      <c r="A128" s="125"/>
      <c r="B128" s="119" t="s">
        <v>91</v>
      </c>
      <c r="C128" s="120">
        <v>5886</v>
      </c>
      <c r="D128" s="121">
        <v>-0.84455301729829657</v>
      </c>
      <c r="E128" s="120">
        <v>54281</v>
      </c>
      <c r="F128" s="121">
        <f t="shared" si="14"/>
        <v>8.2220523275569146</v>
      </c>
      <c r="G128" s="120">
        <v>68927</v>
      </c>
      <c r="H128" s="121">
        <f t="shared" si="14"/>
        <v>0.26981816841988904</v>
      </c>
      <c r="I128" s="120">
        <v>90194</v>
      </c>
      <c r="J128" s="121">
        <f t="shared" si="14"/>
        <v>0.30854382172443318</v>
      </c>
      <c r="K128" s="120">
        <v>68520</v>
      </c>
      <c r="L128" s="121">
        <f t="shared" si="14"/>
        <v>-0.24030423309754534</v>
      </c>
      <c r="M128" s="120"/>
      <c r="N128" s="121"/>
    </row>
    <row r="129" spans="2:15" x14ac:dyDescent="0.25">
      <c r="B129" s="119" t="s">
        <v>93</v>
      </c>
      <c r="C129" s="120">
        <v>13929</v>
      </c>
      <c r="D129" s="121">
        <v>-0.62386584575502269</v>
      </c>
      <c r="E129" s="120">
        <v>49708</v>
      </c>
      <c r="F129" s="121">
        <f t="shared" si="14"/>
        <v>2.5686696819585038</v>
      </c>
      <c r="G129" s="120">
        <v>51768</v>
      </c>
      <c r="H129" s="121">
        <f t="shared" si="14"/>
        <v>4.1442021405005303E-2</v>
      </c>
      <c r="I129" s="120">
        <v>62736</v>
      </c>
      <c r="J129" s="121">
        <f t="shared" si="14"/>
        <v>0.21186833565136753</v>
      </c>
      <c r="K129" s="120">
        <v>58789</v>
      </c>
      <c r="L129" s="121">
        <f t="shared" si="14"/>
        <v>-6.2914435093088472E-2</v>
      </c>
      <c r="M129" s="120"/>
      <c r="N129" s="121"/>
    </row>
    <row r="130" spans="2:15" x14ac:dyDescent="0.25">
      <c r="B130" s="119" t="s">
        <v>95</v>
      </c>
      <c r="C130" s="120">
        <v>28677</v>
      </c>
      <c r="D130" s="121">
        <v>-0.21596128608923881</v>
      </c>
      <c r="E130" s="120">
        <v>48685</v>
      </c>
      <c r="F130" s="121">
        <f t="shared" si="14"/>
        <v>0.69770199114272757</v>
      </c>
      <c r="G130" s="120">
        <v>53949</v>
      </c>
      <c r="H130" s="121">
        <f t="shared" si="14"/>
        <v>0.10812365204888574</v>
      </c>
      <c r="I130" s="120">
        <v>62797</v>
      </c>
      <c r="J130" s="121">
        <f t="shared" si="14"/>
        <v>0.16400674711301422</v>
      </c>
      <c r="K130" s="120">
        <v>44607</v>
      </c>
      <c r="L130" s="121">
        <f t="shared" si="14"/>
        <v>-0.28966351895791198</v>
      </c>
      <c r="M130" s="120"/>
      <c r="N130" s="121"/>
    </row>
    <row r="131" spans="2:15" ht="15.75" x14ac:dyDescent="0.25">
      <c r="B131" s="122" t="s">
        <v>32</v>
      </c>
      <c r="C131" s="123">
        <v>181253</v>
      </c>
      <c r="D131" s="124">
        <v>-0.61968139795460175</v>
      </c>
      <c r="E131" s="123">
        <v>251557</v>
      </c>
      <c r="F131" s="124">
        <f t="shared" si="14"/>
        <v>0.38787771788604886</v>
      </c>
      <c r="G131" s="123">
        <v>673877</v>
      </c>
      <c r="H131" s="124">
        <f t="shared" si="14"/>
        <v>1.6788242823694035</v>
      </c>
      <c r="I131" s="123">
        <v>775590</v>
      </c>
      <c r="J131" s="124">
        <f t="shared" si="14"/>
        <v>0.15093704043913059</v>
      </c>
      <c r="K131" s="123">
        <v>761721</v>
      </c>
      <c r="L131" s="124">
        <f t="shared" si="14"/>
        <v>-1.7881870575948589E-2</v>
      </c>
      <c r="M131" s="123">
        <v>283226</v>
      </c>
      <c r="N131" s="124">
        <v>-2.6982272914662597E-2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77" t="s">
        <v>273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$C$7</f>
        <v>2020</v>
      </c>
      <c r="D139" s="305"/>
      <c r="E139" s="306">
        <f>$E$7</f>
        <v>2021</v>
      </c>
      <c r="F139" s="305"/>
      <c r="G139" s="306">
        <f>$G$7</f>
        <v>2022</v>
      </c>
      <c r="H139" s="305"/>
      <c r="I139" s="306">
        <f>$I$7</f>
        <v>2023</v>
      </c>
      <c r="J139" s="305"/>
      <c r="K139" s="306">
        <f>$K$7</f>
        <v>2024</v>
      </c>
      <c r="L139" s="305"/>
      <c r="M139" s="306">
        <f>$M$7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244</v>
      </c>
      <c r="G140" s="118" t="s">
        <v>71</v>
      </c>
      <c r="H140" s="117" t="s">
        <v>244</v>
      </c>
      <c r="I140" s="118" t="s">
        <v>71</v>
      </c>
      <c r="J140" s="117" t="s">
        <v>244</v>
      </c>
      <c r="K140" s="118" t="s">
        <v>71</v>
      </c>
      <c r="L140" s="117" t="s">
        <v>244</v>
      </c>
      <c r="M140" s="118" t="s">
        <v>71</v>
      </c>
      <c r="N140" s="117" t="s">
        <v>268</v>
      </c>
    </row>
    <row r="141" spans="2:15" x14ac:dyDescent="0.25">
      <c r="B141" s="119" t="s">
        <v>73</v>
      </c>
      <c r="C141" s="120">
        <v>8543</v>
      </c>
      <c r="D141" s="121">
        <v>-0.28198016473356868</v>
      </c>
      <c r="E141" s="120">
        <v>1170</v>
      </c>
      <c r="F141" s="121">
        <f t="shared" ref="F141:L153" si="16">IFERROR(E141/C141-1,"-")</f>
        <v>-0.86304576846541026</v>
      </c>
      <c r="G141" s="120">
        <v>4976</v>
      </c>
      <c r="H141" s="121">
        <f t="shared" si="16"/>
        <v>3.252991452991453</v>
      </c>
      <c r="I141" s="120">
        <v>4993</v>
      </c>
      <c r="J141" s="121">
        <f t="shared" si="16"/>
        <v>3.416398713826263E-3</v>
      </c>
      <c r="K141" s="120">
        <v>5093</v>
      </c>
      <c r="L141" s="121">
        <f t="shared" si="16"/>
        <v>2.0028039254956997E-2</v>
      </c>
      <c r="M141" s="120">
        <v>7459</v>
      </c>
      <c r="N141" s="121">
        <f t="shared" ref="N141:N145" si="17">IFERROR(M141/K141-1,"-")</f>
        <v>0.46455919890045161</v>
      </c>
    </row>
    <row r="142" spans="2:15" x14ac:dyDescent="0.25">
      <c r="B142" s="119" t="s">
        <v>75</v>
      </c>
      <c r="C142" s="120">
        <v>4050</v>
      </c>
      <c r="D142" s="121">
        <v>-0.61705748865355514</v>
      </c>
      <c r="E142" s="120">
        <v>1158</v>
      </c>
      <c r="F142" s="121">
        <f t="shared" si="16"/>
        <v>-0.71407407407407408</v>
      </c>
      <c r="G142" s="120">
        <v>3796</v>
      </c>
      <c r="H142" s="121">
        <f t="shared" si="16"/>
        <v>2.2780656303972364</v>
      </c>
      <c r="I142" s="120">
        <v>5377</v>
      </c>
      <c r="J142" s="121">
        <f t="shared" si="16"/>
        <v>0.41649104320337194</v>
      </c>
      <c r="K142" s="120">
        <v>5005</v>
      </c>
      <c r="L142" s="121">
        <f t="shared" si="16"/>
        <v>-6.9183559605728084E-2</v>
      </c>
      <c r="M142" s="120">
        <v>5982</v>
      </c>
      <c r="N142" s="121">
        <f t="shared" si="17"/>
        <v>0.19520479520479528</v>
      </c>
    </row>
    <row r="143" spans="2:15" x14ac:dyDescent="0.25">
      <c r="B143" s="119" t="s">
        <v>77</v>
      </c>
      <c r="C143" s="120">
        <v>2210</v>
      </c>
      <c r="D143" s="121">
        <v>-0.81928203450813641</v>
      </c>
      <c r="E143" s="120">
        <v>4101</v>
      </c>
      <c r="F143" s="121">
        <f t="shared" si="16"/>
        <v>0.85565610859728514</v>
      </c>
      <c r="G143" s="120">
        <v>7067</v>
      </c>
      <c r="H143" s="121">
        <f t="shared" si="16"/>
        <v>0.72323823457693237</v>
      </c>
      <c r="I143" s="120">
        <v>6335</v>
      </c>
      <c r="J143" s="121">
        <f t="shared" si="16"/>
        <v>-0.10358001981038634</v>
      </c>
      <c r="K143" s="120">
        <v>7007</v>
      </c>
      <c r="L143" s="121">
        <f t="shared" si="16"/>
        <v>0.10607734806629843</v>
      </c>
      <c r="M143" s="120">
        <v>5715</v>
      </c>
      <c r="N143" s="121">
        <f t="shared" si="17"/>
        <v>-0.18438704152989871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5579</v>
      </c>
      <c r="F144" s="121" t="str">
        <f t="shared" si="16"/>
        <v>-</v>
      </c>
      <c r="G144" s="120">
        <v>3719</v>
      </c>
      <c r="H144" s="121">
        <f t="shared" si="16"/>
        <v>-0.33339308119734723</v>
      </c>
      <c r="I144" s="120">
        <v>6723</v>
      </c>
      <c r="J144" s="121">
        <f t="shared" si="16"/>
        <v>0.80774401720892719</v>
      </c>
      <c r="K144" s="120">
        <v>4485</v>
      </c>
      <c r="L144" s="121">
        <f t="shared" si="16"/>
        <v>-0.33288710397144128</v>
      </c>
      <c r="M144" s="120">
        <v>6702</v>
      </c>
      <c r="N144" s="121">
        <f t="shared" si="17"/>
        <v>0.49431438127090299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5807</v>
      </c>
      <c r="F145" s="121" t="str">
        <f t="shared" si="16"/>
        <v>-</v>
      </c>
      <c r="G145" s="120">
        <v>2829</v>
      </c>
      <c r="H145" s="121">
        <f t="shared" si="16"/>
        <v>-0.51282934389529877</v>
      </c>
      <c r="I145" s="120">
        <v>6831</v>
      </c>
      <c r="J145" s="121">
        <f t="shared" si="16"/>
        <v>1.4146341463414633</v>
      </c>
      <c r="K145" s="120">
        <v>4423</v>
      </c>
      <c r="L145" s="121">
        <f t="shared" si="16"/>
        <v>-0.35251061338017864</v>
      </c>
      <c r="M145" s="120">
        <v>4711</v>
      </c>
      <c r="N145" s="121">
        <f t="shared" si="17"/>
        <v>6.5114175898711268E-2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9992</v>
      </c>
      <c r="F146" s="121" t="str">
        <f t="shared" si="16"/>
        <v>-</v>
      </c>
      <c r="G146" s="120">
        <v>2320</v>
      </c>
      <c r="H146" s="121">
        <f t="shared" si="16"/>
        <v>-0.76781425140112092</v>
      </c>
      <c r="I146" s="120">
        <v>4197</v>
      </c>
      <c r="J146" s="121">
        <f t="shared" si="16"/>
        <v>0.80905172413793114</v>
      </c>
      <c r="K146" s="120">
        <v>3422</v>
      </c>
      <c r="L146" s="121">
        <f t="shared" si="16"/>
        <v>-0.18465570645699314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5536</v>
      </c>
      <c r="F147" s="121" t="str">
        <f t="shared" si="16"/>
        <v>-</v>
      </c>
      <c r="G147" s="120">
        <v>3214</v>
      </c>
      <c r="H147" s="121">
        <f t="shared" si="16"/>
        <v>-0.41943641618497107</v>
      </c>
      <c r="I147" s="120">
        <v>2579</v>
      </c>
      <c r="J147" s="121">
        <f t="shared" si="16"/>
        <v>-0.19757311761045426</v>
      </c>
      <c r="K147" s="120">
        <v>3664</v>
      </c>
      <c r="L147" s="121">
        <f t="shared" si="16"/>
        <v>0.42070569988367579</v>
      </c>
      <c r="M147" s="120"/>
      <c r="N147" s="121"/>
    </row>
    <row r="148" spans="1:15" x14ac:dyDescent="0.25">
      <c r="B148" s="119" t="s">
        <v>87</v>
      </c>
      <c r="C148" s="120">
        <v>2629</v>
      </c>
      <c r="D148" s="121">
        <v>-0.24236311239193087</v>
      </c>
      <c r="E148" s="120">
        <v>3392</v>
      </c>
      <c r="F148" s="121">
        <f t="shared" si="16"/>
        <v>0.29022441993153292</v>
      </c>
      <c r="G148" s="120">
        <v>2991</v>
      </c>
      <c r="H148" s="121">
        <f t="shared" si="16"/>
        <v>-0.11821933962264153</v>
      </c>
      <c r="I148" s="120">
        <v>2725</v>
      </c>
      <c r="J148" s="121">
        <f t="shared" si="16"/>
        <v>-8.8933467067870309E-2</v>
      </c>
      <c r="K148" s="120">
        <v>4368</v>
      </c>
      <c r="L148" s="121">
        <f t="shared" si="16"/>
        <v>0.60293577981651381</v>
      </c>
      <c r="M148" s="120"/>
      <c r="N148" s="121"/>
    </row>
    <row r="149" spans="1:15" x14ac:dyDescent="0.25">
      <c r="B149" s="119" t="s">
        <v>89</v>
      </c>
      <c r="C149" s="120">
        <v>1124</v>
      </c>
      <c r="D149" s="121">
        <v>-0.87093811000114818</v>
      </c>
      <c r="E149" s="120">
        <v>4152</v>
      </c>
      <c r="F149" s="121">
        <f t="shared" si="16"/>
        <v>2.6939501779359429</v>
      </c>
      <c r="G149" s="120">
        <v>1957</v>
      </c>
      <c r="H149" s="121">
        <f t="shared" si="16"/>
        <v>-0.52866088631984587</v>
      </c>
      <c r="I149" s="120">
        <v>3736</v>
      </c>
      <c r="J149" s="121">
        <f t="shared" si="16"/>
        <v>0.90904445579969351</v>
      </c>
      <c r="K149" s="120">
        <v>3728</v>
      </c>
      <c r="L149" s="121">
        <f t="shared" si="16"/>
        <v>-2.1413276231263545E-3</v>
      </c>
      <c r="M149" s="120"/>
      <c r="N149" s="121"/>
    </row>
    <row r="150" spans="1:15" x14ac:dyDescent="0.25">
      <c r="A150" s="125"/>
      <c r="B150" s="119" t="s">
        <v>91</v>
      </c>
      <c r="C150" s="120">
        <v>442</v>
      </c>
      <c r="D150" s="121">
        <v>-0.9198839949247779</v>
      </c>
      <c r="E150" s="120">
        <v>4720</v>
      </c>
      <c r="F150" s="121">
        <f t="shared" si="16"/>
        <v>9.6787330316742075</v>
      </c>
      <c r="G150" s="120">
        <v>3075</v>
      </c>
      <c r="H150" s="121">
        <f t="shared" si="16"/>
        <v>-0.34851694915254239</v>
      </c>
      <c r="I150" s="120">
        <v>4324</v>
      </c>
      <c r="J150" s="121">
        <f t="shared" si="16"/>
        <v>0.40617886178861795</v>
      </c>
      <c r="K150" s="120">
        <v>5830</v>
      </c>
      <c r="L150" s="121">
        <f t="shared" si="16"/>
        <v>0.34828862164662344</v>
      </c>
      <c r="M150" s="120"/>
      <c r="N150" s="121"/>
    </row>
    <row r="151" spans="1:15" x14ac:dyDescent="0.25">
      <c r="B151" s="119" t="s">
        <v>93</v>
      </c>
      <c r="C151" s="120">
        <v>1738</v>
      </c>
      <c r="D151" s="121">
        <v>-0.8307692307692307</v>
      </c>
      <c r="E151" s="120">
        <v>6331</v>
      </c>
      <c r="F151" s="121">
        <f t="shared" si="16"/>
        <v>2.6426927502876869</v>
      </c>
      <c r="G151" s="120">
        <v>5078</v>
      </c>
      <c r="H151" s="121">
        <f t="shared" si="16"/>
        <v>-0.19791502132364558</v>
      </c>
      <c r="I151" s="120">
        <v>5984</v>
      </c>
      <c r="J151" s="121">
        <f t="shared" si="16"/>
        <v>0.17841669948798744</v>
      </c>
      <c r="K151" s="120">
        <v>7349</v>
      </c>
      <c r="L151" s="121">
        <f t="shared" si="16"/>
        <v>0.2281082887700534</v>
      </c>
      <c r="M151" s="120"/>
      <c r="N151" s="121"/>
    </row>
    <row r="152" spans="1:15" x14ac:dyDescent="0.25">
      <c r="B152" s="119" t="s">
        <v>95</v>
      </c>
      <c r="C152" s="120">
        <v>1685</v>
      </c>
      <c r="D152" s="121">
        <v>-0.84878398994884685</v>
      </c>
      <c r="E152" s="120">
        <v>5141</v>
      </c>
      <c r="F152" s="121">
        <f t="shared" si="16"/>
        <v>2.0510385756676559</v>
      </c>
      <c r="G152" s="120">
        <v>4905</v>
      </c>
      <c r="H152" s="121">
        <f t="shared" si="16"/>
        <v>-4.5905465862672634E-2</v>
      </c>
      <c r="I152" s="120">
        <v>6500</v>
      </c>
      <c r="J152" s="121">
        <f t="shared" si="16"/>
        <v>0.32517838939857291</v>
      </c>
      <c r="K152" s="120">
        <v>6382</v>
      </c>
      <c r="L152" s="121">
        <f t="shared" si="16"/>
        <v>-1.8153846153846187E-2</v>
      </c>
      <c r="M152" s="120"/>
      <c r="N152" s="121"/>
    </row>
    <row r="153" spans="1:15" ht="15.75" x14ac:dyDescent="0.25">
      <c r="B153" s="122" t="s">
        <v>32</v>
      </c>
      <c r="C153" s="123">
        <v>22554</v>
      </c>
      <c r="D153" s="124">
        <v>-0.75418787396597387</v>
      </c>
      <c r="E153" s="123">
        <v>57079</v>
      </c>
      <c r="F153" s="124">
        <f t="shared" si="16"/>
        <v>1.530770595016405</v>
      </c>
      <c r="G153" s="123">
        <v>45927</v>
      </c>
      <c r="H153" s="124">
        <f t="shared" si="16"/>
        <v>-0.19537833528968618</v>
      </c>
      <c r="I153" s="123">
        <v>60304</v>
      </c>
      <c r="J153" s="124">
        <f t="shared" si="16"/>
        <v>0.31304025954231718</v>
      </c>
      <c r="K153" s="123">
        <v>60756</v>
      </c>
      <c r="L153" s="124">
        <f t="shared" si="16"/>
        <v>7.4953568585831576E-3</v>
      </c>
      <c r="M153" s="123">
        <v>30569</v>
      </c>
      <c r="N153" s="124">
        <v>0.1751431976319533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77" t="s">
        <v>274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$C$7</f>
        <v>2020</v>
      </c>
      <c r="D161" s="305"/>
      <c r="E161" s="306">
        <f>$E$7</f>
        <v>2021</v>
      </c>
      <c r="F161" s="305"/>
      <c r="G161" s="306">
        <f>$G$7</f>
        <v>2022</v>
      </c>
      <c r="H161" s="305"/>
      <c r="I161" s="306">
        <f>$I$7</f>
        <v>2023</v>
      </c>
      <c r="J161" s="305"/>
      <c r="K161" s="306">
        <f>$K$7</f>
        <v>2024</v>
      </c>
      <c r="L161" s="305"/>
      <c r="M161" s="306">
        <f>$M$7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244</v>
      </c>
      <c r="G162" s="118" t="s">
        <v>71</v>
      </c>
      <c r="H162" s="117" t="s">
        <v>244</v>
      </c>
      <c r="I162" s="118" t="s">
        <v>71</v>
      </c>
      <c r="J162" s="117" t="s">
        <v>244</v>
      </c>
      <c r="K162" s="118" t="s">
        <v>71</v>
      </c>
      <c r="L162" s="117" t="s">
        <v>244</v>
      </c>
      <c r="M162" s="118" t="s">
        <v>71</v>
      </c>
      <c r="N162" s="117" t="s">
        <v>268</v>
      </c>
    </row>
    <row r="163" spans="2:14" x14ac:dyDescent="0.25">
      <c r="B163" s="119" t="s">
        <v>73</v>
      </c>
      <c r="C163" s="120">
        <v>3070</v>
      </c>
      <c r="D163" s="121">
        <v>-0.67239355458328887</v>
      </c>
      <c r="E163" s="120">
        <v>534</v>
      </c>
      <c r="F163" s="121">
        <f t="shared" ref="F163:L175" si="18">IFERROR(E163/C163-1,"-")</f>
        <v>-0.82605863192182416</v>
      </c>
      <c r="G163" s="120">
        <v>3457</v>
      </c>
      <c r="H163" s="121">
        <f t="shared" si="18"/>
        <v>5.4737827715355802</v>
      </c>
      <c r="I163" s="120">
        <v>4073</v>
      </c>
      <c r="J163" s="121">
        <f t="shared" si="18"/>
        <v>0.17818918137113093</v>
      </c>
      <c r="K163" s="120">
        <v>4322</v>
      </c>
      <c r="L163" s="121">
        <f t="shared" si="18"/>
        <v>6.1134299042474805E-2</v>
      </c>
      <c r="M163" s="120">
        <v>6767</v>
      </c>
      <c r="N163" s="121">
        <f t="shared" ref="N163:N167" si="19">IFERROR(M163/K163-1,"-")</f>
        <v>0.56571031929662197</v>
      </c>
    </row>
    <row r="164" spans="2:14" x14ac:dyDescent="0.25">
      <c r="B164" s="119" t="s">
        <v>75</v>
      </c>
      <c r="C164" s="120">
        <v>2897</v>
      </c>
      <c r="D164" s="121">
        <v>-0.66372605919907146</v>
      </c>
      <c r="E164" s="120">
        <v>1789</v>
      </c>
      <c r="F164" s="121">
        <f t="shared" si="18"/>
        <v>-0.3824646185709355</v>
      </c>
      <c r="G164" s="120">
        <v>5286</v>
      </c>
      <c r="H164" s="121">
        <f t="shared" si="18"/>
        <v>1.9547233091112353</v>
      </c>
      <c r="I164" s="120">
        <v>9048</v>
      </c>
      <c r="J164" s="121">
        <f t="shared" si="18"/>
        <v>0.71169125993189564</v>
      </c>
      <c r="K164" s="120">
        <v>6182</v>
      </c>
      <c r="L164" s="121">
        <f t="shared" si="18"/>
        <v>-0.31675508399646335</v>
      </c>
      <c r="M164" s="120">
        <v>8224</v>
      </c>
      <c r="N164" s="121">
        <f t="shared" si="19"/>
        <v>0.3303138142995794</v>
      </c>
    </row>
    <row r="165" spans="2:14" x14ac:dyDescent="0.25">
      <c r="B165" s="119" t="s">
        <v>77</v>
      </c>
      <c r="C165" s="120">
        <v>1443</v>
      </c>
      <c r="D165" s="121">
        <v>-0.83025526408657802</v>
      </c>
      <c r="E165" s="120">
        <v>4861</v>
      </c>
      <c r="F165" s="121">
        <f t="shared" si="18"/>
        <v>2.3686763686763688</v>
      </c>
      <c r="G165" s="120">
        <v>6981</v>
      </c>
      <c r="H165" s="121">
        <f t="shared" si="18"/>
        <v>0.43612425426866896</v>
      </c>
      <c r="I165" s="120">
        <v>9135</v>
      </c>
      <c r="J165" s="121">
        <f t="shared" si="18"/>
        <v>0.30855178341211853</v>
      </c>
      <c r="K165" s="120">
        <v>4939</v>
      </c>
      <c r="L165" s="121">
        <f t="shared" si="18"/>
        <v>-0.45933223864258343</v>
      </c>
      <c r="M165" s="120">
        <v>7064</v>
      </c>
      <c r="N165" s="121">
        <f t="shared" si="19"/>
        <v>0.43024903826685557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5689</v>
      </c>
      <c r="F166" s="121" t="str">
        <f t="shared" si="18"/>
        <v>-</v>
      </c>
      <c r="G166" s="120">
        <v>7206</v>
      </c>
      <c r="H166" s="121">
        <f t="shared" si="18"/>
        <v>0.26665494814554402</v>
      </c>
      <c r="I166" s="120">
        <v>9264</v>
      </c>
      <c r="J166" s="121">
        <f t="shared" si="18"/>
        <v>0.28559533721898411</v>
      </c>
      <c r="K166" s="120">
        <v>7525</v>
      </c>
      <c r="L166" s="121">
        <f t="shared" si="18"/>
        <v>-0.18771588946459417</v>
      </c>
      <c r="M166" s="120">
        <v>11050</v>
      </c>
      <c r="N166" s="121">
        <f t="shared" si="19"/>
        <v>0.46843853820598014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6409</v>
      </c>
      <c r="F167" s="121" t="str">
        <f t="shared" si="18"/>
        <v>-</v>
      </c>
      <c r="G167" s="120">
        <v>5583</v>
      </c>
      <c r="H167" s="121">
        <f t="shared" si="18"/>
        <v>-0.12888126072710249</v>
      </c>
      <c r="I167" s="120">
        <v>6665</v>
      </c>
      <c r="J167" s="121">
        <f t="shared" si="18"/>
        <v>0.19380261508149732</v>
      </c>
      <c r="K167" s="120">
        <v>6516</v>
      </c>
      <c r="L167" s="121">
        <f t="shared" si="18"/>
        <v>-2.2355588897224332E-2</v>
      </c>
      <c r="M167" s="120">
        <v>12848</v>
      </c>
      <c r="N167" s="121">
        <f t="shared" si="19"/>
        <v>0.97176181706568454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7439</v>
      </c>
      <c r="F168" s="121" t="str">
        <f t="shared" si="18"/>
        <v>-</v>
      </c>
      <c r="G168" s="120">
        <v>3065</v>
      </c>
      <c r="H168" s="121">
        <f t="shared" si="18"/>
        <v>-0.58798225567952689</v>
      </c>
      <c r="I168" s="120">
        <v>6352</v>
      </c>
      <c r="J168" s="121">
        <f t="shared" si="18"/>
        <v>1.0724306688417617</v>
      </c>
      <c r="K168" s="120">
        <v>6666</v>
      </c>
      <c r="L168" s="121">
        <f t="shared" si="18"/>
        <v>4.9433249370277155E-2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8515</v>
      </c>
      <c r="F169" s="121" t="str">
        <f t="shared" si="18"/>
        <v>-</v>
      </c>
      <c r="G169" s="120">
        <v>3821</v>
      </c>
      <c r="H169" s="121">
        <f t="shared" si="18"/>
        <v>-0.55126247798003525</v>
      </c>
      <c r="I169" s="120">
        <v>5284</v>
      </c>
      <c r="J169" s="121">
        <f t="shared" si="18"/>
        <v>0.38288406176393619</v>
      </c>
      <c r="K169" s="120">
        <v>6802</v>
      </c>
      <c r="L169" s="121">
        <f t="shared" si="18"/>
        <v>0.28728236184708544</v>
      </c>
      <c r="M169" s="120"/>
      <c r="N169" s="121"/>
    </row>
    <row r="170" spans="2:14" x14ac:dyDescent="0.25">
      <c r="B170" s="119" t="s">
        <v>87</v>
      </c>
      <c r="C170" s="120">
        <v>1664</v>
      </c>
      <c r="D170" s="121">
        <v>-0.86251342642320084</v>
      </c>
      <c r="E170" s="120">
        <v>10470</v>
      </c>
      <c r="F170" s="121">
        <f t="shared" si="18"/>
        <v>5.2920673076923075</v>
      </c>
      <c r="G170" s="120">
        <v>7591</v>
      </c>
      <c r="H170" s="121">
        <f t="shared" si="18"/>
        <v>-0.27497612225405921</v>
      </c>
      <c r="I170" s="120">
        <v>8768</v>
      </c>
      <c r="J170" s="121">
        <f t="shared" si="18"/>
        <v>0.15505203530496647</v>
      </c>
      <c r="K170" s="120">
        <v>9306</v>
      </c>
      <c r="L170" s="121">
        <f t="shared" si="18"/>
        <v>6.1359489051094895E-2</v>
      </c>
      <c r="M170" s="120"/>
      <c r="N170" s="121"/>
    </row>
    <row r="171" spans="2:14" x14ac:dyDescent="0.25">
      <c r="B171" s="119" t="s">
        <v>89</v>
      </c>
      <c r="C171" s="120">
        <v>1599</v>
      </c>
      <c r="D171" s="121">
        <v>-0.81808873720136521</v>
      </c>
      <c r="E171" s="120">
        <v>7466</v>
      </c>
      <c r="F171" s="121">
        <f t="shared" si="18"/>
        <v>3.66916823014384</v>
      </c>
      <c r="G171" s="120">
        <v>6027</v>
      </c>
      <c r="H171" s="121">
        <f t="shared" si="18"/>
        <v>-0.19274042325207608</v>
      </c>
      <c r="I171" s="120">
        <v>5100</v>
      </c>
      <c r="J171" s="121">
        <f t="shared" si="18"/>
        <v>-0.15380786460925833</v>
      </c>
      <c r="K171" s="120">
        <v>7942</v>
      </c>
      <c r="L171" s="121">
        <f t="shared" si="18"/>
        <v>0.55725490196078442</v>
      </c>
      <c r="M171" s="120"/>
      <c r="N171" s="121"/>
    </row>
    <row r="172" spans="2:14" x14ac:dyDescent="0.25">
      <c r="B172" s="119" t="s">
        <v>91</v>
      </c>
      <c r="C172" s="120">
        <v>2076</v>
      </c>
      <c r="D172" s="121">
        <v>-0.72655426765015807</v>
      </c>
      <c r="E172" s="120">
        <v>5600</v>
      </c>
      <c r="F172" s="121">
        <f t="shared" si="18"/>
        <v>1.6974951830443161</v>
      </c>
      <c r="G172" s="120">
        <v>6802</v>
      </c>
      <c r="H172" s="121">
        <f t="shared" si="18"/>
        <v>0.21464285714285714</v>
      </c>
      <c r="I172" s="120">
        <v>4406</v>
      </c>
      <c r="J172" s="121">
        <f t="shared" si="18"/>
        <v>-0.3522493384298736</v>
      </c>
      <c r="K172" s="120">
        <v>10904</v>
      </c>
      <c r="L172" s="121">
        <f t="shared" si="18"/>
        <v>1.4748070812528371</v>
      </c>
      <c r="M172" s="120"/>
      <c r="N172" s="121"/>
    </row>
    <row r="173" spans="2:14" x14ac:dyDescent="0.25">
      <c r="B173" s="119" t="s">
        <v>93</v>
      </c>
      <c r="C173" s="120">
        <v>274</v>
      </c>
      <c r="D173" s="121">
        <v>-0.88463157894736844</v>
      </c>
      <c r="E173" s="120">
        <v>4317</v>
      </c>
      <c r="F173" s="121">
        <f t="shared" si="18"/>
        <v>14.755474452554745</v>
      </c>
      <c r="G173" s="120">
        <v>4995</v>
      </c>
      <c r="H173" s="121">
        <f t="shared" si="18"/>
        <v>0.15705350938151486</v>
      </c>
      <c r="I173" s="120">
        <v>4070</v>
      </c>
      <c r="J173" s="121">
        <f t="shared" si="18"/>
        <v>-0.18518518518518523</v>
      </c>
      <c r="K173" s="120">
        <v>7615</v>
      </c>
      <c r="L173" s="121">
        <f t="shared" si="18"/>
        <v>0.87100737100737091</v>
      </c>
      <c r="M173" s="120"/>
      <c r="N173" s="121"/>
    </row>
    <row r="174" spans="2:14" x14ac:dyDescent="0.25">
      <c r="B174" s="119" t="s">
        <v>95</v>
      </c>
      <c r="C174" s="120">
        <v>803</v>
      </c>
      <c r="D174" s="121">
        <v>-0.67995217218015147</v>
      </c>
      <c r="E174" s="120">
        <v>4121</v>
      </c>
      <c r="F174" s="121">
        <f t="shared" si="18"/>
        <v>4.1320049813200495</v>
      </c>
      <c r="G174" s="120">
        <v>4838</v>
      </c>
      <c r="H174" s="121">
        <f t="shared" si="18"/>
        <v>0.1739868963843727</v>
      </c>
      <c r="I174" s="120">
        <v>4128</v>
      </c>
      <c r="J174" s="121">
        <f t="shared" si="18"/>
        <v>-0.14675485737908223</v>
      </c>
      <c r="K174" s="120">
        <v>6510</v>
      </c>
      <c r="L174" s="121">
        <f t="shared" si="18"/>
        <v>0.57703488372093026</v>
      </c>
      <c r="M174" s="120"/>
      <c r="N174" s="121"/>
    </row>
    <row r="175" spans="2:14" ht="15.75" x14ac:dyDescent="0.25">
      <c r="B175" s="122" t="s">
        <v>32</v>
      </c>
      <c r="C175" s="123">
        <v>13883</v>
      </c>
      <c r="D175" s="124">
        <v>-0.84995893135051015</v>
      </c>
      <c r="E175" s="123">
        <v>67210</v>
      </c>
      <c r="F175" s="124">
        <f t="shared" si="18"/>
        <v>3.8411726572066556</v>
      </c>
      <c r="G175" s="123">
        <v>65652</v>
      </c>
      <c r="H175" s="124">
        <f t="shared" si="18"/>
        <v>-2.318107424490401E-2</v>
      </c>
      <c r="I175" s="123">
        <v>76293</v>
      </c>
      <c r="J175" s="124">
        <f t="shared" si="18"/>
        <v>0.16208188630963272</v>
      </c>
      <c r="K175" s="123">
        <v>85229</v>
      </c>
      <c r="L175" s="124">
        <f t="shared" si="18"/>
        <v>0.1171273904552188</v>
      </c>
      <c r="M175" s="123">
        <v>45953</v>
      </c>
      <c r="N175" s="124">
        <v>0.55857414190747523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77" t="s">
        <v>275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$C$7</f>
        <v>2020</v>
      </c>
      <c r="D183" s="305"/>
      <c r="E183" s="306">
        <f>$E$7</f>
        <v>2021</v>
      </c>
      <c r="F183" s="305"/>
      <c r="G183" s="306">
        <f>$G$7</f>
        <v>2022</v>
      </c>
      <c r="H183" s="305"/>
      <c r="I183" s="306">
        <f>$I$7</f>
        <v>2023</v>
      </c>
      <c r="J183" s="305"/>
      <c r="K183" s="306">
        <f>$K$7</f>
        <v>2024</v>
      </c>
      <c r="L183" s="305"/>
      <c r="M183" s="306">
        <f>$M$7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244</v>
      </c>
      <c r="G184" s="118" t="s">
        <v>71</v>
      </c>
      <c r="H184" s="117" t="s">
        <v>244</v>
      </c>
      <c r="I184" s="118" t="s">
        <v>71</v>
      </c>
      <c r="J184" s="117" t="s">
        <v>244</v>
      </c>
      <c r="K184" s="118" t="s">
        <v>71</v>
      </c>
      <c r="L184" s="117" t="s">
        <v>244</v>
      </c>
      <c r="M184" s="118" t="s">
        <v>71</v>
      </c>
      <c r="N184" s="117" t="s">
        <v>268</v>
      </c>
    </row>
    <row r="185" spans="1:15" x14ac:dyDescent="0.25">
      <c r="A185" s="125"/>
      <c r="B185" s="119" t="s">
        <v>73</v>
      </c>
      <c r="C185" s="120">
        <v>2047</v>
      </c>
      <c r="D185" s="121">
        <v>-0.37323943661971826</v>
      </c>
      <c r="E185" s="120">
        <v>24</v>
      </c>
      <c r="F185" s="121">
        <f t="shared" ref="F185:L197" si="20">IFERROR(E185/C185-1,"-")</f>
        <v>-0.98827552515876893</v>
      </c>
      <c r="G185" s="120">
        <v>3777</v>
      </c>
      <c r="H185" s="121">
        <f t="shared" si="20"/>
        <v>156.375</v>
      </c>
      <c r="I185" s="120">
        <v>3304</v>
      </c>
      <c r="J185" s="121">
        <f t="shared" si="20"/>
        <v>-0.12523166534286467</v>
      </c>
      <c r="K185" s="120">
        <v>3117</v>
      </c>
      <c r="L185" s="121">
        <f t="shared" si="20"/>
        <v>-5.6598062953995165E-2</v>
      </c>
      <c r="M185" s="120">
        <v>2934</v>
      </c>
      <c r="N185" s="121">
        <f t="shared" ref="N185:N189" si="21">IFERROR(M185/K185-1,"-")</f>
        <v>-5.8710298363811364E-2</v>
      </c>
    </row>
    <row r="186" spans="1:15" x14ac:dyDescent="0.25">
      <c r="B186" s="119" t="s">
        <v>75</v>
      </c>
      <c r="C186" s="120">
        <v>2775</v>
      </c>
      <c r="D186" s="121">
        <v>0.53399668325041461</v>
      </c>
      <c r="E186" s="120">
        <v>97</v>
      </c>
      <c r="F186" s="121">
        <f t="shared" si="20"/>
        <v>-0.96504504504504507</v>
      </c>
      <c r="G186" s="120">
        <v>2670</v>
      </c>
      <c r="H186" s="121">
        <f t="shared" si="20"/>
        <v>26.52577319587629</v>
      </c>
      <c r="I186" s="120">
        <v>4270</v>
      </c>
      <c r="J186" s="121">
        <f t="shared" si="20"/>
        <v>0.59925093632958792</v>
      </c>
      <c r="K186" s="120">
        <v>3826</v>
      </c>
      <c r="L186" s="121">
        <f t="shared" si="20"/>
        <v>-0.1039812646370023</v>
      </c>
      <c r="M186" s="120">
        <v>2981</v>
      </c>
      <c r="N186" s="121">
        <f t="shared" si="21"/>
        <v>-0.22085729221118666</v>
      </c>
    </row>
    <row r="187" spans="1:15" x14ac:dyDescent="0.25">
      <c r="B187" s="119" t="s">
        <v>77</v>
      </c>
      <c r="C187" s="120">
        <v>1005</v>
      </c>
      <c r="D187" s="121">
        <v>-0.6405579399141631</v>
      </c>
      <c r="E187" s="120">
        <v>852</v>
      </c>
      <c r="F187" s="121">
        <f t="shared" si="20"/>
        <v>-0.15223880597014927</v>
      </c>
      <c r="G187" s="120">
        <v>4541</v>
      </c>
      <c r="H187" s="121">
        <f t="shared" si="20"/>
        <v>4.32981220657277</v>
      </c>
      <c r="I187" s="120">
        <v>3083</v>
      </c>
      <c r="J187" s="121">
        <f t="shared" si="20"/>
        <v>-0.32107465316009687</v>
      </c>
      <c r="K187" s="120">
        <v>2968</v>
      </c>
      <c r="L187" s="121">
        <f t="shared" si="20"/>
        <v>-3.7301329873499878E-2</v>
      </c>
      <c r="M187" s="120">
        <v>4117</v>
      </c>
      <c r="N187" s="121">
        <f t="shared" si="21"/>
        <v>0.3871293800539084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1103</v>
      </c>
      <c r="F188" s="121" t="str">
        <f t="shared" si="20"/>
        <v>-</v>
      </c>
      <c r="G188" s="120">
        <v>5354</v>
      </c>
      <c r="H188" s="121">
        <f t="shared" si="20"/>
        <v>3.8540344514959202</v>
      </c>
      <c r="I188" s="120">
        <v>2209</v>
      </c>
      <c r="J188" s="121">
        <f t="shared" si="20"/>
        <v>-0.58741128128502051</v>
      </c>
      <c r="K188" s="120">
        <v>2779</v>
      </c>
      <c r="L188" s="121">
        <f t="shared" si="20"/>
        <v>0.25803531009506564</v>
      </c>
      <c r="M188" s="120">
        <v>2919</v>
      </c>
      <c r="N188" s="121">
        <f t="shared" si="21"/>
        <v>5.0377833753148638E-2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2887</v>
      </c>
      <c r="F189" s="121" t="str">
        <f t="shared" si="20"/>
        <v>-</v>
      </c>
      <c r="G189" s="120">
        <v>3171</v>
      </c>
      <c r="H189" s="121">
        <f t="shared" si="20"/>
        <v>9.8372012469691628E-2</v>
      </c>
      <c r="I189" s="120">
        <v>2062</v>
      </c>
      <c r="J189" s="121">
        <f t="shared" si="20"/>
        <v>-0.3497319457584358</v>
      </c>
      <c r="K189" s="120">
        <v>1796</v>
      </c>
      <c r="L189" s="121">
        <f t="shared" si="20"/>
        <v>-0.12900096993210475</v>
      </c>
      <c r="M189" s="120">
        <v>2585</v>
      </c>
      <c r="N189" s="121">
        <f t="shared" si="21"/>
        <v>0.43930957683741645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5012</v>
      </c>
      <c r="F190" s="121" t="str">
        <f t="shared" si="20"/>
        <v>-</v>
      </c>
      <c r="G190" s="120">
        <v>2792</v>
      </c>
      <c r="H190" s="121">
        <f t="shared" si="20"/>
        <v>-0.44293695131683963</v>
      </c>
      <c r="I190" s="120">
        <v>1595</v>
      </c>
      <c r="J190" s="121">
        <f t="shared" si="20"/>
        <v>-0.42872492836676213</v>
      </c>
      <c r="K190" s="120">
        <v>1704</v>
      </c>
      <c r="L190" s="121">
        <f t="shared" si="20"/>
        <v>6.8338557993730342E-2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6248</v>
      </c>
      <c r="F191" s="121" t="str">
        <f t="shared" si="20"/>
        <v>-</v>
      </c>
      <c r="G191" s="120">
        <v>5024</v>
      </c>
      <c r="H191" s="121">
        <f t="shared" si="20"/>
        <v>-0.19590268886043538</v>
      </c>
      <c r="I191" s="120">
        <v>11773</v>
      </c>
      <c r="J191" s="121">
        <f t="shared" si="20"/>
        <v>1.3433519108280256</v>
      </c>
      <c r="K191" s="120">
        <v>2649</v>
      </c>
      <c r="L191" s="121">
        <f t="shared" si="20"/>
        <v>-0.77499362949120876</v>
      </c>
      <c r="M191" s="120"/>
      <c r="N191" s="121"/>
    </row>
    <row r="192" spans="1:15" x14ac:dyDescent="0.25">
      <c r="B192" s="119" t="s">
        <v>87</v>
      </c>
      <c r="C192" s="120">
        <v>3277</v>
      </c>
      <c r="D192" s="121">
        <v>0.18431514275388516</v>
      </c>
      <c r="E192" s="120">
        <v>4263</v>
      </c>
      <c r="F192" s="121">
        <f t="shared" si="20"/>
        <v>0.30088495575221241</v>
      </c>
      <c r="G192" s="120">
        <v>3955</v>
      </c>
      <c r="H192" s="121">
        <f t="shared" si="20"/>
        <v>-7.2249589490968824E-2</v>
      </c>
      <c r="I192" s="120">
        <v>1969</v>
      </c>
      <c r="J192" s="121">
        <f t="shared" si="20"/>
        <v>-0.50214917825537286</v>
      </c>
      <c r="K192" s="120">
        <v>2079</v>
      </c>
      <c r="L192" s="121">
        <f t="shared" si="20"/>
        <v>5.5865921787709549E-2</v>
      </c>
      <c r="M192" s="120"/>
      <c r="N192" s="121"/>
    </row>
    <row r="193" spans="2:15" x14ac:dyDescent="0.25">
      <c r="B193" s="119" t="s">
        <v>89</v>
      </c>
      <c r="C193" s="120">
        <v>8307</v>
      </c>
      <c r="D193" s="121">
        <v>2.9073377234242708</v>
      </c>
      <c r="E193" s="120">
        <v>4691</v>
      </c>
      <c r="F193" s="121">
        <f t="shared" si="20"/>
        <v>-0.4352955338870832</v>
      </c>
      <c r="G193" s="120">
        <v>2964</v>
      </c>
      <c r="H193" s="121">
        <f t="shared" si="20"/>
        <v>-0.36815178000426352</v>
      </c>
      <c r="I193" s="120">
        <v>2896</v>
      </c>
      <c r="J193" s="121">
        <f t="shared" si="20"/>
        <v>-2.2941970310391357E-2</v>
      </c>
      <c r="K193" s="120">
        <v>2306</v>
      </c>
      <c r="L193" s="121">
        <f t="shared" si="20"/>
        <v>-0.20372928176795579</v>
      </c>
      <c r="M193" s="120"/>
      <c r="N193" s="121"/>
    </row>
    <row r="194" spans="2:15" x14ac:dyDescent="0.25">
      <c r="B194" s="119" t="s">
        <v>91</v>
      </c>
      <c r="C194" s="120">
        <v>1415</v>
      </c>
      <c r="D194" s="121">
        <v>-6.353408338848443E-2</v>
      </c>
      <c r="E194" s="120">
        <v>3652</v>
      </c>
      <c r="F194" s="121">
        <f t="shared" si="20"/>
        <v>1.5809187279151944</v>
      </c>
      <c r="G194" s="120">
        <v>2701</v>
      </c>
      <c r="H194" s="121">
        <f t="shared" si="20"/>
        <v>-0.26040525739320919</v>
      </c>
      <c r="I194" s="120">
        <v>2228</v>
      </c>
      <c r="J194" s="121">
        <f t="shared" si="20"/>
        <v>-0.17512032580525727</v>
      </c>
      <c r="K194" s="120">
        <v>3906</v>
      </c>
      <c r="L194" s="121">
        <f t="shared" si="20"/>
        <v>0.7531418312387792</v>
      </c>
      <c r="M194" s="120"/>
      <c r="N194" s="121"/>
    </row>
    <row r="195" spans="2:15" x14ac:dyDescent="0.25">
      <c r="B195" s="119" t="s">
        <v>93</v>
      </c>
      <c r="C195" s="120">
        <v>419</v>
      </c>
      <c r="D195" s="121">
        <v>-0.83451816745655605</v>
      </c>
      <c r="E195" s="120">
        <v>4579</v>
      </c>
      <c r="F195" s="121">
        <f t="shared" si="20"/>
        <v>9.928400954653938</v>
      </c>
      <c r="G195" s="120">
        <v>2267</v>
      </c>
      <c r="H195" s="121">
        <f t="shared" si="20"/>
        <v>-0.50491373662371697</v>
      </c>
      <c r="I195" s="120">
        <v>3491</v>
      </c>
      <c r="J195" s="121">
        <f t="shared" si="20"/>
        <v>0.53992059991177777</v>
      </c>
      <c r="K195" s="120">
        <v>3622</v>
      </c>
      <c r="L195" s="121">
        <f t="shared" si="20"/>
        <v>3.7525064451446655E-2</v>
      </c>
      <c r="M195" s="120"/>
      <c r="N195" s="121"/>
    </row>
    <row r="196" spans="2:15" x14ac:dyDescent="0.25">
      <c r="B196" s="119" t="s">
        <v>95</v>
      </c>
      <c r="C196" s="120">
        <v>447</v>
      </c>
      <c r="D196" s="121">
        <v>-0.74602272727272734</v>
      </c>
      <c r="E196" s="120">
        <v>3489</v>
      </c>
      <c r="F196" s="121">
        <f t="shared" si="20"/>
        <v>6.8053691275167782</v>
      </c>
      <c r="G196" s="120">
        <v>2033</v>
      </c>
      <c r="H196" s="121">
        <f t="shared" si="20"/>
        <v>-0.41731155058756086</v>
      </c>
      <c r="I196" s="120">
        <v>3386</v>
      </c>
      <c r="J196" s="121">
        <f t="shared" si="20"/>
        <v>0.66551893753074265</v>
      </c>
      <c r="K196" s="120">
        <v>2445</v>
      </c>
      <c r="L196" s="121">
        <f t="shared" si="20"/>
        <v>-0.27790903721204963</v>
      </c>
      <c r="M196" s="120"/>
      <c r="N196" s="121"/>
    </row>
    <row r="197" spans="2:15" ht="15.75" x14ac:dyDescent="0.25">
      <c r="B197" s="122" t="s">
        <v>32</v>
      </c>
      <c r="C197" s="123">
        <v>19818</v>
      </c>
      <c r="D197" s="124">
        <v>-0.33862839979976644</v>
      </c>
      <c r="E197" s="123">
        <v>36897</v>
      </c>
      <c r="F197" s="124">
        <f t="shared" si="20"/>
        <v>0.86179231002119283</v>
      </c>
      <c r="G197" s="123">
        <v>41249</v>
      </c>
      <c r="H197" s="124">
        <f t="shared" si="20"/>
        <v>0.11794996883215436</v>
      </c>
      <c r="I197" s="123">
        <v>42266</v>
      </c>
      <c r="J197" s="124">
        <f t="shared" si="20"/>
        <v>2.4655143154985515E-2</v>
      </c>
      <c r="K197" s="123">
        <v>33197</v>
      </c>
      <c r="L197" s="124">
        <f t="shared" si="20"/>
        <v>-0.21456963043581134</v>
      </c>
      <c r="M197" s="123">
        <v>15536</v>
      </c>
      <c r="N197" s="124">
        <v>7.2483777440287112E-2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77" t="s">
        <v>276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$C$7</f>
        <v>2020</v>
      </c>
      <c r="D205" s="305"/>
      <c r="E205" s="306">
        <f>$E$7</f>
        <v>2021</v>
      </c>
      <c r="F205" s="305"/>
      <c r="G205" s="306">
        <f>$G$7</f>
        <v>2022</v>
      </c>
      <c r="H205" s="305"/>
      <c r="I205" s="306">
        <f>$I$7</f>
        <v>2023</v>
      </c>
      <c r="J205" s="305"/>
      <c r="K205" s="306">
        <f>$K$7</f>
        <v>2024</v>
      </c>
      <c r="L205" s="305"/>
      <c r="M205" s="306">
        <f>$M$7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244</v>
      </c>
      <c r="G206" s="118" t="s">
        <v>71</v>
      </c>
      <c r="H206" s="117" t="s">
        <v>244</v>
      </c>
      <c r="I206" s="118" t="s">
        <v>71</v>
      </c>
      <c r="J206" s="117" t="s">
        <v>244</v>
      </c>
      <c r="K206" s="118" t="s">
        <v>71</v>
      </c>
      <c r="L206" s="117" t="s">
        <v>244</v>
      </c>
      <c r="M206" s="118" t="s">
        <v>71</v>
      </c>
      <c r="N206" s="117" t="s">
        <v>268</v>
      </c>
    </row>
    <row r="207" spans="2:15" x14ac:dyDescent="0.25">
      <c r="B207" s="119" t="s">
        <v>73</v>
      </c>
      <c r="C207" s="120">
        <v>2150</v>
      </c>
      <c r="D207" s="121">
        <v>0.62509448223733943</v>
      </c>
      <c r="E207" s="120">
        <v>0</v>
      </c>
      <c r="F207" s="121">
        <f t="shared" ref="F207:L219" si="22">IFERROR(E207/C207-1,"-")</f>
        <v>-1</v>
      </c>
      <c r="G207" s="120">
        <v>4353</v>
      </c>
      <c r="H207" s="121" t="str">
        <f t="shared" si="22"/>
        <v>-</v>
      </c>
      <c r="I207" s="120">
        <v>2835</v>
      </c>
      <c r="J207" s="121">
        <f t="shared" si="22"/>
        <v>-0.34872501722949689</v>
      </c>
      <c r="K207" s="120">
        <v>3216</v>
      </c>
      <c r="L207" s="121">
        <f t="shared" si="22"/>
        <v>0.13439153439153428</v>
      </c>
      <c r="M207" s="120">
        <v>3126</v>
      </c>
      <c r="N207" s="121">
        <f t="shared" ref="N207:N211" si="23">IFERROR(M207/K207-1,"-")</f>
        <v>-2.7985074626865725E-2</v>
      </c>
    </row>
    <row r="208" spans="2:15" x14ac:dyDescent="0.25">
      <c r="B208" s="119" t="s">
        <v>75</v>
      </c>
      <c r="C208" s="120">
        <v>1375</v>
      </c>
      <c r="D208" s="121">
        <v>-0.43205287071458076</v>
      </c>
      <c r="E208" s="120">
        <v>89</v>
      </c>
      <c r="F208" s="121">
        <f t="shared" si="22"/>
        <v>-0.93527272727272726</v>
      </c>
      <c r="G208" s="120">
        <v>3212</v>
      </c>
      <c r="H208" s="121">
        <f t="shared" si="22"/>
        <v>35.08988764044944</v>
      </c>
      <c r="I208" s="120">
        <v>2109</v>
      </c>
      <c r="J208" s="121">
        <f t="shared" si="22"/>
        <v>-0.34339975093399755</v>
      </c>
      <c r="K208" s="120">
        <v>4610</v>
      </c>
      <c r="L208" s="121">
        <f t="shared" si="22"/>
        <v>1.1858700806069229</v>
      </c>
      <c r="M208" s="120">
        <v>4274</v>
      </c>
      <c r="N208" s="121">
        <f t="shared" si="23"/>
        <v>-7.288503253796097E-2</v>
      </c>
    </row>
    <row r="209" spans="2:15" x14ac:dyDescent="0.25">
      <c r="B209" s="119" t="s">
        <v>77</v>
      </c>
      <c r="C209" s="120">
        <v>654</v>
      </c>
      <c r="D209" s="121">
        <v>-0.70540540540540542</v>
      </c>
      <c r="E209" s="120">
        <v>152</v>
      </c>
      <c r="F209" s="121">
        <f t="shared" si="22"/>
        <v>-0.76758409785932724</v>
      </c>
      <c r="G209" s="120">
        <v>5444</v>
      </c>
      <c r="H209" s="121">
        <f t="shared" si="22"/>
        <v>34.815789473684212</v>
      </c>
      <c r="I209" s="120">
        <v>4068</v>
      </c>
      <c r="J209" s="121">
        <f t="shared" si="22"/>
        <v>-0.25275532696546654</v>
      </c>
      <c r="K209" s="120">
        <v>2983</v>
      </c>
      <c r="L209" s="121">
        <f t="shared" si="22"/>
        <v>-0.26671583087512296</v>
      </c>
      <c r="M209" s="120">
        <v>3784</v>
      </c>
      <c r="N209" s="121">
        <f t="shared" si="23"/>
        <v>0.26852162252765677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283</v>
      </c>
      <c r="F210" s="121" t="str">
        <f t="shared" si="22"/>
        <v>-</v>
      </c>
      <c r="G210" s="120">
        <v>3263</v>
      </c>
      <c r="H210" s="121">
        <f t="shared" si="22"/>
        <v>10.530035335689046</v>
      </c>
      <c r="I210" s="120">
        <v>4140</v>
      </c>
      <c r="J210" s="121">
        <f t="shared" si="22"/>
        <v>0.26877106956788221</v>
      </c>
      <c r="K210" s="120">
        <v>4037</v>
      </c>
      <c r="L210" s="121">
        <f t="shared" si="22"/>
        <v>-2.4879227053140052E-2</v>
      </c>
      <c r="M210" s="120">
        <v>4857</v>
      </c>
      <c r="N210" s="121">
        <f t="shared" si="23"/>
        <v>0.20312112955164729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660</v>
      </c>
      <c r="F211" s="121" t="str">
        <f t="shared" si="22"/>
        <v>-</v>
      </c>
      <c r="G211" s="120">
        <v>6241</v>
      </c>
      <c r="H211" s="121">
        <f t="shared" si="22"/>
        <v>8.4560606060606069</v>
      </c>
      <c r="I211" s="120">
        <v>3512</v>
      </c>
      <c r="J211" s="121">
        <f t="shared" si="22"/>
        <v>-0.43726966832238423</v>
      </c>
      <c r="K211" s="120">
        <v>5058</v>
      </c>
      <c r="L211" s="121">
        <f t="shared" si="22"/>
        <v>0.44020501138952173</v>
      </c>
      <c r="M211" s="120">
        <v>3016</v>
      </c>
      <c r="N211" s="121">
        <f t="shared" si="23"/>
        <v>-0.40371688414393037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4844</v>
      </c>
      <c r="F212" s="121" t="str">
        <f t="shared" si="22"/>
        <v>-</v>
      </c>
      <c r="G212" s="120">
        <v>2005</v>
      </c>
      <c r="H212" s="121">
        <f t="shared" si="22"/>
        <v>-0.58608587943848067</v>
      </c>
      <c r="I212" s="120">
        <v>2054</v>
      </c>
      <c r="J212" s="121">
        <f t="shared" si="22"/>
        <v>2.4438902743142199E-2</v>
      </c>
      <c r="K212" s="120">
        <v>2200</v>
      </c>
      <c r="L212" s="121">
        <f t="shared" si="22"/>
        <v>7.1080817916260974E-2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4008</v>
      </c>
      <c r="F213" s="121" t="str">
        <f t="shared" si="22"/>
        <v>-</v>
      </c>
      <c r="G213" s="120">
        <v>2052</v>
      </c>
      <c r="H213" s="121">
        <f t="shared" si="22"/>
        <v>-0.4880239520958084</v>
      </c>
      <c r="I213" s="120">
        <v>3330</v>
      </c>
      <c r="J213" s="121">
        <f t="shared" si="22"/>
        <v>0.62280701754385959</v>
      </c>
      <c r="K213" s="120">
        <v>2447</v>
      </c>
      <c r="L213" s="121">
        <f t="shared" si="22"/>
        <v>-0.2651651651651652</v>
      </c>
      <c r="M213" s="120"/>
      <c r="N213" s="121"/>
    </row>
    <row r="214" spans="2:15" x14ac:dyDescent="0.25">
      <c r="B214" s="119" t="s">
        <v>87</v>
      </c>
      <c r="C214" s="120">
        <v>3058</v>
      </c>
      <c r="D214" s="121">
        <v>0.96782496782496774</v>
      </c>
      <c r="E214" s="120">
        <v>3790</v>
      </c>
      <c r="F214" s="121">
        <f t="shared" si="22"/>
        <v>0.23937213865271412</v>
      </c>
      <c r="G214" s="120">
        <v>1997</v>
      </c>
      <c r="H214" s="121">
        <f t="shared" si="22"/>
        <v>-0.47308707124010552</v>
      </c>
      <c r="I214" s="120">
        <v>3575</v>
      </c>
      <c r="J214" s="121">
        <f t="shared" si="22"/>
        <v>0.79018527791687521</v>
      </c>
      <c r="K214" s="120">
        <v>2598</v>
      </c>
      <c r="L214" s="121">
        <f t="shared" si="22"/>
        <v>-0.27328671328671328</v>
      </c>
      <c r="M214" s="120"/>
      <c r="N214" s="121"/>
    </row>
    <row r="215" spans="2:15" x14ac:dyDescent="0.25">
      <c r="B215" s="119" t="s">
        <v>89</v>
      </c>
      <c r="C215" s="120">
        <v>184</v>
      </c>
      <c r="D215" s="121">
        <v>-0.77199504337050806</v>
      </c>
      <c r="E215" s="120">
        <v>4776</v>
      </c>
      <c r="F215" s="121">
        <f t="shared" si="22"/>
        <v>24.956521739130434</v>
      </c>
      <c r="G215" s="120">
        <v>3035</v>
      </c>
      <c r="H215" s="121">
        <f t="shared" si="22"/>
        <v>-0.36453098827470687</v>
      </c>
      <c r="I215" s="120">
        <v>3026</v>
      </c>
      <c r="J215" s="121">
        <f t="shared" si="22"/>
        <v>-2.9654036243822457E-3</v>
      </c>
      <c r="K215" s="120">
        <v>2654</v>
      </c>
      <c r="L215" s="121">
        <f t="shared" si="22"/>
        <v>-0.12293456708526107</v>
      </c>
      <c r="M215" s="120"/>
      <c r="N215" s="121"/>
    </row>
    <row r="216" spans="2:15" x14ac:dyDescent="0.25">
      <c r="B216" s="119" t="s">
        <v>91</v>
      </c>
      <c r="C216" s="120">
        <v>230</v>
      </c>
      <c r="D216" s="121">
        <v>-0.86612339930151339</v>
      </c>
      <c r="E216" s="120">
        <v>5117</v>
      </c>
      <c r="F216" s="121">
        <f t="shared" si="22"/>
        <v>21.247826086956522</v>
      </c>
      <c r="G216" s="120">
        <v>3070</v>
      </c>
      <c r="H216" s="121">
        <f t="shared" si="22"/>
        <v>-0.40003908540160249</v>
      </c>
      <c r="I216" s="120">
        <v>6655</v>
      </c>
      <c r="J216" s="121">
        <f t="shared" si="22"/>
        <v>1.1677524429967425</v>
      </c>
      <c r="K216" s="120">
        <v>4208</v>
      </c>
      <c r="L216" s="121">
        <f t="shared" si="22"/>
        <v>-0.36769346356123211</v>
      </c>
      <c r="M216" s="120"/>
      <c r="N216" s="121"/>
    </row>
    <row r="217" spans="2:15" x14ac:dyDescent="0.25">
      <c r="B217" s="119" t="s">
        <v>93</v>
      </c>
      <c r="C217" s="120">
        <v>711</v>
      </c>
      <c r="D217" s="121">
        <v>-0.5415860735009671</v>
      </c>
      <c r="E217" s="120">
        <v>2680</v>
      </c>
      <c r="F217" s="121">
        <f t="shared" si="22"/>
        <v>2.7693389592123769</v>
      </c>
      <c r="G217" s="120">
        <v>3898</v>
      </c>
      <c r="H217" s="121">
        <f t="shared" si="22"/>
        <v>0.45447761194029845</v>
      </c>
      <c r="I217" s="120">
        <v>3172</v>
      </c>
      <c r="J217" s="121">
        <f t="shared" si="22"/>
        <v>-0.18624935864545922</v>
      </c>
      <c r="K217" s="120">
        <v>4236</v>
      </c>
      <c r="L217" s="121">
        <f t="shared" si="22"/>
        <v>0.33543505674653207</v>
      </c>
      <c r="M217" s="120"/>
      <c r="N217" s="121"/>
    </row>
    <row r="218" spans="2:15" x14ac:dyDescent="0.25">
      <c r="B218" s="119" t="s">
        <v>95</v>
      </c>
      <c r="C218" s="120">
        <v>466</v>
      </c>
      <c r="D218" s="121">
        <v>-0.70450221940393154</v>
      </c>
      <c r="E218" s="120">
        <v>3062</v>
      </c>
      <c r="F218" s="121">
        <f t="shared" si="22"/>
        <v>5.570815450643777</v>
      </c>
      <c r="G218" s="120">
        <v>2693</v>
      </c>
      <c r="H218" s="121">
        <f t="shared" si="22"/>
        <v>-0.12050947093403008</v>
      </c>
      <c r="I218" s="120">
        <v>3659</v>
      </c>
      <c r="J218" s="121">
        <f t="shared" si="22"/>
        <v>0.35870776086149281</v>
      </c>
      <c r="K218" s="120">
        <v>3130</v>
      </c>
      <c r="L218" s="121">
        <f t="shared" si="22"/>
        <v>-0.14457502049740367</v>
      </c>
      <c r="M218" s="120"/>
      <c r="N218" s="121"/>
    </row>
    <row r="219" spans="2:15" ht="15.75" x14ac:dyDescent="0.25">
      <c r="B219" s="122" t="s">
        <v>32</v>
      </c>
      <c r="C219" s="123">
        <v>9005</v>
      </c>
      <c r="D219" s="124">
        <v>-0.51700278910105135</v>
      </c>
      <c r="E219" s="123">
        <v>29461</v>
      </c>
      <c r="F219" s="124">
        <f t="shared" si="22"/>
        <v>2.2716268739589118</v>
      </c>
      <c r="G219" s="123">
        <v>41263</v>
      </c>
      <c r="H219" s="124">
        <f t="shared" si="22"/>
        <v>0.40059739995247945</v>
      </c>
      <c r="I219" s="123">
        <v>42135</v>
      </c>
      <c r="J219" s="124">
        <f t="shared" si="22"/>
        <v>2.113273392627768E-2</v>
      </c>
      <c r="K219" s="123">
        <v>41377</v>
      </c>
      <c r="L219" s="124">
        <f t="shared" si="22"/>
        <v>-1.7989794707487849E-2</v>
      </c>
      <c r="M219" s="123">
        <v>19057</v>
      </c>
      <c r="N219" s="124">
        <v>-4.2554260450160752E-2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77" t="s">
        <v>277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2" t="s">
        <v>130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$C$7</f>
        <v>2020</v>
      </c>
      <c r="D227" s="305"/>
      <c r="E227" s="306">
        <f>$E$7</f>
        <v>2021</v>
      </c>
      <c r="F227" s="305"/>
      <c r="G227" s="306">
        <f>$G$7</f>
        <v>2022</v>
      </c>
      <c r="H227" s="305"/>
      <c r="I227" s="306">
        <f>$I$7</f>
        <v>2023</v>
      </c>
      <c r="J227" s="305"/>
      <c r="K227" s="306">
        <f>$K$7</f>
        <v>2024</v>
      </c>
      <c r="L227" s="305"/>
      <c r="M227" s="306">
        <f>$M$7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244</v>
      </c>
      <c r="G228" s="118" t="s">
        <v>71</v>
      </c>
      <c r="H228" s="117" t="s">
        <v>244</v>
      </c>
      <c r="I228" s="118" t="s">
        <v>71</v>
      </c>
      <c r="J228" s="117" t="s">
        <v>244</v>
      </c>
      <c r="K228" s="118" t="s">
        <v>71</v>
      </c>
      <c r="L228" s="117" t="s">
        <v>244</v>
      </c>
      <c r="M228" s="118" t="s">
        <v>71</v>
      </c>
      <c r="N228" s="117" t="s">
        <v>268</v>
      </c>
    </row>
    <row r="229" spans="2:15" x14ac:dyDescent="0.25">
      <c r="B229" s="119" t="s">
        <v>73</v>
      </c>
      <c r="C229" s="120">
        <v>854</v>
      </c>
      <c r="D229" s="121">
        <v>0.60225140712945602</v>
      </c>
      <c r="E229" s="120">
        <v>0</v>
      </c>
      <c r="F229" s="121">
        <f t="shared" ref="F229:L241" si="24">IFERROR(E229/C229-1,"-")</f>
        <v>-1</v>
      </c>
      <c r="G229" s="120">
        <v>804</v>
      </c>
      <c r="H229" s="121" t="str">
        <f t="shared" si="24"/>
        <v>-</v>
      </c>
      <c r="I229" s="120">
        <v>1171</v>
      </c>
      <c r="J229" s="121">
        <f t="shared" si="24"/>
        <v>0.45646766169154218</v>
      </c>
      <c r="K229" s="120">
        <v>2119</v>
      </c>
      <c r="L229" s="121">
        <f t="shared" si="24"/>
        <v>0.80956447480785654</v>
      </c>
      <c r="M229" s="120">
        <v>1241</v>
      </c>
      <c r="N229" s="121">
        <f t="shared" ref="N229:N233" si="25">IFERROR(M229/K229-1,"-")</f>
        <v>-0.41434638980651251</v>
      </c>
    </row>
    <row r="230" spans="2:15" x14ac:dyDescent="0.25">
      <c r="B230" s="119" t="s">
        <v>75</v>
      </c>
      <c r="C230" s="120">
        <v>936</v>
      </c>
      <c r="D230" s="121">
        <v>-0.10772163965681603</v>
      </c>
      <c r="E230" s="120">
        <v>0</v>
      </c>
      <c r="F230" s="121">
        <f t="shared" si="24"/>
        <v>-1</v>
      </c>
      <c r="G230" s="120">
        <v>960</v>
      </c>
      <c r="H230" s="121" t="str">
        <f t="shared" si="24"/>
        <v>-</v>
      </c>
      <c r="I230" s="120">
        <v>1915</v>
      </c>
      <c r="J230" s="121">
        <f t="shared" si="24"/>
        <v>0.99479166666666674</v>
      </c>
      <c r="K230" s="120">
        <v>3693</v>
      </c>
      <c r="L230" s="121">
        <f t="shared" si="24"/>
        <v>0.92845953002610959</v>
      </c>
      <c r="M230" s="120">
        <v>1753</v>
      </c>
      <c r="N230" s="121">
        <f t="shared" si="25"/>
        <v>-0.52531816950988364</v>
      </c>
    </row>
    <row r="231" spans="2:15" x14ac:dyDescent="0.25">
      <c r="B231" s="119" t="s">
        <v>77</v>
      </c>
      <c r="C231" s="120">
        <v>487</v>
      </c>
      <c r="D231" s="121">
        <v>-0.53751187084520424</v>
      </c>
      <c r="E231" s="120">
        <v>0</v>
      </c>
      <c r="F231" s="121">
        <f t="shared" si="24"/>
        <v>-1</v>
      </c>
      <c r="G231" s="120">
        <v>982</v>
      </c>
      <c r="H231" s="121" t="str">
        <f t="shared" si="24"/>
        <v>-</v>
      </c>
      <c r="I231" s="120">
        <v>1528</v>
      </c>
      <c r="J231" s="121">
        <f t="shared" si="24"/>
        <v>0.55600814663951126</v>
      </c>
      <c r="K231" s="120">
        <v>2780</v>
      </c>
      <c r="L231" s="121">
        <f t="shared" si="24"/>
        <v>0.81937172774869116</v>
      </c>
      <c r="M231" s="120">
        <v>1536</v>
      </c>
      <c r="N231" s="121">
        <f t="shared" si="25"/>
        <v>-0.44748201438848922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27</v>
      </c>
      <c r="F232" s="121" t="str">
        <f t="shared" si="24"/>
        <v>-</v>
      </c>
      <c r="G232" s="120">
        <v>510</v>
      </c>
      <c r="H232" s="121">
        <f t="shared" si="24"/>
        <v>17.888888888888889</v>
      </c>
      <c r="I232" s="120">
        <v>404</v>
      </c>
      <c r="J232" s="121">
        <f t="shared" si="24"/>
        <v>-0.207843137254902</v>
      </c>
      <c r="K232" s="120">
        <v>629</v>
      </c>
      <c r="L232" s="121">
        <f t="shared" si="24"/>
        <v>0.55693069306930698</v>
      </c>
      <c r="M232" s="120">
        <v>896</v>
      </c>
      <c r="N232" s="121">
        <f t="shared" si="25"/>
        <v>0.42448330683624791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0</v>
      </c>
      <c r="F233" s="121" t="str">
        <f t="shared" si="24"/>
        <v>-</v>
      </c>
      <c r="G233" s="120">
        <v>64</v>
      </c>
      <c r="H233" s="121" t="str">
        <f t="shared" si="24"/>
        <v>-</v>
      </c>
      <c r="I233" s="120">
        <v>112</v>
      </c>
      <c r="J233" s="121">
        <f t="shared" si="24"/>
        <v>0.75</v>
      </c>
      <c r="K233" s="120">
        <v>309</v>
      </c>
      <c r="L233" s="121">
        <f t="shared" si="24"/>
        <v>1.7589285714285716</v>
      </c>
      <c r="M233" s="120">
        <v>182</v>
      </c>
      <c r="N233" s="121">
        <f t="shared" si="25"/>
        <v>-0.4110032362459547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162</v>
      </c>
      <c r="H234" s="121">
        <f t="shared" si="24"/>
        <v>5.2307692307692308</v>
      </c>
      <c r="I234" s="120">
        <v>63</v>
      </c>
      <c r="J234" s="121">
        <f t="shared" si="24"/>
        <v>-0.61111111111111116</v>
      </c>
      <c r="K234" s="120">
        <v>224</v>
      </c>
      <c r="L234" s="121">
        <f t="shared" si="24"/>
        <v>2.5555555555555554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224</v>
      </c>
      <c r="F235" s="121" t="str">
        <f t="shared" si="24"/>
        <v>-</v>
      </c>
      <c r="G235" s="120">
        <v>183</v>
      </c>
      <c r="H235" s="121">
        <f t="shared" si="24"/>
        <v>-0.1830357142857143</v>
      </c>
      <c r="I235" s="120">
        <v>1581</v>
      </c>
      <c r="J235" s="121">
        <f t="shared" si="24"/>
        <v>7.6393442622950811</v>
      </c>
      <c r="K235" s="120">
        <v>207</v>
      </c>
      <c r="L235" s="121">
        <f t="shared" si="24"/>
        <v>-0.86907020872865282</v>
      </c>
      <c r="M235" s="120"/>
      <c r="N235" s="121"/>
    </row>
    <row r="236" spans="2:15" x14ac:dyDescent="0.25">
      <c r="B236" s="119" t="s">
        <v>87</v>
      </c>
      <c r="C236" s="120">
        <v>3</v>
      </c>
      <c r="D236" s="121">
        <v>-0.94444444444444442</v>
      </c>
      <c r="E236" s="120">
        <v>69</v>
      </c>
      <c r="F236" s="121">
        <f t="shared" si="24"/>
        <v>22</v>
      </c>
      <c r="G236" s="120">
        <v>633</v>
      </c>
      <c r="H236" s="121">
        <f t="shared" si="24"/>
        <v>8.1739130434782616</v>
      </c>
      <c r="I236" s="120">
        <v>124</v>
      </c>
      <c r="J236" s="121">
        <f t="shared" si="24"/>
        <v>-0.80410742496050558</v>
      </c>
      <c r="K236" s="120">
        <v>7</v>
      </c>
      <c r="L236" s="121">
        <f t="shared" si="24"/>
        <v>-0.94354838709677424</v>
      </c>
      <c r="M236" s="120"/>
      <c r="N236" s="121"/>
    </row>
    <row r="237" spans="2:15" x14ac:dyDescent="0.25">
      <c r="B237" s="119" t="s">
        <v>89</v>
      </c>
      <c r="C237" s="120">
        <v>49</v>
      </c>
      <c r="D237" s="121">
        <v>-0.54629629629629628</v>
      </c>
      <c r="E237" s="120">
        <v>59</v>
      </c>
      <c r="F237" s="121">
        <f t="shared" si="24"/>
        <v>0.20408163265306123</v>
      </c>
      <c r="G237" s="120">
        <v>93</v>
      </c>
      <c r="H237" s="121">
        <f t="shared" si="24"/>
        <v>0.57627118644067798</v>
      </c>
      <c r="I237" s="120">
        <v>219</v>
      </c>
      <c r="J237" s="121">
        <f t="shared" si="24"/>
        <v>1.3548387096774195</v>
      </c>
      <c r="K237" s="120">
        <v>25</v>
      </c>
      <c r="L237" s="121">
        <f t="shared" si="24"/>
        <v>-0.88584474885844755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481</v>
      </c>
      <c r="F238" s="121" t="str">
        <f t="shared" si="24"/>
        <v>-</v>
      </c>
      <c r="G238" s="120">
        <v>5288</v>
      </c>
      <c r="H238" s="121">
        <f t="shared" si="24"/>
        <v>9.9937629937629939</v>
      </c>
      <c r="I238" s="120">
        <v>682</v>
      </c>
      <c r="J238" s="121">
        <f t="shared" si="24"/>
        <v>-0.87102874432677757</v>
      </c>
      <c r="K238" s="120">
        <v>352</v>
      </c>
      <c r="L238" s="121">
        <f t="shared" si="24"/>
        <v>-0.4838709677419355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699</v>
      </c>
      <c r="F239" s="121" t="str">
        <f t="shared" si="24"/>
        <v>-</v>
      </c>
      <c r="G239" s="120">
        <v>1469</v>
      </c>
      <c r="H239" s="121">
        <f t="shared" si="24"/>
        <v>1.1015736766809727</v>
      </c>
      <c r="I239" s="120">
        <v>1847</v>
      </c>
      <c r="J239" s="121">
        <f t="shared" si="24"/>
        <v>0.25731790333560256</v>
      </c>
      <c r="K239" s="120">
        <v>405</v>
      </c>
      <c r="L239" s="121">
        <f t="shared" si="24"/>
        <v>-0.78072550081212777</v>
      </c>
      <c r="M239" s="120"/>
      <c r="N239" s="121"/>
    </row>
    <row r="240" spans="2:15" x14ac:dyDescent="0.25">
      <c r="B240" s="119" t="s">
        <v>95</v>
      </c>
      <c r="C240" s="120">
        <v>14</v>
      </c>
      <c r="D240" s="121">
        <v>-0.98076923076923073</v>
      </c>
      <c r="E240" s="120">
        <v>729</v>
      </c>
      <c r="F240" s="121">
        <f t="shared" si="24"/>
        <v>51.071428571428569</v>
      </c>
      <c r="G240" s="120">
        <v>835</v>
      </c>
      <c r="H240" s="121">
        <f t="shared" si="24"/>
        <v>0.14540466392318252</v>
      </c>
      <c r="I240" s="120">
        <v>2134</v>
      </c>
      <c r="J240" s="121">
        <f t="shared" si="24"/>
        <v>1.555688622754491</v>
      </c>
      <c r="K240" s="120">
        <v>883</v>
      </c>
      <c r="L240" s="121">
        <f t="shared" si="24"/>
        <v>-0.58622305529522023</v>
      </c>
      <c r="M240" s="120"/>
      <c r="N240" s="121"/>
    </row>
    <row r="241" spans="2:15" ht="15.75" x14ac:dyDescent="0.25">
      <c r="B241" s="122" t="s">
        <v>32</v>
      </c>
      <c r="C241" s="123">
        <v>2343</v>
      </c>
      <c r="D241" s="124">
        <v>-0.60220713073005094</v>
      </c>
      <c r="E241" s="123">
        <v>2314</v>
      </c>
      <c r="F241" s="124">
        <f t="shared" si="24"/>
        <v>-1.237729406743493E-2</v>
      </c>
      <c r="G241" s="123">
        <v>11983</v>
      </c>
      <c r="H241" s="124">
        <f t="shared" si="24"/>
        <v>4.1784788245462403</v>
      </c>
      <c r="I241" s="123">
        <v>11780</v>
      </c>
      <c r="J241" s="124">
        <f t="shared" si="24"/>
        <v>-1.6940665943419808E-2</v>
      </c>
      <c r="K241" s="123">
        <v>11633</v>
      </c>
      <c r="L241" s="124">
        <f t="shared" si="24"/>
        <v>-1.2478777589134071E-2</v>
      </c>
      <c r="M241" s="123">
        <v>5608</v>
      </c>
      <c r="N241" s="124">
        <v>-0.41154249737670512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77" t="s">
        <v>278</v>
      </c>
      <c r="C250" s="277"/>
      <c r="D250" s="277"/>
      <c r="E250" s="277"/>
      <c r="F250" s="277"/>
      <c r="G250" s="277"/>
      <c r="H250" s="277"/>
      <c r="I250" s="277"/>
      <c r="J250" s="277"/>
      <c r="K250" s="277"/>
      <c r="L250" s="277"/>
      <c r="M250" s="277"/>
      <c r="N250" s="277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2" t="s">
        <v>133</v>
      </c>
      <c r="D252" s="303"/>
      <c r="E252" s="303"/>
      <c r="F252" s="303"/>
      <c r="G252" s="303"/>
      <c r="H252" s="303"/>
      <c r="I252" s="303"/>
      <c r="J252" s="303"/>
      <c r="K252" s="303"/>
      <c r="L252" s="303"/>
      <c r="M252" s="303"/>
      <c r="N252" s="303"/>
    </row>
    <row r="253" spans="2:15" ht="22.5" thickTop="1" thickBot="1" x14ac:dyDescent="0.3">
      <c r="B253" s="111"/>
      <c r="C253" s="304">
        <f>$C$7</f>
        <v>2020</v>
      </c>
      <c r="D253" s="305"/>
      <c r="E253" s="306">
        <f>$E$7</f>
        <v>2021</v>
      </c>
      <c r="F253" s="305"/>
      <c r="G253" s="306">
        <f>$G$7</f>
        <v>2022</v>
      </c>
      <c r="H253" s="305"/>
      <c r="I253" s="306">
        <f>$I$7</f>
        <v>2023</v>
      </c>
      <c r="J253" s="305"/>
      <c r="K253" s="306">
        <f>$K$7</f>
        <v>2024</v>
      </c>
      <c r="L253" s="305"/>
      <c r="M253" s="306">
        <f>$M$7</f>
        <v>2025</v>
      </c>
      <c r="N253" s="307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244</v>
      </c>
      <c r="G254" s="118" t="s">
        <v>71</v>
      </c>
      <c r="H254" s="117" t="s">
        <v>244</v>
      </c>
      <c r="I254" s="118" t="s">
        <v>71</v>
      </c>
      <c r="J254" s="117" t="s">
        <v>244</v>
      </c>
      <c r="K254" s="118" t="s">
        <v>71</v>
      </c>
      <c r="L254" s="117" t="s">
        <v>244</v>
      </c>
      <c r="M254" s="118" t="s">
        <v>71</v>
      </c>
      <c r="N254" s="117" t="s">
        <v>268</v>
      </c>
    </row>
    <row r="255" spans="2:15" x14ac:dyDescent="0.25">
      <c r="B255" s="119" t="s">
        <v>73</v>
      </c>
      <c r="C255" s="120">
        <v>3077</v>
      </c>
      <c r="D255" s="121">
        <v>4.022988505747116E-2</v>
      </c>
      <c r="E255" s="120">
        <v>0</v>
      </c>
      <c r="F255" s="121">
        <f t="shared" ref="F255:L267" si="26">IFERROR(E255/C255-1,"-")</f>
        <v>-1</v>
      </c>
      <c r="G255" s="120">
        <v>1330</v>
      </c>
      <c r="H255" s="121" t="str">
        <f t="shared" si="26"/>
        <v>-</v>
      </c>
      <c r="I255" s="120">
        <v>1883</v>
      </c>
      <c r="J255" s="121">
        <f t="shared" si="26"/>
        <v>0.41578947368421049</v>
      </c>
      <c r="K255" s="120">
        <v>1931</v>
      </c>
      <c r="L255" s="121">
        <f t="shared" si="26"/>
        <v>2.5491237387148091E-2</v>
      </c>
      <c r="M255" s="120">
        <v>1221</v>
      </c>
      <c r="N255" s="121">
        <f t="shared" ref="N255:N259" si="27">IFERROR(M255/K255-1,"-")</f>
        <v>-0.36768513723459351</v>
      </c>
    </row>
    <row r="256" spans="2:15" x14ac:dyDescent="0.25">
      <c r="B256" s="119" t="s">
        <v>75</v>
      </c>
      <c r="C256" s="120">
        <v>3038</v>
      </c>
      <c r="D256" s="121">
        <v>0.72027180067950169</v>
      </c>
      <c r="E256" s="120">
        <v>0</v>
      </c>
      <c r="F256" s="121">
        <f t="shared" si="26"/>
        <v>-1</v>
      </c>
      <c r="G256" s="120">
        <v>922</v>
      </c>
      <c r="H256" s="121" t="str">
        <f t="shared" si="26"/>
        <v>-</v>
      </c>
      <c r="I256" s="120">
        <v>1218</v>
      </c>
      <c r="J256" s="121">
        <f t="shared" si="26"/>
        <v>0.32104121475054237</v>
      </c>
      <c r="K256" s="120">
        <v>2980</v>
      </c>
      <c r="L256" s="121">
        <f t="shared" si="26"/>
        <v>1.4466338259441707</v>
      </c>
      <c r="M256" s="120">
        <v>1547</v>
      </c>
      <c r="N256" s="121">
        <f t="shared" si="27"/>
        <v>-0.48087248322147647</v>
      </c>
    </row>
    <row r="257" spans="2:14" x14ac:dyDescent="0.25">
      <c r="B257" s="119" t="s">
        <v>77</v>
      </c>
      <c r="C257" s="120">
        <v>1095</v>
      </c>
      <c r="D257" s="121">
        <v>-0.38792621576299613</v>
      </c>
      <c r="E257" s="120">
        <v>0</v>
      </c>
      <c r="F257" s="121">
        <f t="shared" si="26"/>
        <v>-1</v>
      </c>
      <c r="G257" s="120">
        <v>1729</v>
      </c>
      <c r="H257" s="121" t="str">
        <f t="shared" si="26"/>
        <v>-</v>
      </c>
      <c r="I257" s="120">
        <v>882</v>
      </c>
      <c r="J257" s="121">
        <f t="shared" si="26"/>
        <v>-0.48987854251012142</v>
      </c>
      <c r="K257" s="120">
        <v>2778</v>
      </c>
      <c r="L257" s="121">
        <f t="shared" si="26"/>
        <v>2.1496598639455784</v>
      </c>
      <c r="M257" s="120">
        <v>1386</v>
      </c>
      <c r="N257" s="121">
        <f t="shared" si="27"/>
        <v>-0.50107991360691151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</v>
      </c>
      <c r="F258" s="121" t="str">
        <f t="shared" si="26"/>
        <v>-</v>
      </c>
      <c r="G258" s="120">
        <v>782</v>
      </c>
      <c r="H258" s="121">
        <f t="shared" si="26"/>
        <v>77.2</v>
      </c>
      <c r="I258" s="120">
        <v>140</v>
      </c>
      <c r="J258" s="121">
        <f t="shared" si="26"/>
        <v>-0.82097186700767266</v>
      </c>
      <c r="K258" s="120">
        <v>613</v>
      </c>
      <c r="L258" s="121">
        <f t="shared" si="26"/>
        <v>3.378571428571429</v>
      </c>
      <c r="M258" s="120">
        <v>526</v>
      </c>
      <c r="N258" s="121">
        <f t="shared" si="27"/>
        <v>-0.1419249592169658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41</v>
      </c>
      <c r="F259" s="121" t="str">
        <f t="shared" si="26"/>
        <v>-</v>
      </c>
      <c r="G259" s="120">
        <v>175</v>
      </c>
      <c r="H259" s="121">
        <f t="shared" si="26"/>
        <v>3.2682926829268295</v>
      </c>
      <c r="I259" s="120">
        <v>5</v>
      </c>
      <c r="J259" s="121">
        <f t="shared" si="26"/>
        <v>-0.97142857142857142</v>
      </c>
      <c r="K259" s="120">
        <v>117</v>
      </c>
      <c r="L259" s="121">
        <f t="shared" si="26"/>
        <v>22.4</v>
      </c>
      <c r="M259" s="120">
        <v>143</v>
      </c>
      <c r="N259" s="121">
        <f t="shared" si="27"/>
        <v>0.22222222222222232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46</v>
      </c>
      <c r="F260" s="121" t="str">
        <f t="shared" si="26"/>
        <v>-</v>
      </c>
      <c r="G260" s="120">
        <v>278</v>
      </c>
      <c r="H260" s="121">
        <f t="shared" si="26"/>
        <v>5.0434782608695654</v>
      </c>
      <c r="I260" s="120">
        <v>45</v>
      </c>
      <c r="J260" s="121">
        <f t="shared" si="26"/>
        <v>-0.83812949640287771</v>
      </c>
      <c r="K260" s="120">
        <v>67</v>
      </c>
      <c r="L260" s="121">
        <f t="shared" si="26"/>
        <v>0.48888888888888893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1</v>
      </c>
      <c r="F261" s="121" t="str">
        <f t="shared" si="26"/>
        <v>-</v>
      </c>
      <c r="G261" s="120">
        <v>26</v>
      </c>
      <c r="H261" s="121">
        <f t="shared" si="26"/>
        <v>25</v>
      </c>
      <c r="I261" s="120">
        <v>81</v>
      </c>
      <c r="J261" s="121">
        <f t="shared" si="26"/>
        <v>2.1153846153846154</v>
      </c>
      <c r="K261" s="120">
        <v>384</v>
      </c>
      <c r="L261" s="121">
        <f t="shared" si="26"/>
        <v>3.7407407407407405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5</v>
      </c>
      <c r="F262" s="121" t="str">
        <f t="shared" si="26"/>
        <v>-</v>
      </c>
      <c r="G262" s="120">
        <v>38</v>
      </c>
      <c r="H262" s="121">
        <f t="shared" si="26"/>
        <v>6.6</v>
      </c>
      <c r="I262" s="120">
        <v>106</v>
      </c>
      <c r="J262" s="121">
        <f t="shared" si="26"/>
        <v>1.7894736842105261</v>
      </c>
      <c r="K262" s="120">
        <v>22</v>
      </c>
      <c r="L262" s="121">
        <f t="shared" si="26"/>
        <v>-0.79245283018867929</v>
      </c>
      <c r="M262" s="120"/>
      <c r="N262" s="121"/>
    </row>
    <row r="263" spans="2:14" x14ac:dyDescent="0.25">
      <c r="B263" s="119" t="s">
        <v>89</v>
      </c>
      <c r="C263" s="120">
        <v>32</v>
      </c>
      <c r="D263" s="121">
        <v>-0.78082191780821919</v>
      </c>
      <c r="E263" s="120">
        <v>64</v>
      </c>
      <c r="F263" s="121">
        <f t="shared" si="26"/>
        <v>1</v>
      </c>
      <c r="G263" s="120">
        <v>81</v>
      </c>
      <c r="H263" s="121">
        <f t="shared" si="26"/>
        <v>0.265625</v>
      </c>
      <c r="I263" s="120">
        <v>111</v>
      </c>
      <c r="J263" s="121">
        <f t="shared" si="26"/>
        <v>0.37037037037037046</v>
      </c>
      <c r="K263" s="120">
        <v>22</v>
      </c>
      <c r="L263" s="121">
        <f t="shared" si="26"/>
        <v>-0.80180180180180183</v>
      </c>
      <c r="M263" s="120"/>
      <c r="N263" s="121"/>
    </row>
    <row r="264" spans="2:14" x14ac:dyDescent="0.25">
      <c r="B264" s="119" t="s">
        <v>91</v>
      </c>
      <c r="C264" s="120">
        <v>12</v>
      </c>
      <c r="D264" s="121">
        <v>-0.97228637413394914</v>
      </c>
      <c r="E264" s="120">
        <v>211</v>
      </c>
      <c r="F264" s="121">
        <f t="shared" si="26"/>
        <v>16.583333333333332</v>
      </c>
      <c r="G264" s="120">
        <v>258</v>
      </c>
      <c r="H264" s="121">
        <f t="shared" si="26"/>
        <v>0.22274881516587675</v>
      </c>
      <c r="I264" s="120">
        <v>251</v>
      </c>
      <c r="J264" s="121">
        <f t="shared" si="26"/>
        <v>-2.7131782945736482E-2</v>
      </c>
      <c r="K264" s="120">
        <v>185</v>
      </c>
      <c r="L264" s="121">
        <f t="shared" si="26"/>
        <v>-0.26294820717131473</v>
      </c>
      <c r="M264" s="120"/>
      <c r="N264" s="121"/>
    </row>
    <row r="265" spans="2:14" x14ac:dyDescent="0.25">
      <c r="B265" s="119" t="s">
        <v>93</v>
      </c>
      <c r="C265" s="120">
        <v>0</v>
      </c>
      <c r="D265" s="121">
        <v>-1</v>
      </c>
      <c r="E265" s="120">
        <v>2021</v>
      </c>
      <c r="F265" s="121" t="str">
        <f t="shared" si="26"/>
        <v>-</v>
      </c>
      <c r="G265" s="120">
        <v>980</v>
      </c>
      <c r="H265" s="121">
        <f t="shared" si="26"/>
        <v>-0.5150915388421573</v>
      </c>
      <c r="I265" s="120">
        <v>1434</v>
      </c>
      <c r="J265" s="121">
        <f t="shared" si="26"/>
        <v>0.46326530612244898</v>
      </c>
      <c r="K265" s="120">
        <v>662</v>
      </c>
      <c r="L265" s="121">
        <f t="shared" si="26"/>
        <v>-0.53835425383542534</v>
      </c>
      <c r="M265" s="120"/>
      <c r="N265" s="121"/>
    </row>
    <row r="266" spans="2:14" x14ac:dyDescent="0.25">
      <c r="B266" s="119" t="s">
        <v>95</v>
      </c>
      <c r="C266" s="120">
        <v>32</v>
      </c>
      <c r="D266" s="121">
        <v>-0.9882049391817177</v>
      </c>
      <c r="E266" s="120">
        <v>1211</v>
      </c>
      <c r="F266" s="121">
        <f t="shared" si="26"/>
        <v>36.84375</v>
      </c>
      <c r="G266" s="120">
        <v>908</v>
      </c>
      <c r="H266" s="121">
        <f t="shared" si="26"/>
        <v>-0.25020644095788602</v>
      </c>
      <c r="I266" s="120">
        <v>1500</v>
      </c>
      <c r="J266" s="121">
        <f t="shared" si="26"/>
        <v>0.65198237885462551</v>
      </c>
      <c r="K266" s="120">
        <v>1223</v>
      </c>
      <c r="L266" s="121">
        <f t="shared" si="26"/>
        <v>-0.18466666666666665</v>
      </c>
      <c r="M266" s="120"/>
      <c r="N266" s="121"/>
    </row>
    <row r="267" spans="2:14" ht="15.75" x14ac:dyDescent="0.25">
      <c r="B267" s="122" t="s">
        <v>32</v>
      </c>
      <c r="C267" s="123">
        <v>7286</v>
      </c>
      <c r="D267" s="124">
        <v>-0.4594955489614243</v>
      </c>
      <c r="E267" s="123">
        <v>3610</v>
      </c>
      <c r="F267" s="124">
        <f t="shared" si="26"/>
        <v>-0.50452923414768047</v>
      </c>
      <c r="G267" s="123">
        <v>7507</v>
      </c>
      <c r="H267" s="124">
        <f t="shared" si="26"/>
        <v>1.0795013850415511</v>
      </c>
      <c r="I267" s="123">
        <v>7656</v>
      </c>
      <c r="J267" s="124">
        <f t="shared" si="26"/>
        <v>1.9848141734381208E-2</v>
      </c>
      <c r="K267" s="123">
        <v>10984</v>
      </c>
      <c r="L267" s="124">
        <f t="shared" si="26"/>
        <v>0.4346917450365726</v>
      </c>
      <c r="M267" s="123">
        <v>4823</v>
      </c>
      <c r="N267" s="124">
        <v>-0.42712911272122578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EF3CA-5CB9-4DD6-8C6F-E2A86CE01DD9}">
  <sheetPr>
    <tabColor rgb="FFF29140"/>
  </sheetPr>
  <dimension ref="A4:O7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7" t="s">
        <v>266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6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103867</v>
      </c>
      <c r="D9" s="121">
        <v>7.2706992884216115E-2</v>
      </c>
      <c r="E9" s="120">
        <v>18472</v>
      </c>
      <c r="F9" s="121">
        <f t="shared" ref="F9:L21" si="0">IFERROR(E9/C9-1,"-")</f>
        <v>-0.82215718178054631</v>
      </c>
      <c r="G9" s="120">
        <v>95884</v>
      </c>
      <c r="H9" s="121">
        <f t="shared" si="0"/>
        <v>4.190775227371156</v>
      </c>
      <c r="I9" s="120">
        <v>98876</v>
      </c>
      <c r="J9" s="121">
        <f t="shared" si="0"/>
        <v>3.1204371949438814E-2</v>
      </c>
      <c r="K9" s="120">
        <v>114993</v>
      </c>
      <c r="L9" s="121">
        <f t="shared" si="0"/>
        <v>0.1630021440996805</v>
      </c>
      <c r="M9" s="120">
        <v>115159</v>
      </c>
      <c r="N9" s="121">
        <f t="shared" ref="N9:N13" si="1">IFERROR(M9/K9-1,"-")</f>
        <v>1.443566130112206E-3</v>
      </c>
    </row>
    <row r="10" spans="1:15" x14ac:dyDescent="0.25">
      <c r="A10" s="1" t="s">
        <v>74</v>
      </c>
      <c r="B10" s="119" t="s">
        <v>75</v>
      </c>
      <c r="C10" s="120">
        <v>99005</v>
      </c>
      <c r="D10" s="121">
        <v>9.3132383791542539E-2</v>
      </c>
      <c r="E10" s="120">
        <v>9638</v>
      </c>
      <c r="F10" s="121">
        <f t="shared" si="0"/>
        <v>-0.90265138124337152</v>
      </c>
      <c r="G10" s="120">
        <v>101150</v>
      </c>
      <c r="H10" s="121">
        <f t="shared" si="0"/>
        <v>9.4949159576675655</v>
      </c>
      <c r="I10" s="120">
        <v>108040</v>
      </c>
      <c r="J10" s="121">
        <f t="shared" si="0"/>
        <v>6.8116658428077015E-2</v>
      </c>
      <c r="K10" s="120">
        <v>113195</v>
      </c>
      <c r="L10" s="121">
        <f t="shared" si="0"/>
        <v>4.7713809700111076E-2</v>
      </c>
      <c r="M10" s="120">
        <v>115422</v>
      </c>
      <c r="N10" s="121">
        <f t="shared" si="1"/>
        <v>1.9674013869870555E-2</v>
      </c>
    </row>
    <row r="11" spans="1:15" x14ac:dyDescent="0.25">
      <c r="A11" s="1" t="s">
        <v>76</v>
      </c>
      <c r="B11" s="119" t="s">
        <v>77</v>
      </c>
      <c r="C11" s="120">
        <v>45771</v>
      </c>
      <c r="D11" s="121">
        <v>-0.51500927152317888</v>
      </c>
      <c r="E11" s="120">
        <v>26161</v>
      </c>
      <c r="F11" s="121">
        <f t="shared" si="0"/>
        <v>-0.42843722007384588</v>
      </c>
      <c r="G11" s="120">
        <v>109311</v>
      </c>
      <c r="H11" s="121">
        <f t="shared" si="0"/>
        <v>3.1783953212797673</v>
      </c>
      <c r="I11" s="120">
        <v>108534</v>
      </c>
      <c r="J11" s="121">
        <f t="shared" si="0"/>
        <v>-7.1081592886351741E-3</v>
      </c>
      <c r="K11" s="120">
        <v>122553</v>
      </c>
      <c r="L11" s="121">
        <f t="shared" si="0"/>
        <v>0.12916689700923212</v>
      </c>
      <c r="M11" s="120">
        <v>112742</v>
      </c>
      <c r="N11" s="121">
        <f t="shared" si="1"/>
        <v>-8.0055159808409382E-2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34934</v>
      </c>
      <c r="F12" s="121" t="str">
        <f t="shared" si="0"/>
        <v>-</v>
      </c>
      <c r="G12" s="120">
        <v>113016</v>
      </c>
      <c r="H12" s="121">
        <f t="shared" si="0"/>
        <v>2.2351291005896834</v>
      </c>
      <c r="I12" s="120">
        <v>122279</v>
      </c>
      <c r="J12" s="121">
        <f t="shared" si="0"/>
        <v>8.1961846110285341E-2</v>
      </c>
      <c r="K12" s="120">
        <v>113033</v>
      </c>
      <c r="L12" s="121">
        <f t="shared" si="0"/>
        <v>-7.5613964785449683E-2</v>
      </c>
      <c r="M12" s="120">
        <v>129153</v>
      </c>
      <c r="N12" s="121">
        <f t="shared" si="1"/>
        <v>0.1426132191483902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42859</v>
      </c>
      <c r="F13" s="121" t="str">
        <f t="shared" si="0"/>
        <v>-</v>
      </c>
      <c r="G13" s="120">
        <v>104052</v>
      </c>
      <c r="H13" s="121">
        <f t="shared" si="0"/>
        <v>1.4277747964254881</v>
      </c>
      <c r="I13" s="120">
        <v>111302</v>
      </c>
      <c r="J13" s="121">
        <f t="shared" si="0"/>
        <v>6.9676700111482637E-2</v>
      </c>
      <c r="K13" s="120">
        <v>117998</v>
      </c>
      <c r="L13" s="121">
        <f t="shared" si="0"/>
        <v>6.0160644013584674E-2</v>
      </c>
      <c r="M13" s="120">
        <v>115884</v>
      </c>
      <c r="N13" s="121">
        <f t="shared" si="1"/>
        <v>-1.7915557890811673E-2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64992</v>
      </c>
      <c r="F14" s="121" t="str">
        <f t="shared" si="0"/>
        <v>-</v>
      </c>
      <c r="G14" s="120">
        <v>93083</v>
      </c>
      <c r="H14" s="121">
        <f t="shared" si="0"/>
        <v>0.43222242737567695</v>
      </c>
      <c r="I14" s="120">
        <v>128219</v>
      </c>
      <c r="J14" s="121">
        <f t="shared" si="0"/>
        <v>0.37746957016855931</v>
      </c>
      <c r="K14" s="120">
        <v>124929</v>
      </c>
      <c r="L14" s="121">
        <f t="shared" si="0"/>
        <v>-2.5659223671998688E-2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75700</v>
      </c>
      <c r="F15" s="121" t="str">
        <f t="shared" si="0"/>
        <v>-</v>
      </c>
      <c r="G15" s="120">
        <v>99960</v>
      </c>
      <c r="H15" s="121">
        <f t="shared" si="0"/>
        <v>0.32047556142668432</v>
      </c>
      <c r="I15" s="120">
        <v>125973</v>
      </c>
      <c r="J15" s="121">
        <f t="shared" si="0"/>
        <v>0.26023409363745498</v>
      </c>
      <c r="K15" s="120">
        <v>138511</v>
      </c>
      <c r="L15" s="121">
        <f t="shared" si="0"/>
        <v>9.9529264207409485E-2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51125</v>
      </c>
      <c r="D16" s="121">
        <v>-0.51846549434402989</v>
      </c>
      <c r="E16" s="120">
        <v>93383</v>
      </c>
      <c r="F16" s="121">
        <f t="shared" si="0"/>
        <v>0.82656234718826416</v>
      </c>
      <c r="G16" s="120">
        <v>136811</v>
      </c>
      <c r="H16" s="121">
        <f t="shared" si="0"/>
        <v>0.46505252562029487</v>
      </c>
      <c r="I16" s="120">
        <v>135765</v>
      </c>
      <c r="J16" s="121">
        <f t="shared" si="0"/>
        <v>-7.6455840539138009E-3</v>
      </c>
      <c r="K16" s="120">
        <v>150260</v>
      </c>
      <c r="L16" s="121">
        <f t="shared" si="0"/>
        <v>0.10676536662615543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50300</v>
      </c>
      <c r="D17" s="121">
        <v>-0.43445019114009442</v>
      </c>
      <c r="E17" s="120">
        <v>89465</v>
      </c>
      <c r="F17" s="121">
        <f t="shared" si="0"/>
        <v>0.77862823061630215</v>
      </c>
      <c r="G17" s="120">
        <v>107425</v>
      </c>
      <c r="H17" s="121">
        <f t="shared" si="0"/>
        <v>0.20074889621639747</v>
      </c>
      <c r="I17" s="120">
        <v>125237</v>
      </c>
      <c r="J17" s="121">
        <f t="shared" si="0"/>
        <v>0.16580870374680012</v>
      </c>
      <c r="K17" s="120">
        <v>124231</v>
      </c>
      <c r="L17" s="121">
        <f t="shared" si="0"/>
        <v>-8.0327698683296811E-3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20597</v>
      </c>
      <c r="D18" s="121">
        <v>-0.75692166072650879</v>
      </c>
      <c r="E18" s="120">
        <v>105169</v>
      </c>
      <c r="F18" s="121">
        <f t="shared" si="0"/>
        <v>4.1060348594455505</v>
      </c>
      <c r="G18" s="120">
        <v>132612</v>
      </c>
      <c r="H18" s="121">
        <f t="shared" si="0"/>
        <v>0.26094191254076771</v>
      </c>
      <c r="I18" s="120">
        <v>146405</v>
      </c>
      <c r="J18" s="121">
        <f t="shared" si="0"/>
        <v>0.1040101951557928</v>
      </c>
      <c r="K18" s="120">
        <v>126079</v>
      </c>
      <c r="L18" s="121">
        <f t="shared" si="0"/>
        <v>-0.13883405621392708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22189</v>
      </c>
      <c r="D19" s="121">
        <v>-0.74290613739325895</v>
      </c>
      <c r="E19" s="120">
        <v>91621</v>
      </c>
      <c r="F19" s="121">
        <f t="shared" si="0"/>
        <v>3.1291180314570282</v>
      </c>
      <c r="G19" s="120">
        <v>113773</v>
      </c>
      <c r="H19" s="121">
        <f t="shared" si="0"/>
        <v>0.24177863153643808</v>
      </c>
      <c r="I19" s="120">
        <v>116842</v>
      </c>
      <c r="J19" s="121">
        <f t="shared" si="0"/>
        <v>2.697476554191236E-2</v>
      </c>
      <c r="K19" s="120">
        <v>109675</v>
      </c>
      <c r="L19" s="121">
        <f t="shared" si="0"/>
        <v>-6.1339244449769792E-2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41809</v>
      </c>
      <c r="D20" s="121">
        <v>-0.53155182072829132</v>
      </c>
      <c r="E20" s="120">
        <v>96818</v>
      </c>
      <c r="F20" s="121">
        <f t="shared" si="0"/>
        <v>1.3157214953718097</v>
      </c>
      <c r="G20" s="120">
        <v>108987</v>
      </c>
      <c r="H20" s="121">
        <f t="shared" si="0"/>
        <v>0.12568943791443732</v>
      </c>
      <c r="I20" s="120">
        <v>119696</v>
      </c>
      <c r="J20" s="121">
        <f t="shared" si="0"/>
        <v>9.8259425436061143E-2</v>
      </c>
      <c r="K20" s="120">
        <v>97837</v>
      </c>
      <c r="L20" s="121">
        <f t="shared" si="0"/>
        <v>-0.18262097313193426</v>
      </c>
      <c r="M20" s="120"/>
      <c r="N20" s="121"/>
    </row>
    <row r="21" spans="1:15" ht="15.75" x14ac:dyDescent="0.25">
      <c r="A21" s="1"/>
      <c r="B21" s="122" t="s">
        <v>32</v>
      </c>
      <c r="C21" s="123">
        <v>442013</v>
      </c>
      <c r="D21" s="124">
        <v>-0.5813537409489351</v>
      </c>
      <c r="E21" s="123">
        <v>749212</v>
      </c>
      <c r="F21" s="124">
        <f t="shared" si="0"/>
        <v>0.6949999208168085</v>
      </c>
      <c r="G21" s="123">
        <v>1316064</v>
      </c>
      <c r="H21" s="124">
        <f t="shared" si="0"/>
        <v>0.75659759854353648</v>
      </c>
      <c r="I21" s="123">
        <v>1447168</v>
      </c>
      <c r="J21" s="124">
        <f t="shared" si="0"/>
        <v>9.9618255647141885E-2</v>
      </c>
      <c r="K21" s="123">
        <v>1453294</v>
      </c>
      <c r="L21" s="124">
        <f t="shared" si="0"/>
        <v>4.2330952591544957E-3</v>
      </c>
      <c r="M21" s="123">
        <v>588360</v>
      </c>
      <c r="N21" s="124">
        <v>1.1324023844392572E-2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77" t="s">
        <v>279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60333</v>
      </c>
      <c r="D31" s="121">
        <v>0.24752905173483319</v>
      </c>
      <c r="E31" s="120">
        <v>18444</v>
      </c>
      <c r="F31" s="121">
        <f t="shared" ref="F31:J43" si="2">IFERROR(E31/C31-1,"-")</f>
        <v>-0.69429665357267167</v>
      </c>
      <c r="G31" s="120">
        <v>82498</v>
      </c>
      <c r="H31" s="121">
        <f t="shared" si="2"/>
        <v>3.4728909130340488</v>
      </c>
      <c r="I31" s="120">
        <v>81033</v>
      </c>
      <c r="J31" s="121">
        <f t="shared" si="2"/>
        <v>-1.7758006254697034E-2</v>
      </c>
      <c r="K31" s="120">
        <v>94186</v>
      </c>
      <c r="L31" s="121">
        <f t="shared" ref="L31:L43" si="3">IFERROR(K31/I31-1,"-")</f>
        <v>0.16231658706946561</v>
      </c>
      <c r="M31" s="120">
        <v>93832</v>
      </c>
      <c r="N31" s="121">
        <f t="shared" ref="N31:N35" si="4">IFERROR(M31/K31-1,"-")</f>
        <v>-3.7585203745779117E-3</v>
      </c>
    </row>
    <row r="32" spans="1:15" x14ac:dyDescent="0.25">
      <c r="B32" s="119" t="s">
        <v>75</v>
      </c>
      <c r="C32" s="120">
        <v>58894</v>
      </c>
      <c r="D32" s="121">
        <v>0.30411868910540307</v>
      </c>
      <c r="E32" s="120">
        <v>0</v>
      </c>
      <c r="F32" s="121">
        <f t="shared" si="2"/>
        <v>-1</v>
      </c>
      <c r="G32" s="120">
        <v>87548</v>
      </c>
      <c r="H32" s="121" t="str">
        <f t="shared" si="2"/>
        <v>-</v>
      </c>
      <c r="I32" s="120">
        <v>91933</v>
      </c>
      <c r="J32" s="121">
        <f t="shared" si="2"/>
        <v>5.0086809521633802E-2</v>
      </c>
      <c r="K32" s="120">
        <v>93044</v>
      </c>
      <c r="L32" s="121">
        <f t="shared" si="3"/>
        <v>1.2084887907497954E-2</v>
      </c>
      <c r="M32" s="120">
        <v>96064</v>
      </c>
      <c r="N32" s="121">
        <f t="shared" si="4"/>
        <v>3.2457761919091999E-2</v>
      </c>
    </row>
    <row r="33" spans="2:15" x14ac:dyDescent="0.25">
      <c r="B33" s="119" t="s">
        <v>77</v>
      </c>
      <c r="C33" s="120">
        <v>26023</v>
      </c>
      <c r="D33" s="121">
        <v>-0.5187253795934974</v>
      </c>
      <c r="E33" s="120">
        <v>26161</v>
      </c>
      <c r="F33" s="121">
        <f t="shared" si="2"/>
        <v>5.30300119125382E-3</v>
      </c>
      <c r="G33" s="120">
        <v>95606</v>
      </c>
      <c r="H33" s="121">
        <f t="shared" si="2"/>
        <v>2.6545239096364819</v>
      </c>
      <c r="I33" s="120">
        <v>91721</v>
      </c>
      <c r="J33" s="121">
        <f t="shared" si="2"/>
        <v>-4.063552496705225E-2</v>
      </c>
      <c r="K33" s="120">
        <v>101928</v>
      </c>
      <c r="L33" s="121">
        <f t="shared" si="3"/>
        <v>0.11128313036273041</v>
      </c>
      <c r="M33" s="120">
        <v>91772</v>
      </c>
      <c r="N33" s="121">
        <f t="shared" si="4"/>
        <v>-9.9638960835099266E-2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34911</v>
      </c>
      <c r="F34" s="121" t="str">
        <f t="shared" si="2"/>
        <v>-</v>
      </c>
      <c r="G34" s="120">
        <v>99428</v>
      </c>
      <c r="H34" s="121">
        <f t="shared" si="2"/>
        <v>1.8480421643608032</v>
      </c>
      <c r="I34" s="120">
        <v>105403</v>
      </c>
      <c r="J34" s="121">
        <f t="shared" si="2"/>
        <v>6.0093736170897527E-2</v>
      </c>
      <c r="K34" s="120">
        <v>90674</v>
      </c>
      <c r="L34" s="121">
        <f t="shared" si="3"/>
        <v>-0.139739855601833</v>
      </c>
      <c r="M34" s="120">
        <v>103393</v>
      </c>
      <c r="N34" s="121">
        <f t="shared" si="4"/>
        <v>0.1402717427266913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42819</v>
      </c>
      <c r="F35" s="121" t="str">
        <f t="shared" si="2"/>
        <v>-</v>
      </c>
      <c r="G35" s="120">
        <v>91838</v>
      </c>
      <c r="H35" s="121">
        <f t="shared" si="2"/>
        <v>1.1447955346925429</v>
      </c>
      <c r="I35" s="120">
        <v>95608</v>
      </c>
      <c r="J35" s="121">
        <f t="shared" si="2"/>
        <v>4.1050545525817217E-2</v>
      </c>
      <c r="K35" s="120">
        <v>97635</v>
      </c>
      <c r="L35" s="121">
        <f t="shared" si="3"/>
        <v>2.1201154715086545E-2</v>
      </c>
      <c r="M35" s="120">
        <v>92523</v>
      </c>
      <c r="N35" s="121">
        <f t="shared" si="4"/>
        <v>-5.2358273160239666E-2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64132</v>
      </c>
      <c r="F36" s="121" t="str">
        <f t="shared" si="2"/>
        <v>-</v>
      </c>
      <c r="G36" s="120">
        <v>81401</v>
      </c>
      <c r="H36" s="121">
        <f t="shared" si="2"/>
        <v>0.26927274995322148</v>
      </c>
      <c r="I36" s="120">
        <v>111389</v>
      </c>
      <c r="J36" s="121">
        <f t="shared" si="2"/>
        <v>0.36839842262380063</v>
      </c>
      <c r="K36" s="120">
        <v>106420</v>
      </c>
      <c r="L36" s="121">
        <f t="shared" si="3"/>
        <v>-4.4609431811040601E-2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71982</v>
      </c>
      <c r="F37" s="121" t="str">
        <f t="shared" si="2"/>
        <v>-</v>
      </c>
      <c r="G37" s="120">
        <v>84367</v>
      </c>
      <c r="H37" s="121">
        <f t="shared" si="2"/>
        <v>0.17205690311466748</v>
      </c>
      <c r="I37" s="120">
        <v>104344</v>
      </c>
      <c r="J37" s="121">
        <f t="shared" si="2"/>
        <v>0.23678689535007758</v>
      </c>
      <c r="K37" s="120">
        <v>112902</v>
      </c>
      <c r="L37" s="121">
        <f t="shared" si="3"/>
        <v>8.2017173963045309E-2</v>
      </c>
      <c r="M37" s="120"/>
      <c r="N37" s="121"/>
    </row>
    <row r="38" spans="2:15" x14ac:dyDescent="0.25">
      <c r="B38" s="119" t="s">
        <v>87</v>
      </c>
      <c r="C38" s="120">
        <v>49605</v>
      </c>
      <c r="D38" s="121">
        <v>-0.15270304893671538</v>
      </c>
      <c r="E38" s="120">
        <v>84470</v>
      </c>
      <c r="F38" s="121">
        <f t="shared" si="2"/>
        <v>0.70285253502671097</v>
      </c>
      <c r="G38" s="120">
        <v>115980</v>
      </c>
      <c r="H38" s="121">
        <f t="shared" si="2"/>
        <v>0.37303184562566583</v>
      </c>
      <c r="I38" s="120">
        <v>111788</v>
      </c>
      <c r="J38" s="121">
        <f t="shared" si="2"/>
        <v>-3.6144162786687306E-2</v>
      </c>
      <c r="K38" s="120">
        <v>123329</v>
      </c>
      <c r="L38" s="121">
        <f t="shared" si="3"/>
        <v>0.10324006154506749</v>
      </c>
      <c r="M38" s="120"/>
      <c r="N38" s="121"/>
    </row>
    <row r="39" spans="2:15" x14ac:dyDescent="0.25">
      <c r="B39" s="119" t="s">
        <v>89</v>
      </c>
      <c r="C39" s="120">
        <v>50276</v>
      </c>
      <c r="D39" s="121">
        <v>5.8107965905503489E-2</v>
      </c>
      <c r="E39" s="120">
        <v>81854</v>
      </c>
      <c r="F39" s="121">
        <f t="shared" si="2"/>
        <v>0.62809292704272424</v>
      </c>
      <c r="G39" s="120">
        <v>92418</v>
      </c>
      <c r="H39" s="121">
        <f t="shared" si="2"/>
        <v>0.12905905636865644</v>
      </c>
      <c r="I39" s="120">
        <v>106633</v>
      </c>
      <c r="J39" s="121">
        <f t="shared" si="2"/>
        <v>0.15381202795992133</v>
      </c>
      <c r="K39" s="120">
        <v>103394</v>
      </c>
      <c r="L39" s="121">
        <f t="shared" si="3"/>
        <v>-3.0375212176343203E-2</v>
      </c>
      <c r="M39" s="120"/>
      <c r="N39" s="121"/>
    </row>
    <row r="40" spans="2:15" x14ac:dyDescent="0.25">
      <c r="B40" s="119" t="s">
        <v>91</v>
      </c>
      <c r="C40" s="120">
        <v>20597</v>
      </c>
      <c r="D40" s="121">
        <v>-0.55829812785486044</v>
      </c>
      <c r="E40" s="120">
        <v>92461</v>
      </c>
      <c r="F40" s="121">
        <f t="shared" si="2"/>
        <v>3.4890518036607272</v>
      </c>
      <c r="G40" s="120">
        <v>115251</v>
      </c>
      <c r="H40" s="121">
        <f t="shared" si="2"/>
        <v>0.24648230064567755</v>
      </c>
      <c r="I40" s="120">
        <v>127971</v>
      </c>
      <c r="J40" s="121">
        <f t="shared" si="2"/>
        <v>0.11036780591925455</v>
      </c>
      <c r="K40" s="120">
        <v>101754</v>
      </c>
      <c r="L40" s="121">
        <f t="shared" si="3"/>
        <v>-0.20486672761797597</v>
      </c>
      <c r="M40" s="120"/>
      <c r="N40" s="121"/>
    </row>
    <row r="41" spans="2:15" x14ac:dyDescent="0.25">
      <c r="B41" s="119" t="s">
        <v>93</v>
      </c>
      <c r="C41" s="120">
        <v>22105</v>
      </c>
      <c r="D41" s="121">
        <v>-0.51056150916659293</v>
      </c>
      <c r="E41" s="120">
        <v>78967</v>
      </c>
      <c r="F41" s="121">
        <f t="shared" si="2"/>
        <v>2.5723591947523183</v>
      </c>
      <c r="G41" s="120">
        <v>96584</v>
      </c>
      <c r="H41" s="121">
        <f t="shared" si="2"/>
        <v>0.22309319082654788</v>
      </c>
      <c r="I41" s="120">
        <v>99767</v>
      </c>
      <c r="J41" s="121">
        <f t="shared" si="2"/>
        <v>3.29557690714819E-2</v>
      </c>
      <c r="K41" s="120">
        <v>88737</v>
      </c>
      <c r="L41" s="121">
        <f t="shared" si="3"/>
        <v>-0.11055759920615038</v>
      </c>
      <c r="M41" s="120"/>
      <c r="N41" s="121"/>
    </row>
    <row r="42" spans="2:15" x14ac:dyDescent="0.25">
      <c r="B42" s="119" t="s">
        <v>95</v>
      </c>
      <c r="C42" s="120">
        <v>41689</v>
      </c>
      <c r="D42" s="121">
        <v>-5.0667213189415694E-2</v>
      </c>
      <c r="E42" s="120">
        <v>83769</v>
      </c>
      <c r="F42" s="121">
        <f t="shared" si="2"/>
        <v>1.0093789728705413</v>
      </c>
      <c r="G42" s="120">
        <v>90601</v>
      </c>
      <c r="H42" s="121">
        <f t="shared" si="2"/>
        <v>8.1557616779476927E-2</v>
      </c>
      <c r="I42" s="120">
        <v>98445</v>
      </c>
      <c r="J42" s="121">
        <f t="shared" si="2"/>
        <v>8.6577410845354974E-2</v>
      </c>
      <c r="K42" s="120">
        <v>74638</v>
      </c>
      <c r="L42" s="121">
        <f t="shared" si="3"/>
        <v>-0.24183046371070138</v>
      </c>
      <c r="M42" s="120"/>
      <c r="N42" s="121"/>
    </row>
    <row r="43" spans="2:15" ht="15.75" x14ac:dyDescent="0.25">
      <c r="B43" s="122" t="s">
        <v>32</v>
      </c>
      <c r="C43" s="123">
        <v>336567</v>
      </c>
      <c r="D43" s="124">
        <v>-0.41159821119506579</v>
      </c>
      <c r="E43" s="123">
        <v>689608</v>
      </c>
      <c r="F43" s="124">
        <f t="shared" si="2"/>
        <v>1.0489471635662437</v>
      </c>
      <c r="G43" s="123">
        <v>1133520</v>
      </c>
      <c r="H43" s="124">
        <f t="shared" si="2"/>
        <v>0.64371643020382585</v>
      </c>
      <c r="I43" s="123">
        <v>1226035</v>
      </c>
      <c r="J43" s="124">
        <f t="shared" si="2"/>
        <v>8.161743948055622E-2</v>
      </c>
      <c r="K43" s="123">
        <v>1188641</v>
      </c>
      <c r="L43" s="124">
        <f t="shared" si="3"/>
        <v>-3.0499944944475499E-2</v>
      </c>
      <c r="M43" s="123">
        <v>477584</v>
      </c>
      <c r="N43" s="124">
        <v>2.4504311292727898E-4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77" t="s">
        <v>280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116</v>
      </c>
    </row>
    <row r="49" spans="2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117</v>
      </c>
    </row>
    <row r="50" spans="2:15" ht="22.5" thickTop="1" thickBot="1" x14ac:dyDescent="0.3">
      <c r="B50" s="126" t="s">
        <v>98</v>
      </c>
      <c r="C50" s="302" t="s">
        <v>34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2:15" ht="22.5" thickTop="1" thickBot="1" x14ac:dyDescent="0.3">
      <c r="B51" s="111"/>
      <c r="C51" s="304">
        <f>C$7</f>
        <v>2020</v>
      </c>
      <c r="D51" s="305"/>
      <c r="E51" s="304">
        <f>E$7</f>
        <v>2021</v>
      </c>
      <c r="F51" s="305"/>
      <c r="G51" s="304">
        <f>G$7</f>
        <v>2022</v>
      </c>
      <c r="H51" s="305"/>
      <c r="I51" s="304">
        <f>I$7</f>
        <v>2023</v>
      </c>
      <c r="J51" s="305"/>
      <c r="K51" s="304">
        <f>K$7</f>
        <v>2024</v>
      </c>
      <c r="L51" s="305"/>
      <c r="M51" s="306">
        <f>M$7</f>
        <v>2025</v>
      </c>
      <c r="N51" s="307"/>
    </row>
    <row r="52" spans="2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5" x14ac:dyDescent="0.25">
      <c r="B53" s="119" t="s">
        <v>73</v>
      </c>
      <c r="C53" s="120">
        <v>43534</v>
      </c>
      <c r="D53" s="121">
        <v>-0.10174352625606109</v>
      </c>
      <c r="E53" s="120">
        <v>28</v>
      </c>
      <c r="F53" s="121">
        <f t="shared" ref="F53:J65" si="5">IFERROR(E53/C53-1,"-")</f>
        <v>-0.99935682455092567</v>
      </c>
      <c r="G53" s="120">
        <v>13386</v>
      </c>
      <c r="H53" s="121">
        <f t="shared" si="5"/>
        <v>477.07142857142856</v>
      </c>
      <c r="I53" s="120">
        <v>17843</v>
      </c>
      <c r="J53" s="121">
        <f t="shared" si="5"/>
        <v>0.3329598087554162</v>
      </c>
      <c r="K53" s="120">
        <v>20807</v>
      </c>
      <c r="L53" s="121">
        <f t="shared" ref="L53:L65" si="6">IFERROR(K53/I53-1,"-")</f>
        <v>0.16611556352631274</v>
      </c>
      <c r="M53" s="120">
        <v>21327</v>
      </c>
      <c r="N53" s="121">
        <f t="shared" ref="N53:N57" si="7">IFERROR(M53/K53-1,"-")</f>
        <v>2.4991589368962286E-2</v>
      </c>
    </row>
    <row r="54" spans="2:15" x14ac:dyDescent="0.25">
      <c r="B54" s="119" t="s">
        <v>75</v>
      </c>
      <c r="C54" s="120">
        <v>40111</v>
      </c>
      <c r="D54" s="121">
        <v>-0.11669235851134108</v>
      </c>
      <c r="E54" s="120">
        <v>0</v>
      </c>
      <c r="F54" s="121">
        <f t="shared" si="5"/>
        <v>-1</v>
      </c>
      <c r="G54" s="120">
        <v>13602</v>
      </c>
      <c r="H54" s="121" t="str">
        <f t="shared" si="5"/>
        <v>-</v>
      </c>
      <c r="I54" s="120">
        <v>16107</v>
      </c>
      <c r="J54" s="121">
        <f t="shared" si="5"/>
        <v>0.18416409351565943</v>
      </c>
      <c r="K54" s="120">
        <v>20151</v>
      </c>
      <c r="L54" s="121">
        <f t="shared" si="6"/>
        <v>0.25107096293536979</v>
      </c>
      <c r="M54" s="120">
        <v>19358</v>
      </c>
      <c r="N54" s="121">
        <f t="shared" si="7"/>
        <v>-3.935288571286788E-2</v>
      </c>
    </row>
    <row r="55" spans="2:15" x14ac:dyDescent="0.25">
      <c r="B55" s="119" t="s">
        <v>77</v>
      </c>
      <c r="C55" s="120">
        <v>19748</v>
      </c>
      <c r="D55" s="121">
        <v>-0.51002381897578397</v>
      </c>
      <c r="E55" s="120">
        <v>0</v>
      </c>
      <c r="F55" s="121">
        <f t="shared" si="5"/>
        <v>-1</v>
      </c>
      <c r="G55" s="120">
        <v>13705</v>
      </c>
      <c r="H55" s="121" t="str">
        <f t="shared" si="5"/>
        <v>-</v>
      </c>
      <c r="I55" s="120">
        <v>16813</v>
      </c>
      <c r="J55" s="121">
        <f t="shared" si="5"/>
        <v>0.22677854797519159</v>
      </c>
      <c r="K55" s="120">
        <v>20625</v>
      </c>
      <c r="L55" s="121">
        <f t="shared" si="6"/>
        <v>0.22672931660024975</v>
      </c>
      <c r="M55" s="120">
        <v>20970</v>
      </c>
      <c r="N55" s="121">
        <f t="shared" si="7"/>
        <v>1.6727272727272702E-2</v>
      </c>
    </row>
    <row r="56" spans="2:15" x14ac:dyDescent="0.25">
      <c r="B56" s="119" t="s">
        <v>79</v>
      </c>
      <c r="C56" s="120">
        <v>0</v>
      </c>
      <c r="D56" s="121">
        <v>-1</v>
      </c>
      <c r="E56" s="120">
        <v>23</v>
      </c>
      <c r="F56" s="121" t="str">
        <f t="shared" si="5"/>
        <v>-</v>
      </c>
      <c r="G56" s="120">
        <v>13588</v>
      </c>
      <c r="H56" s="121">
        <f t="shared" si="5"/>
        <v>589.78260869565213</v>
      </c>
      <c r="I56" s="120">
        <v>16876</v>
      </c>
      <c r="J56" s="121">
        <f t="shared" si="5"/>
        <v>0.24197821607300551</v>
      </c>
      <c r="K56" s="120">
        <v>22359</v>
      </c>
      <c r="L56" s="121">
        <f t="shared" si="6"/>
        <v>0.32489926522872725</v>
      </c>
      <c r="M56" s="120">
        <v>25760</v>
      </c>
      <c r="N56" s="121">
        <f t="shared" si="7"/>
        <v>0.15210877051746508</v>
      </c>
    </row>
    <row r="57" spans="2:15" x14ac:dyDescent="0.25">
      <c r="B57" s="119" t="s">
        <v>81</v>
      </c>
      <c r="C57" s="120">
        <v>0</v>
      </c>
      <c r="D57" s="121">
        <v>-1</v>
      </c>
      <c r="E57" s="120">
        <v>40</v>
      </c>
      <c r="F57" s="121" t="str">
        <f t="shared" si="5"/>
        <v>-</v>
      </c>
      <c r="G57" s="120">
        <v>12214</v>
      </c>
      <c r="H57" s="121">
        <f t="shared" si="5"/>
        <v>304.35000000000002</v>
      </c>
      <c r="I57" s="120">
        <v>15694</v>
      </c>
      <c r="J57" s="121">
        <f t="shared" si="5"/>
        <v>0.28491894547240881</v>
      </c>
      <c r="K57" s="120">
        <v>20363</v>
      </c>
      <c r="L57" s="121">
        <f t="shared" si="6"/>
        <v>0.29750223015165034</v>
      </c>
      <c r="M57" s="120">
        <v>23361</v>
      </c>
      <c r="N57" s="121">
        <f t="shared" si="7"/>
        <v>0.14722781515493777</v>
      </c>
    </row>
    <row r="58" spans="2:15" x14ac:dyDescent="0.25">
      <c r="B58" s="119" t="s">
        <v>83</v>
      </c>
      <c r="C58" s="120">
        <v>0</v>
      </c>
      <c r="D58" s="121">
        <v>-1</v>
      </c>
      <c r="E58" s="120">
        <v>860</v>
      </c>
      <c r="F58" s="121" t="str">
        <f t="shared" si="5"/>
        <v>-</v>
      </c>
      <c r="G58" s="120">
        <v>11682</v>
      </c>
      <c r="H58" s="121">
        <f t="shared" si="5"/>
        <v>12.583720930232559</v>
      </c>
      <c r="I58" s="120">
        <v>16830</v>
      </c>
      <c r="J58" s="121">
        <f t="shared" si="5"/>
        <v>0.44067796610169485</v>
      </c>
      <c r="K58" s="120">
        <v>18509</v>
      </c>
      <c r="L58" s="121">
        <f t="shared" si="6"/>
        <v>9.9762329174093889E-2</v>
      </c>
      <c r="M58" s="120"/>
      <c r="N58" s="121"/>
    </row>
    <row r="59" spans="2:15" x14ac:dyDescent="0.25">
      <c r="B59" s="119" t="s">
        <v>85</v>
      </c>
      <c r="C59" s="120">
        <v>0</v>
      </c>
      <c r="D59" s="121">
        <v>-1</v>
      </c>
      <c r="E59" s="120">
        <v>3718</v>
      </c>
      <c r="F59" s="121" t="str">
        <f t="shared" si="5"/>
        <v>-</v>
      </c>
      <c r="G59" s="120">
        <v>15593</v>
      </c>
      <c r="H59" s="121">
        <f t="shared" si="5"/>
        <v>3.1939214631522326</v>
      </c>
      <c r="I59" s="120">
        <v>21629</v>
      </c>
      <c r="J59" s="121">
        <f t="shared" si="5"/>
        <v>0.38709677419354849</v>
      </c>
      <c r="K59" s="120">
        <v>25609</v>
      </c>
      <c r="L59" s="121">
        <f t="shared" si="6"/>
        <v>0.18401220583475886</v>
      </c>
      <c r="M59" s="120"/>
      <c r="N59" s="121"/>
    </row>
    <row r="60" spans="2:15" x14ac:dyDescent="0.25">
      <c r="B60" s="119" t="s">
        <v>87</v>
      </c>
      <c r="C60" s="120">
        <v>1520</v>
      </c>
      <c r="D60" s="121">
        <v>-0.96808465963969259</v>
      </c>
      <c r="E60" s="120">
        <v>8913</v>
      </c>
      <c r="F60" s="121">
        <f t="shared" si="5"/>
        <v>4.8638157894736844</v>
      </c>
      <c r="G60" s="120">
        <v>20831</v>
      </c>
      <c r="H60" s="121">
        <f t="shared" si="5"/>
        <v>1.3371479860877371</v>
      </c>
      <c r="I60" s="120">
        <v>23977</v>
      </c>
      <c r="J60" s="121">
        <f t="shared" si="5"/>
        <v>0.15102491479045654</v>
      </c>
      <c r="K60" s="120">
        <v>26931</v>
      </c>
      <c r="L60" s="121">
        <f t="shared" si="6"/>
        <v>0.12320140134295365</v>
      </c>
      <c r="M60" s="120"/>
      <c r="N60" s="121"/>
    </row>
    <row r="61" spans="2:15" x14ac:dyDescent="0.25">
      <c r="B61" s="119" t="s">
        <v>89</v>
      </c>
      <c r="C61" s="120">
        <v>24</v>
      </c>
      <c r="D61" s="121">
        <v>-0.9994206397103198</v>
      </c>
      <c r="E61" s="120">
        <v>7611</v>
      </c>
      <c r="F61" s="121">
        <f t="shared" si="5"/>
        <v>316.125</v>
      </c>
      <c r="G61" s="120">
        <v>15007</v>
      </c>
      <c r="H61" s="121">
        <f t="shared" si="5"/>
        <v>0.97175141242937846</v>
      </c>
      <c r="I61" s="120">
        <v>18604</v>
      </c>
      <c r="J61" s="121">
        <f t="shared" si="5"/>
        <v>0.23968814553208495</v>
      </c>
      <c r="K61" s="120">
        <v>20837</v>
      </c>
      <c r="L61" s="121">
        <f t="shared" si="6"/>
        <v>0.12002795097828423</v>
      </c>
      <c r="M61" s="120"/>
      <c r="N61" s="121"/>
    </row>
    <row r="62" spans="2:15" x14ac:dyDescent="0.25">
      <c r="B62" s="119" t="s">
        <v>91</v>
      </c>
      <c r="C62" s="120">
        <v>0</v>
      </c>
      <c r="D62" s="121">
        <v>-1</v>
      </c>
      <c r="E62" s="120">
        <v>12708</v>
      </c>
      <c r="F62" s="121" t="str">
        <f t="shared" si="5"/>
        <v>-</v>
      </c>
      <c r="G62" s="120">
        <v>17361</v>
      </c>
      <c r="H62" s="121">
        <f t="shared" si="5"/>
        <v>0.36614730878186963</v>
      </c>
      <c r="I62" s="120">
        <v>18434</v>
      </c>
      <c r="J62" s="121">
        <f t="shared" si="5"/>
        <v>6.180519555325148E-2</v>
      </c>
      <c r="K62" s="120">
        <v>24325</v>
      </c>
      <c r="L62" s="121">
        <f t="shared" si="6"/>
        <v>0.31957252902245847</v>
      </c>
      <c r="M62" s="120"/>
      <c r="N62" s="121"/>
    </row>
    <row r="63" spans="2:15" x14ac:dyDescent="0.25">
      <c r="B63" s="119" t="s">
        <v>93</v>
      </c>
      <c r="C63" s="120">
        <v>84</v>
      </c>
      <c r="D63" s="121">
        <v>-0.99795834042242904</v>
      </c>
      <c r="E63" s="120">
        <v>12654</v>
      </c>
      <c r="F63" s="121">
        <f t="shared" si="5"/>
        <v>149.64285714285714</v>
      </c>
      <c r="G63" s="120">
        <v>17189</v>
      </c>
      <c r="H63" s="121">
        <f t="shared" si="5"/>
        <v>0.35838470048996363</v>
      </c>
      <c r="I63" s="120">
        <v>17075</v>
      </c>
      <c r="J63" s="121">
        <f t="shared" si="5"/>
        <v>-6.6321484670428532E-3</v>
      </c>
      <c r="K63" s="120">
        <v>20938</v>
      </c>
      <c r="L63" s="121">
        <f t="shared" si="6"/>
        <v>0.2262371888726209</v>
      </c>
      <c r="M63" s="120"/>
      <c r="N63" s="121"/>
    </row>
    <row r="64" spans="2:15" x14ac:dyDescent="0.25">
      <c r="B64" s="119" t="s">
        <v>95</v>
      </c>
      <c r="C64" s="120">
        <v>120</v>
      </c>
      <c r="D64" s="121">
        <v>-0.9973530968766543</v>
      </c>
      <c r="E64" s="120">
        <v>13049</v>
      </c>
      <c r="F64" s="121">
        <f t="shared" si="5"/>
        <v>107.74166666666666</v>
      </c>
      <c r="G64" s="120">
        <v>18386</v>
      </c>
      <c r="H64" s="121">
        <f t="shared" si="5"/>
        <v>0.40899685799678132</v>
      </c>
      <c r="I64" s="120">
        <v>21251</v>
      </c>
      <c r="J64" s="121">
        <f t="shared" si="5"/>
        <v>0.15582508430327424</v>
      </c>
      <c r="K64" s="120">
        <v>23199</v>
      </c>
      <c r="L64" s="121">
        <f t="shared" si="6"/>
        <v>9.1666274528257485E-2</v>
      </c>
      <c r="M64" s="120"/>
      <c r="N64" s="121"/>
    </row>
    <row r="65" spans="2:14" ht="15.75" x14ac:dyDescent="0.25">
      <c r="B65" s="122" t="s">
        <v>32</v>
      </c>
      <c r="C65" s="123">
        <v>105446</v>
      </c>
      <c r="D65" s="124">
        <v>-0.78205215651501714</v>
      </c>
      <c r="E65" s="123">
        <v>59604</v>
      </c>
      <c r="F65" s="124">
        <f t="shared" si="5"/>
        <v>-0.4347438499326669</v>
      </c>
      <c r="G65" s="123">
        <v>182544</v>
      </c>
      <c r="H65" s="124">
        <f t="shared" si="5"/>
        <v>2.0626132474330583</v>
      </c>
      <c r="I65" s="123">
        <v>221133</v>
      </c>
      <c r="J65" s="124">
        <f t="shared" si="5"/>
        <v>0.21139560872995</v>
      </c>
      <c r="K65" s="123">
        <v>264653</v>
      </c>
      <c r="L65" s="124">
        <f t="shared" si="6"/>
        <v>0.19680463793282765</v>
      </c>
      <c r="M65" s="123">
        <v>110776</v>
      </c>
      <c r="N65" s="124">
        <v>6.2039211926561588E-2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9" spans="2:14" x14ac:dyDescent="0.25">
      <c r="C69" s="125"/>
    </row>
    <row r="71" spans="2:14" x14ac:dyDescent="0.25">
      <c r="M71" s="4"/>
      <c r="N71" s="4"/>
    </row>
  </sheetData>
  <mergeCells count="24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2A924-9390-460E-A0BC-1C9DF0E07FE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</row>
    <row r="5" spans="1:12" ht="6" customHeight="1" x14ac:dyDescent="0.25"/>
    <row r="6" spans="1:12" s="148" customFormat="1" ht="72" customHeight="1" x14ac:dyDescent="0.25">
      <c r="B6" s="149"/>
      <c r="C6" s="174" t="s">
        <v>254</v>
      </c>
      <c r="D6" s="174" t="s">
        <v>221</v>
      </c>
      <c r="E6" s="174" t="s">
        <v>222</v>
      </c>
      <c r="F6" s="174" t="s">
        <v>223</v>
      </c>
      <c r="G6" s="174" t="s">
        <v>224</v>
      </c>
      <c r="H6" s="174" t="s">
        <v>225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3399</v>
      </c>
      <c r="D8" s="178">
        <v>476054</v>
      </c>
      <c r="E8" s="178">
        <v>2369938</v>
      </c>
      <c r="F8" s="178">
        <v>2470513</v>
      </c>
      <c r="G8" s="178">
        <v>2761397</v>
      </c>
      <c r="H8" s="178">
        <v>2610424</v>
      </c>
      <c r="I8" s="179">
        <f>IFERROR(H8/G8-1,"-")</f>
        <v>-5.4672689222158177E-2</v>
      </c>
      <c r="J8" s="178">
        <f>H8-G8</f>
        <v>-150973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1298</v>
      </c>
      <c r="D9" s="162">
        <v>170404</v>
      </c>
      <c r="E9" s="162">
        <v>362315</v>
      </c>
      <c r="F9" s="162">
        <v>328000</v>
      </c>
      <c r="G9" s="162">
        <v>392023</v>
      </c>
      <c r="H9" s="162">
        <v>367661</v>
      </c>
      <c r="I9" s="163">
        <f>IFERROR(H9/G9-1,"-")</f>
        <v>-6.2144312961229353E-2</v>
      </c>
      <c r="J9" s="162">
        <f t="shared" ref="J9:J19" si="0">H9-G9</f>
        <v>-24362</v>
      </c>
      <c r="K9" s="163">
        <f>H9/H$8</f>
        <v>0.14084340321725514</v>
      </c>
      <c r="L9" s="81"/>
    </row>
    <row r="10" spans="1:12" x14ac:dyDescent="0.25">
      <c r="A10" s="164" t="s">
        <v>105</v>
      </c>
      <c r="B10" s="165" t="s">
        <v>105</v>
      </c>
      <c r="C10" s="166">
        <v>612</v>
      </c>
      <c r="D10" s="166">
        <v>102292</v>
      </c>
      <c r="E10" s="166">
        <v>103104</v>
      </c>
      <c r="F10" s="166">
        <v>96371</v>
      </c>
      <c r="G10" s="166">
        <v>136208</v>
      </c>
      <c r="H10" s="166">
        <v>99621</v>
      </c>
      <c r="I10" s="167">
        <f>IFERROR(H10/G10-1,"-")</f>
        <v>-0.26861124163044758</v>
      </c>
      <c r="J10" s="166">
        <f t="shared" si="0"/>
        <v>-36587</v>
      </c>
      <c r="K10" s="167">
        <f>H10/H$8</f>
        <v>3.8162765895502035E-2</v>
      </c>
      <c r="L10" s="81"/>
    </row>
    <row r="11" spans="1:12" x14ac:dyDescent="0.25">
      <c r="A11" s="164" t="s">
        <v>102</v>
      </c>
      <c r="B11" s="165" t="s">
        <v>102</v>
      </c>
      <c r="C11" s="166">
        <v>686</v>
      </c>
      <c r="D11" s="166">
        <v>68112</v>
      </c>
      <c r="E11" s="166">
        <v>259211</v>
      </c>
      <c r="F11" s="166">
        <v>231629</v>
      </c>
      <c r="G11" s="166">
        <v>255815</v>
      </c>
      <c r="H11" s="166">
        <v>268040</v>
      </c>
      <c r="I11" s="167">
        <f>IFERROR(H11/G11-1,"-")</f>
        <v>4.7788440865469184E-2</v>
      </c>
      <c r="J11" s="166">
        <f t="shared" si="0"/>
        <v>12225</v>
      </c>
      <c r="K11" s="167">
        <f>H11/H$8</f>
        <v>0.10268063732175309</v>
      </c>
      <c r="L11" s="81"/>
    </row>
    <row r="12" spans="1:12" x14ac:dyDescent="0.25">
      <c r="A12" s="1"/>
      <c r="B12" s="161" t="s">
        <v>109</v>
      </c>
      <c r="C12" s="162">
        <v>2101</v>
      </c>
      <c r="D12" s="162">
        <v>305650</v>
      </c>
      <c r="E12" s="162">
        <v>2007623</v>
      </c>
      <c r="F12" s="162">
        <v>2142513</v>
      </c>
      <c r="G12" s="162">
        <v>2369374</v>
      </c>
      <c r="H12" s="162">
        <v>2242763</v>
      </c>
      <c r="I12" s="163">
        <f>IFERROR(H12/G12-1,"-")</f>
        <v>-5.3436477314261044E-2</v>
      </c>
      <c r="J12" s="162">
        <f t="shared" si="0"/>
        <v>-126611</v>
      </c>
      <c r="K12" s="163">
        <f>H12/H$8</f>
        <v>0.85915659678274492</v>
      </c>
      <c r="L12" s="81"/>
    </row>
    <row r="13" spans="1:12" s="57" customFormat="1" x14ac:dyDescent="0.25">
      <c r="A13" s="164"/>
      <c r="B13" s="165" t="s">
        <v>112</v>
      </c>
      <c r="C13" s="166">
        <v>447</v>
      </c>
      <c r="D13" s="166">
        <v>14994</v>
      </c>
      <c r="E13" s="166">
        <v>1033439</v>
      </c>
      <c r="F13" s="166">
        <v>1119114</v>
      </c>
      <c r="G13" s="166">
        <v>1240622</v>
      </c>
      <c r="H13" s="166">
        <v>1200271</v>
      </c>
      <c r="I13" s="167">
        <f t="shared" ref="I13:I20" si="1">IFERROR(H13/G13-1,"-")</f>
        <v>-3.2524814165797444E-2</v>
      </c>
      <c r="J13" s="166">
        <f t="shared" si="0"/>
        <v>-40351</v>
      </c>
      <c r="K13" s="167">
        <f t="shared" ref="K13:K20" si="2">H13/H$8</f>
        <v>0.4597992510029022</v>
      </c>
      <c r="L13" s="168"/>
    </row>
    <row r="14" spans="1:12" s="57" customFormat="1" x14ac:dyDescent="0.25">
      <c r="A14" s="164"/>
      <c r="B14" s="165" t="s">
        <v>115</v>
      </c>
      <c r="C14" s="166">
        <v>593</v>
      </c>
      <c r="D14" s="166">
        <v>49950</v>
      </c>
      <c r="E14" s="166">
        <v>214787</v>
      </c>
      <c r="F14" s="166">
        <v>236645</v>
      </c>
      <c r="G14" s="166">
        <v>251456</v>
      </c>
      <c r="H14" s="166">
        <v>217730</v>
      </c>
      <c r="I14" s="167">
        <f t="shared" si="1"/>
        <v>-0.13412286841435483</v>
      </c>
      <c r="J14" s="166">
        <f t="shared" si="0"/>
        <v>-33726</v>
      </c>
      <c r="K14" s="167">
        <f t="shared" si="2"/>
        <v>8.3407906148579694E-2</v>
      </c>
      <c r="L14" s="168"/>
    </row>
    <row r="15" spans="1:12" x14ac:dyDescent="0.25">
      <c r="A15" s="164"/>
      <c r="B15" s="165" t="s">
        <v>118</v>
      </c>
      <c r="C15" s="166">
        <v>34</v>
      </c>
      <c r="D15" s="166">
        <v>52639</v>
      </c>
      <c r="E15" s="166">
        <v>108904</v>
      </c>
      <c r="F15" s="166">
        <v>106558</v>
      </c>
      <c r="G15" s="166">
        <v>124791</v>
      </c>
      <c r="H15" s="166">
        <v>125454</v>
      </c>
      <c r="I15" s="167">
        <f t="shared" si="1"/>
        <v>5.3128831406110688E-3</v>
      </c>
      <c r="J15" s="166">
        <f t="shared" si="0"/>
        <v>663</v>
      </c>
      <c r="K15" s="167">
        <f t="shared" si="2"/>
        <v>4.8058859403683082E-2</v>
      </c>
      <c r="L15" s="81"/>
    </row>
    <row r="16" spans="1:12" x14ac:dyDescent="0.25">
      <c r="A16" s="164"/>
      <c r="B16" s="165" t="s">
        <v>125</v>
      </c>
      <c r="C16" s="166">
        <v>88</v>
      </c>
      <c r="D16" s="166">
        <v>9469</v>
      </c>
      <c r="E16" s="166">
        <v>128308</v>
      </c>
      <c r="F16" s="166">
        <v>104374</v>
      </c>
      <c r="G16" s="166">
        <v>116511</v>
      </c>
      <c r="H16" s="166">
        <v>90709</v>
      </c>
      <c r="I16" s="167">
        <f t="shared" si="1"/>
        <v>-0.22145548488983868</v>
      </c>
      <c r="J16" s="166">
        <f t="shared" si="0"/>
        <v>-25802</v>
      </c>
      <c r="K16" s="167">
        <f t="shared" si="2"/>
        <v>3.474876112079877E-2</v>
      </c>
      <c r="L16" s="81"/>
    </row>
    <row r="17" spans="1:12" x14ac:dyDescent="0.25">
      <c r="A17" s="164"/>
      <c r="B17" s="165" t="s">
        <v>121</v>
      </c>
      <c r="C17" s="166">
        <v>221</v>
      </c>
      <c r="D17" s="166">
        <v>24046</v>
      </c>
      <c r="E17" s="166">
        <v>72154</v>
      </c>
      <c r="F17" s="166">
        <v>86039</v>
      </c>
      <c r="G17" s="166">
        <v>83225</v>
      </c>
      <c r="H17" s="166">
        <v>78088</v>
      </c>
      <c r="I17" s="167">
        <f t="shared" si="1"/>
        <v>-6.1724241513968159E-2</v>
      </c>
      <c r="J17" s="166">
        <f t="shared" si="0"/>
        <v>-5137</v>
      </c>
      <c r="K17" s="167">
        <f t="shared" si="2"/>
        <v>2.99139143679341E-2</v>
      </c>
      <c r="L17" s="81"/>
    </row>
    <row r="18" spans="1:12" x14ac:dyDescent="0.25">
      <c r="A18" s="164"/>
      <c r="B18" s="165" t="s">
        <v>130</v>
      </c>
      <c r="C18" s="166">
        <v>10</v>
      </c>
      <c r="D18" s="166">
        <v>545</v>
      </c>
      <c r="E18" s="166">
        <v>8100</v>
      </c>
      <c r="F18" s="166">
        <v>8522</v>
      </c>
      <c r="G18" s="166">
        <v>11723</v>
      </c>
      <c r="H18" s="166">
        <v>11372</v>
      </c>
      <c r="I18" s="167">
        <f t="shared" si="1"/>
        <v>-2.9941141346071842E-2</v>
      </c>
      <c r="J18" s="166">
        <f t="shared" si="0"/>
        <v>-351</v>
      </c>
      <c r="K18" s="167">
        <f t="shared" si="2"/>
        <v>4.3563804194261162E-3</v>
      </c>
      <c r="L18" s="81"/>
    </row>
    <row r="19" spans="1:12" x14ac:dyDescent="0.25">
      <c r="A19" s="164" t="s">
        <v>146</v>
      </c>
      <c r="B19" s="165" t="s">
        <v>133</v>
      </c>
      <c r="C19" s="166">
        <v>21</v>
      </c>
      <c r="D19" s="166">
        <v>1556</v>
      </c>
      <c r="E19" s="166">
        <v>3340</v>
      </c>
      <c r="F19" s="166">
        <v>5483</v>
      </c>
      <c r="G19" s="166">
        <v>3337</v>
      </c>
      <c r="H19" s="166">
        <v>2951</v>
      </c>
      <c r="I19" s="167">
        <f t="shared" si="1"/>
        <v>-0.11567275996403958</v>
      </c>
      <c r="J19" s="166">
        <f t="shared" si="0"/>
        <v>-386</v>
      </c>
      <c r="K19" s="167">
        <f t="shared" si="2"/>
        <v>1.1304676941370443E-3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687</v>
      </c>
      <c r="D20" s="171">
        <f t="shared" ref="D20:H20" si="4">D12-SUM(D13:D19)</f>
        <v>152451</v>
      </c>
      <c r="E20" s="171">
        <f t="shared" si="4"/>
        <v>438591</v>
      </c>
      <c r="F20" s="171">
        <f t="shared" si="4"/>
        <v>475778</v>
      </c>
      <c r="G20" s="171">
        <f t="shared" si="4"/>
        <v>537709</v>
      </c>
      <c r="H20" s="171">
        <f t="shared" si="4"/>
        <v>516188</v>
      </c>
      <c r="I20" s="172">
        <f t="shared" si="1"/>
        <v>-4.0023507138619574E-2</v>
      </c>
      <c r="J20" s="171">
        <f>H20-G20</f>
        <v>-21521</v>
      </c>
      <c r="K20" s="172">
        <f t="shared" si="2"/>
        <v>0.19774105662528385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187306</v>
      </c>
      <c r="E22" s="178">
        <v>995707</v>
      </c>
      <c r="F22" s="178">
        <v>1038688</v>
      </c>
      <c r="G22" s="178">
        <v>1088673</v>
      </c>
      <c r="H22" s="178">
        <v>990589</v>
      </c>
      <c r="I22" s="179">
        <f>IFERROR(H22/G22-1,"-")</f>
        <v>-9.0095005571002473E-2</v>
      </c>
      <c r="J22" s="178">
        <f>H22-G22</f>
        <v>-98084</v>
      </c>
      <c r="K22" s="179">
        <f>H22/H$8</f>
        <v>0.37947436891478165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59583</v>
      </c>
      <c r="E23" s="162">
        <v>79634</v>
      </c>
      <c r="F23" s="162">
        <v>56792</v>
      </c>
      <c r="G23" s="162">
        <v>58856</v>
      </c>
      <c r="H23" s="162">
        <v>53957</v>
      </c>
      <c r="I23" s="163">
        <f>IFERROR(H23/G23-1,"-")</f>
        <v>-8.3237053146663076E-2</v>
      </c>
      <c r="J23" s="162">
        <f t="shared" ref="J23:J33" si="5">H23-G23</f>
        <v>-4899</v>
      </c>
      <c r="K23" s="163">
        <f>H23/H$8</f>
        <v>2.0669822220451543E-2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30664</v>
      </c>
      <c r="E24" s="166">
        <v>25866</v>
      </c>
      <c r="F24" s="166">
        <v>18964</v>
      </c>
      <c r="G24" s="166">
        <v>18452</v>
      </c>
      <c r="H24" s="166">
        <v>19229</v>
      </c>
      <c r="I24" s="167">
        <f>IFERROR(H24/G24-1,"-")</f>
        <v>4.2109256449165411E-2</v>
      </c>
      <c r="J24" s="166">
        <f t="shared" si="5"/>
        <v>777</v>
      </c>
      <c r="K24" s="167">
        <f>H24/H$8</f>
        <v>7.3662362895836079E-3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28919</v>
      </c>
      <c r="E25" s="166">
        <v>53768</v>
      </c>
      <c r="F25" s="166">
        <v>37828</v>
      </c>
      <c r="G25" s="166">
        <v>40404</v>
      </c>
      <c r="H25" s="166">
        <v>34728</v>
      </c>
      <c r="I25" s="167">
        <f>IFERROR(H25/G25-1,"-")</f>
        <v>-0.14048114048114047</v>
      </c>
      <c r="J25" s="166">
        <f t="shared" si="5"/>
        <v>-5676</v>
      </c>
      <c r="K25" s="167">
        <f>H25/H$8</f>
        <v>1.3303585930867936E-2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127723</v>
      </c>
      <c r="E26" s="162">
        <v>916073</v>
      </c>
      <c r="F26" s="162">
        <v>981896</v>
      </c>
      <c r="G26" s="162">
        <v>1029817</v>
      </c>
      <c r="H26" s="162">
        <v>936632</v>
      </c>
      <c r="I26" s="163">
        <f>IFERROR(H26/G26-1,"-")</f>
        <v>-9.0486950594134696E-2</v>
      </c>
      <c r="J26" s="162">
        <f t="shared" si="5"/>
        <v>-93185</v>
      </c>
      <c r="K26" s="163">
        <f>H26/H$8</f>
        <v>0.3588045466943301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4045</v>
      </c>
      <c r="E27" s="166">
        <v>490237</v>
      </c>
      <c r="F27" s="166">
        <v>543521</v>
      </c>
      <c r="G27" s="166">
        <v>584395</v>
      </c>
      <c r="H27" s="166">
        <v>537555</v>
      </c>
      <c r="I27" s="167">
        <f t="shared" ref="I27:I34" si="6">IFERROR(H27/G27-1,"-")</f>
        <v>-8.0151267550201521E-2</v>
      </c>
      <c r="J27" s="166">
        <f t="shared" si="5"/>
        <v>-46840</v>
      </c>
      <c r="K27" s="167">
        <f t="shared" ref="K27:K34" si="7">H27/H$8</f>
        <v>0.20592631695080951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20853</v>
      </c>
      <c r="E28" s="166">
        <v>110814</v>
      </c>
      <c r="F28" s="166">
        <v>116526</v>
      </c>
      <c r="G28" s="166">
        <v>113394</v>
      </c>
      <c r="H28" s="166">
        <v>93440</v>
      </c>
      <c r="I28" s="167">
        <f t="shared" si="6"/>
        <v>-0.17597050990352225</v>
      </c>
      <c r="J28" s="166">
        <f t="shared" si="5"/>
        <v>-19954</v>
      </c>
      <c r="K28" s="167">
        <f t="shared" si="7"/>
        <v>3.5794951318253283E-2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19712</v>
      </c>
      <c r="E29" s="166">
        <v>38263</v>
      </c>
      <c r="F29" s="166">
        <v>35510</v>
      </c>
      <c r="G29" s="166">
        <v>32893</v>
      </c>
      <c r="H29" s="166">
        <v>27747</v>
      </c>
      <c r="I29" s="167">
        <f t="shared" si="6"/>
        <v>-0.15644666038366828</v>
      </c>
      <c r="J29" s="166">
        <f t="shared" si="5"/>
        <v>-5146</v>
      </c>
      <c r="K29" s="167">
        <f t="shared" si="7"/>
        <v>1.0629307729319068E-2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4434</v>
      </c>
      <c r="E30" s="166">
        <v>62535</v>
      </c>
      <c r="F30" s="166">
        <v>48535</v>
      </c>
      <c r="G30" s="166">
        <v>50974</v>
      </c>
      <c r="H30" s="166">
        <v>43042</v>
      </c>
      <c r="I30" s="167">
        <f t="shared" si="6"/>
        <v>-0.15560874171146077</v>
      </c>
      <c r="J30" s="166">
        <f t="shared" si="5"/>
        <v>-7932</v>
      </c>
      <c r="K30" s="167">
        <f t="shared" si="7"/>
        <v>1.6488509146406868E-2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14117</v>
      </c>
      <c r="E31" s="166">
        <v>41515</v>
      </c>
      <c r="F31" s="166">
        <v>46632</v>
      </c>
      <c r="G31" s="166">
        <v>42714</v>
      </c>
      <c r="H31" s="166">
        <v>41345</v>
      </c>
      <c r="I31" s="167">
        <f t="shared" si="6"/>
        <v>-3.2050381607903744E-2</v>
      </c>
      <c r="J31" s="166">
        <f t="shared" si="5"/>
        <v>-1369</v>
      </c>
      <c r="K31" s="167">
        <f t="shared" si="7"/>
        <v>1.5838423183360251E-2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188</v>
      </c>
      <c r="E32" s="166">
        <v>3925</v>
      </c>
      <c r="F32" s="166">
        <v>3025</v>
      </c>
      <c r="G32" s="166">
        <v>5239</v>
      </c>
      <c r="H32" s="166">
        <v>5856</v>
      </c>
      <c r="I32" s="167">
        <f t="shared" si="6"/>
        <v>0.11777056690208054</v>
      </c>
      <c r="J32" s="166">
        <f t="shared" si="5"/>
        <v>617</v>
      </c>
      <c r="K32" s="167">
        <f t="shared" si="7"/>
        <v>2.2433137298768324E-3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150</v>
      </c>
      <c r="E33" s="166">
        <v>1729</v>
      </c>
      <c r="F33" s="166">
        <v>2049</v>
      </c>
      <c r="G33" s="166">
        <v>1366</v>
      </c>
      <c r="H33" s="166">
        <v>894</v>
      </c>
      <c r="I33" s="167">
        <f t="shared" si="6"/>
        <v>-0.34553440702781846</v>
      </c>
      <c r="J33" s="166">
        <f t="shared" si="5"/>
        <v>-472</v>
      </c>
      <c r="K33" s="167">
        <f t="shared" si="7"/>
        <v>3.4247310015537703E-4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64224</v>
      </c>
      <c r="E34" s="171">
        <f t="shared" si="9"/>
        <v>167055</v>
      </c>
      <c r="F34" s="171">
        <f t="shared" si="9"/>
        <v>186098</v>
      </c>
      <c r="G34" s="171">
        <f t="shared" si="9"/>
        <v>198842</v>
      </c>
      <c r="H34" s="171">
        <f t="shared" si="9"/>
        <v>186753</v>
      </c>
      <c r="I34" s="172">
        <f t="shared" si="6"/>
        <v>-6.0797014715201048E-2</v>
      </c>
      <c r="J34" s="171">
        <f>H34-G34</f>
        <v>-12089</v>
      </c>
      <c r="K34" s="172">
        <f t="shared" si="7"/>
        <v>7.1541251536148917E-2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71284</v>
      </c>
      <c r="E36" s="178">
        <v>653261</v>
      </c>
      <c r="F36" s="178">
        <v>671021</v>
      </c>
      <c r="G36" s="178">
        <v>746827</v>
      </c>
      <c r="H36" s="178">
        <v>741128</v>
      </c>
      <c r="I36" s="179">
        <f>IFERROR(H36/G36-1,"-")</f>
        <v>-7.6309506753237111E-3</v>
      </c>
      <c r="J36" s="178">
        <f>H36-G36</f>
        <v>-5699</v>
      </c>
      <c r="K36" s="179">
        <f>H36/H$8</f>
        <v>0.28391096618786832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16133</v>
      </c>
      <c r="E37" s="162">
        <v>35593</v>
      </c>
      <c r="F37" s="162">
        <v>29396</v>
      </c>
      <c r="G37" s="162">
        <v>41371</v>
      </c>
      <c r="H37" s="162">
        <v>35251</v>
      </c>
      <c r="I37" s="163">
        <f>IFERROR(H37/G37-1,"-")</f>
        <v>-0.14792970921660098</v>
      </c>
      <c r="J37" s="162">
        <f t="shared" ref="J37:J47" si="10">H37-G37</f>
        <v>-6120</v>
      </c>
      <c r="K37" s="163">
        <f>H37/H$8</f>
        <v>1.3503936525254135E-2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10864</v>
      </c>
      <c r="E38" s="166">
        <v>13633</v>
      </c>
      <c r="F38" s="166">
        <v>10402</v>
      </c>
      <c r="G38" s="166">
        <v>18925</v>
      </c>
      <c r="H38" s="166">
        <v>8526</v>
      </c>
      <c r="I38" s="167">
        <f>IFERROR(H38/G38-1,"-")</f>
        <v>-0.54948480845442538</v>
      </c>
      <c r="J38" s="166">
        <f t="shared" si="10"/>
        <v>-10399</v>
      </c>
      <c r="K38" s="167">
        <f>H38/H$8</f>
        <v>3.2661360759784616E-3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5269</v>
      </c>
      <c r="E39" s="166">
        <v>21960</v>
      </c>
      <c r="F39" s="166">
        <v>18994</v>
      </c>
      <c r="G39" s="166">
        <v>22446</v>
      </c>
      <c r="H39" s="166">
        <v>26725</v>
      </c>
      <c r="I39" s="167">
        <f>IFERROR(H39/G39-1,"-")</f>
        <v>0.1906353025037868</v>
      </c>
      <c r="J39" s="166">
        <f t="shared" si="10"/>
        <v>4279</v>
      </c>
      <c r="K39" s="167">
        <f>H39/H$8</f>
        <v>1.0237800449275674E-2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55151</v>
      </c>
      <c r="E40" s="162">
        <v>617668</v>
      </c>
      <c r="F40" s="162">
        <v>641625</v>
      </c>
      <c r="G40" s="162">
        <v>705456</v>
      </c>
      <c r="H40" s="162">
        <v>705877</v>
      </c>
      <c r="I40" s="163">
        <f>IFERROR(H40/G40-1,"-")</f>
        <v>5.967771200472427E-4</v>
      </c>
      <c r="J40" s="162">
        <f t="shared" si="10"/>
        <v>421</v>
      </c>
      <c r="K40" s="163">
        <f>H40/H$8</f>
        <v>0.27040702966261421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1610</v>
      </c>
      <c r="E41" s="166">
        <v>366440</v>
      </c>
      <c r="F41" s="166">
        <v>380507</v>
      </c>
      <c r="G41" s="166">
        <v>422996</v>
      </c>
      <c r="H41" s="166">
        <v>432268</v>
      </c>
      <c r="I41" s="167">
        <f t="shared" ref="I41:I48" si="11">IFERROR(H41/G41-1,"-")</f>
        <v>2.1919829029116045E-2</v>
      </c>
      <c r="J41" s="166">
        <f t="shared" si="10"/>
        <v>9272</v>
      </c>
      <c r="K41" s="167">
        <f t="shared" ref="K41:K48" si="12">H41/H$8</f>
        <v>0.16559302243620194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4989</v>
      </c>
      <c r="E42" s="166">
        <v>16808</v>
      </c>
      <c r="F42" s="166">
        <v>17791</v>
      </c>
      <c r="G42" s="166">
        <v>18366</v>
      </c>
      <c r="H42" s="166">
        <v>19038</v>
      </c>
      <c r="I42" s="167">
        <f t="shared" si="11"/>
        <v>3.6589349885658207E-2</v>
      </c>
      <c r="J42" s="166">
        <f t="shared" si="10"/>
        <v>672</v>
      </c>
      <c r="K42" s="167">
        <f t="shared" si="12"/>
        <v>7.2930680992819557E-3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8877</v>
      </c>
      <c r="E43" s="166">
        <v>14464</v>
      </c>
      <c r="F43" s="166">
        <v>19331</v>
      </c>
      <c r="G43" s="166">
        <v>18795</v>
      </c>
      <c r="H43" s="166">
        <v>17212</v>
      </c>
      <c r="I43" s="167">
        <f t="shared" si="11"/>
        <v>-8.4224527799946824E-2</v>
      </c>
      <c r="J43" s="166">
        <f t="shared" si="10"/>
        <v>-1583</v>
      </c>
      <c r="K43" s="167">
        <f t="shared" si="12"/>
        <v>6.593564876816946E-3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2269</v>
      </c>
      <c r="E44" s="166">
        <v>47122</v>
      </c>
      <c r="F44" s="166">
        <v>38759</v>
      </c>
      <c r="G44" s="166">
        <v>41406</v>
      </c>
      <c r="H44" s="166">
        <v>32381</v>
      </c>
      <c r="I44" s="167">
        <f t="shared" si="11"/>
        <v>-0.21796358015746509</v>
      </c>
      <c r="J44" s="166">
        <f t="shared" si="10"/>
        <v>-9025</v>
      </c>
      <c r="K44" s="167">
        <f t="shared" si="12"/>
        <v>1.2404498273077477E-2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3125</v>
      </c>
      <c r="E45" s="166">
        <v>22076</v>
      </c>
      <c r="F45" s="166">
        <v>28163</v>
      </c>
      <c r="G45" s="166">
        <v>25349</v>
      </c>
      <c r="H45" s="166">
        <v>25287</v>
      </c>
      <c r="I45" s="167">
        <f t="shared" si="11"/>
        <v>-2.445855852301837E-3</v>
      </c>
      <c r="J45" s="166">
        <f t="shared" si="10"/>
        <v>-62</v>
      </c>
      <c r="K45" s="167">
        <f t="shared" si="12"/>
        <v>9.6869320845962194E-3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33</v>
      </c>
      <c r="E46" s="166">
        <v>3257</v>
      </c>
      <c r="F46" s="166">
        <v>3226</v>
      </c>
      <c r="G46" s="166">
        <v>4569</v>
      </c>
      <c r="H46" s="166">
        <v>4021</v>
      </c>
      <c r="I46" s="167">
        <f t="shared" si="11"/>
        <v>-0.11993871744364193</v>
      </c>
      <c r="J46" s="166">
        <f t="shared" si="10"/>
        <v>-548</v>
      </c>
      <c r="K46" s="167">
        <f t="shared" si="12"/>
        <v>1.5403627916384464E-3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194</v>
      </c>
      <c r="E47" s="166">
        <v>724</v>
      </c>
      <c r="F47" s="166">
        <v>2087</v>
      </c>
      <c r="G47" s="166">
        <v>973</v>
      </c>
      <c r="H47" s="166">
        <v>912</v>
      </c>
      <c r="I47" s="167">
        <f t="shared" si="11"/>
        <v>-6.2692702980472803E-2</v>
      </c>
      <c r="J47" s="166">
        <f t="shared" si="10"/>
        <v>-61</v>
      </c>
      <c r="K47" s="167">
        <f t="shared" si="12"/>
        <v>3.4936853170212961E-4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34054</v>
      </c>
      <c r="E48" s="171">
        <f t="shared" si="14"/>
        <v>146777</v>
      </c>
      <c r="F48" s="171">
        <f t="shared" si="14"/>
        <v>151761</v>
      </c>
      <c r="G48" s="171">
        <f t="shared" si="14"/>
        <v>173002</v>
      </c>
      <c r="H48" s="171">
        <f t="shared" si="14"/>
        <v>174758</v>
      </c>
      <c r="I48" s="172">
        <f t="shared" si="11"/>
        <v>1.0150171674315978E-2</v>
      </c>
      <c r="J48" s="171">
        <f>H48-G48</f>
        <v>1756</v>
      </c>
      <c r="K48" s="172">
        <f t="shared" si="12"/>
        <v>6.6946212569299085E-2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3321</v>
      </c>
      <c r="E50" s="178">
        <v>11098</v>
      </c>
      <c r="F50" s="178">
        <v>10740</v>
      </c>
      <c r="G50" s="178">
        <v>7817</v>
      </c>
      <c r="H50" s="178">
        <v>10049</v>
      </c>
      <c r="I50" s="179">
        <f>IFERROR(H50/G50-1,"-")</f>
        <v>0.28553153383651009</v>
      </c>
      <c r="J50" s="178">
        <f>H50-G50</f>
        <v>2232</v>
      </c>
      <c r="K50" s="179">
        <f>H50/H$8</f>
        <v>3.8495662007398033E-3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793</v>
      </c>
      <c r="E51" s="162">
        <v>1407</v>
      </c>
      <c r="F51" s="162">
        <v>3612</v>
      </c>
      <c r="G51" s="162">
        <v>1512</v>
      </c>
      <c r="H51" s="162">
        <v>1280</v>
      </c>
      <c r="I51" s="163">
        <f>IFERROR(H51/G51-1,"-")</f>
        <v>-0.15343915343915349</v>
      </c>
      <c r="J51" s="162">
        <f t="shared" ref="J51:J61" si="15">H51-G51</f>
        <v>-232</v>
      </c>
      <c r="K51" s="163">
        <f>H51/H$8</f>
        <v>4.9034179888018188E-4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326</v>
      </c>
      <c r="E52" s="166">
        <v>463</v>
      </c>
      <c r="F52" s="166">
        <v>2771</v>
      </c>
      <c r="G52" s="166">
        <v>1111</v>
      </c>
      <c r="H52" s="166">
        <v>586</v>
      </c>
      <c r="I52" s="167">
        <f>IFERROR(H52/G52-1,"-")</f>
        <v>-0.47254725472547254</v>
      </c>
      <c r="J52" s="166">
        <f t="shared" si="15"/>
        <v>-525</v>
      </c>
      <c r="K52" s="167">
        <f>H52/H$8</f>
        <v>2.2448460479983329E-4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467</v>
      </c>
      <c r="E53" s="166">
        <v>944</v>
      </c>
      <c r="F53" s="166">
        <v>841</v>
      </c>
      <c r="G53" s="166">
        <v>401</v>
      </c>
      <c r="H53" s="166">
        <v>694</v>
      </c>
      <c r="I53" s="167">
        <f>IFERROR(H53/G53-1,"-")</f>
        <v>0.73067331670822933</v>
      </c>
      <c r="J53" s="166">
        <f t="shared" si="15"/>
        <v>293</v>
      </c>
      <c r="K53" s="167">
        <f>H53/H$8</f>
        <v>2.6585719408034862E-4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2528</v>
      </c>
      <c r="E54" s="162">
        <v>9691</v>
      </c>
      <c r="F54" s="162">
        <v>7128</v>
      </c>
      <c r="G54" s="162">
        <v>6305</v>
      </c>
      <c r="H54" s="162">
        <v>8769</v>
      </c>
      <c r="I54" s="163">
        <f>IFERROR(H54/G54-1,"-")</f>
        <v>0.39080095162569384</v>
      </c>
      <c r="J54" s="162">
        <f t="shared" si="15"/>
        <v>2464</v>
      </c>
      <c r="K54" s="163">
        <f>H54/H$8</f>
        <v>3.3592244018596212E-3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103</v>
      </c>
      <c r="E55" s="166">
        <v>5387</v>
      </c>
      <c r="F55" s="166">
        <v>4056</v>
      </c>
      <c r="G55" s="166">
        <v>4481</v>
      </c>
      <c r="H55" s="166">
        <v>4822</v>
      </c>
      <c r="I55" s="167">
        <f t="shared" ref="I55:I62" si="16">IFERROR(H55/G55-1,"-")</f>
        <v>7.6099085025663982E-2</v>
      </c>
      <c r="J55" s="166">
        <f t="shared" si="15"/>
        <v>341</v>
      </c>
      <c r="K55" s="167">
        <f t="shared" ref="K55:K62" si="17">H55/H$8</f>
        <v>1.8472094954689352E-3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782</v>
      </c>
      <c r="E56" s="166">
        <v>1509</v>
      </c>
      <c r="F56" s="166">
        <v>635</v>
      </c>
      <c r="G56" s="166">
        <v>365</v>
      </c>
      <c r="H56" s="166">
        <v>1121</v>
      </c>
      <c r="I56" s="167">
        <f t="shared" si="16"/>
        <v>2.0712328767123287</v>
      </c>
      <c r="J56" s="166">
        <f t="shared" si="15"/>
        <v>756</v>
      </c>
      <c r="K56" s="167">
        <f t="shared" si="17"/>
        <v>4.2943215355053431E-4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384</v>
      </c>
      <c r="E57" s="166">
        <v>386</v>
      </c>
      <c r="F57" s="166">
        <v>298</v>
      </c>
      <c r="G57" s="166">
        <v>131</v>
      </c>
      <c r="H57" s="166">
        <v>370</v>
      </c>
      <c r="I57" s="167">
        <f t="shared" si="16"/>
        <v>1.8244274809160306</v>
      </c>
      <c r="J57" s="166">
        <f t="shared" si="15"/>
        <v>239</v>
      </c>
      <c r="K57" s="167">
        <f t="shared" si="17"/>
        <v>1.4173942623880257E-4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131</v>
      </c>
      <c r="E58" s="166">
        <v>131</v>
      </c>
      <c r="F58" s="166">
        <v>93</v>
      </c>
      <c r="G58" s="166">
        <v>61</v>
      </c>
      <c r="H58" s="166">
        <v>112</v>
      </c>
      <c r="I58" s="167">
        <f t="shared" si="16"/>
        <v>0.83606557377049184</v>
      </c>
      <c r="J58" s="166">
        <f t="shared" si="15"/>
        <v>51</v>
      </c>
      <c r="K58" s="167">
        <f t="shared" si="17"/>
        <v>4.290490740201592E-5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69</v>
      </c>
      <c r="E59" s="166">
        <v>106</v>
      </c>
      <c r="F59" s="166">
        <v>109</v>
      </c>
      <c r="G59" s="166">
        <v>12</v>
      </c>
      <c r="H59" s="166">
        <v>113</v>
      </c>
      <c r="I59" s="167">
        <f t="shared" si="16"/>
        <v>8.4166666666666661</v>
      </c>
      <c r="J59" s="166">
        <f t="shared" si="15"/>
        <v>101</v>
      </c>
      <c r="K59" s="167">
        <f t="shared" si="17"/>
        <v>4.3287986932391057E-5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64</v>
      </c>
      <c r="E60" s="166">
        <v>4</v>
      </c>
      <c r="F60" s="166">
        <v>12</v>
      </c>
      <c r="G60" s="166">
        <v>0</v>
      </c>
      <c r="H60" s="166">
        <v>12</v>
      </c>
      <c r="I60" s="167" t="str">
        <f t="shared" si="16"/>
        <v>-</v>
      </c>
      <c r="J60" s="166">
        <f t="shared" si="15"/>
        <v>12</v>
      </c>
      <c r="K60" s="167">
        <f t="shared" si="17"/>
        <v>4.5969543645017055E-6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9</v>
      </c>
      <c r="E61" s="166">
        <v>10</v>
      </c>
      <c r="F61" s="166">
        <v>2</v>
      </c>
      <c r="G61" s="166">
        <v>0</v>
      </c>
      <c r="H61" s="166">
        <v>218</v>
      </c>
      <c r="I61" s="167" t="str">
        <f t="shared" si="16"/>
        <v>-</v>
      </c>
      <c r="J61" s="166">
        <f t="shared" si="15"/>
        <v>218</v>
      </c>
      <c r="K61" s="167">
        <f t="shared" si="17"/>
        <v>8.3511337621780977E-5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986</v>
      </c>
      <c r="E62" s="171">
        <f t="shared" si="19"/>
        <v>2158</v>
      </c>
      <c r="F62" s="171">
        <f t="shared" si="19"/>
        <v>1923</v>
      </c>
      <c r="G62" s="171">
        <f t="shared" si="19"/>
        <v>1255</v>
      </c>
      <c r="H62" s="171">
        <f t="shared" si="19"/>
        <v>2001</v>
      </c>
      <c r="I62" s="172">
        <f t="shared" si="16"/>
        <v>0.59442231075697216</v>
      </c>
      <c r="J62" s="171">
        <f>H62-G62</f>
        <v>746</v>
      </c>
      <c r="K62" s="172">
        <f t="shared" si="17"/>
        <v>7.6654214028065942E-4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35027</v>
      </c>
      <c r="E64" s="178">
        <v>68461</v>
      </c>
      <c r="F64" s="178">
        <v>41121</v>
      </c>
      <c r="G64" s="178">
        <v>124784</v>
      </c>
      <c r="H64" s="178">
        <v>84984</v>
      </c>
      <c r="I64" s="179">
        <f>IFERROR(H64/G64-1,"-")</f>
        <v>-0.31895114758302345</v>
      </c>
      <c r="J64" s="178">
        <f>H64-G64</f>
        <v>-39800</v>
      </c>
      <c r="K64" s="179">
        <f>H64/H$8</f>
        <v>3.2555630809401076E-2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7784</v>
      </c>
      <c r="E65" s="162">
        <v>11499</v>
      </c>
      <c r="F65" s="162">
        <v>3865</v>
      </c>
      <c r="G65" s="162">
        <v>39819</v>
      </c>
      <c r="H65" s="162">
        <v>18059</v>
      </c>
      <c r="I65" s="163">
        <f>IFERROR(H65/G65-1,"-")</f>
        <v>-0.54647278937190791</v>
      </c>
      <c r="J65" s="162">
        <f t="shared" ref="J65:J75" si="20">H65-G65</f>
        <v>-21760</v>
      </c>
      <c r="K65" s="163">
        <f>H65/H$8</f>
        <v>6.9180332390446917E-3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7592</v>
      </c>
      <c r="E66" s="166">
        <v>8585</v>
      </c>
      <c r="F66" s="166">
        <v>311</v>
      </c>
      <c r="G66" s="166">
        <v>27115</v>
      </c>
      <c r="H66" s="166">
        <v>6289</v>
      </c>
      <c r="I66" s="167">
        <f>IFERROR(H66/G66-1,"-")</f>
        <v>-0.76806195832565005</v>
      </c>
      <c r="J66" s="166">
        <f t="shared" si="20"/>
        <v>-20826</v>
      </c>
      <c r="K66" s="167">
        <f>H66/H$8</f>
        <v>2.4091871665292688E-3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192</v>
      </c>
      <c r="E67" s="166">
        <v>2914</v>
      </c>
      <c r="F67" s="166">
        <v>3554</v>
      </c>
      <c r="G67" s="166">
        <v>12704</v>
      </c>
      <c r="H67" s="166">
        <v>11770</v>
      </c>
      <c r="I67" s="167">
        <f>IFERROR(H67/G67-1,"-")</f>
        <v>-7.3520151133501299E-2</v>
      </c>
      <c r="J67" s="166">
        <f t="shared" si="20"/>
        <v>-934</v>
      </c>
      <c r="K67" s="167">
        <f>H67/H$8</f>
        <v>4.5088460725154229E-3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27243</v>
      </c>
      <c r="E68" s="162">
        <v>56962</v>
      </c>
      <c r="F68" s="162">
        <v>37256</v>
      </c>
      <c r="G68" s="162">
        <v>84965</v>
      </c>
      <c r="H68" s="162">
        <v>66925</v>
      </c>
      <c r="I68" s="163">
        <f>IFERROR(H68/G68-1,"-")</f>
        <v>-0.21232272112046136</v>
      </c>
      <c r="J68" s="162">
        <f t="shared" si="20"/>
        <v>-18040</v>
      </c>
      <c r="K68" s="163">
        <f>H68/H$8</f>
        <v>2.5637597570356385E-2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4781</v>
      </c>
      <c r="E69" s="166">
        <v>17702</v>
      </c>
      <c r="F69" s="166">
        <v>14386</v>
      </c>
      <c r="G69" s="166">
        <v>34295</v>
      </c>
      <c r="H69" s="166">
        <v>39006</v>
      </c>
      <c r="I69" s="167">
        <f t="shared" ref="I69:I76" si="21">IFERROR(H69/G69-1,"-")</f>
        <v>0.13736696311415653</v>
      </c>
      <c r="J69" s="166">
        <f t="shared" si="20"/>
        <v>4711</v>
      </c>
      <c r="K69" s="167">
        <f t="shared" ref="K69:K76" si="22">H69/H$8</f>
        <v>1.4942400161812794E-2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3985</v>
      </c>
      <c r="E70" s="166">
        <v>3126</v>
      </c>
      <c r="F70" s="166">
        <v>2920</v>
      </c>
      <c r="G70" s="166">
        <v>3337</v>
      </c>
      <c r="H70" s="166">
        <v>4118</v>
      </c>
      <c r="I70" s="167">
        <f t="shared" si="21"/>
        <v>0.23404255319148937</v>
      </c>
      <c r="J70" s="166">
        <f t="shared" si="20"/>
        <v>781</v>
      </c>
      <c r="K70" s="167">
        <f t="shared" si="22"/>
        <v>1.5775215060848352E-3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1499</v>
      </c>
      <c r="E71" s="166">
        <v>17440</v>
      </c>
      <c r="F71" s="166">
        <v>4173</v>
      </c>
      <c r="G71" s="166">
        <v>12337</v>
      </c>
      <c r="H71" s="166">
        <v>6011</v>
      </c>
      <c r="I71" s="167">
        <f t="shared" si="21"/>
        <v>-0.51276647483180682</v>
      </c>
      <c r="J71" s="166">
        <f t="shared" si="20"/>
        <v>-6326</v>
      </c>
      <c r="K71" s="167">
        <f t="shared" si="22"/>
        <v>2.3026910570849795E-3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721</v>
      </c>
      <c r="E72" s="166">
        <v>1318</v>
      </c>
      <c r="F72" s="166">
        <v>1731</v>
      </c>
      <c r="G72" s="166">
        <v>4521</v>
      </c>
      <c r="H72" s="166">
        <v>1648</v>
      </c>
      <c r="I72" s="167">
        <f t="shared" si="21"/>
        <v>-0.63547887635478872</v>
      </c>
      <c r="J72" s="166">
        <f t="shared" si="20"/>
        <v>-2873</v>
      </c>
      <c r="K72" s="167">
        <f t="shared" si="22"/>
        <v>6.3131506605823421E-4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1742</v>
      </c>
      <c r="E73" s="166">
        <v>316</v>
      </c>
      <c r="F73" s="166">
        <v>1535</v>
      </c>
      <c r="G73" s="166">
        <v>3433</v>
      </c>
      <c r="H73" s="166">
        <v>1337</v>
      </c>
      <c r="I73" s="167">
        <f t="shared" si="21"/>
        <v>-0.61054471307893965</v>
      </c>
      <c r="J73" s="166">
        <f t="shared" si="20"/>
        <v>-2096</v>
      </c>
      <c r="K73" s="167">
        <f t="shared" si="22"/>
        <v>5.1217733211156497E-4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14</v>
      </c>
      <c r="F74" s="166">
        <v>3</v>
      </c>
      <c r="G74" s="166">
        <v>0</v>
      </c>
      <c r="H74" s="166">
        <v>0</v>
      </c>
      <c r="I74" s="167" t="str">
        <f t="shared" si="21"/>
        <v>-</v>
      </c>
      <c r="J74" s="166">
        <f t="shared" si="20"/>
        <v>0</v>
      </c>
      <c r="K74" s="167">
        <f t="shared" si="22"/>
        <v>0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44</v>
      </c>
      <c r="F75" s="166">
        <v>59</v>
      </c>
      <c r="G75" s="166">
        <v>157</v>
      </c>
      <c r="H75" s="166">
        <v>34</v>
      </c>
      <c r="I75" s="167">
        <f t="shared" si="21"/>
        <v>-0.78343949044585992</v>
      </c>
      <c r="J75" s="166">
        <f t="shared" si="20"/>
        <v>-123</v>
      </c>
      <c r="K75" s="167">
        <f t="shared" si="22"/>
        <v>1.3024704032754832E-5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14514</v>
      </c>
      <c r="E76" s="171">
        <f t="shared" si="24"/>
        <v>17002</v>
      </c>
      <c r="F76" s="171">
        <f t="shared" si="24"/>
        <v>12449</v>
      </c>
      <c r="G76" s="171">
        <f t="shared" si="24"/>
        <v>26885</v>
      </c>
      <c r="H76" s="171">
        <f t="shared" si="24"/>
        <v>14771</v>
      </c>
      <c r="I76" s="172">
        <f t="shared" si="21"/>
        <v>-0.45058582852891949</v>
      </c>
      <c r="J76" s="171">
        <f>H76-G76</f>
        <v>-12114</v>
      </c>
      <c r="K76" s="172">
        <f t="shared" si="22"/>
        <v>5.6584677431712246E-3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65490</v>
      </c>
      <c r="E78" s="178">
        <v>310799</v>
      </c>
      <c r="F78" s="178">
        <v>340598</v>
      </c>
      <c r="G78" s="178">
        <v>405702</v>
      </c>
      <c r="H78" s="178">
        <v>405133</v>
      </c>
      <c r="I78" s="179">
        <f>IFERROR(H78/G78-1,"-")</f>
        <v>-1.4025072590225784E-3</v>
      </c>
      <c r="J78" s="178">
        <f>H78-G78</f>
        <v>-569</v>
      </c>
      <c r="K78" s="179">
        <f>H78/H$8</f>
        <v>0.15519815937947246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30219</v>
      </c>
      <c r="E79" s="162">
        <v>157891</v>
      </c>
      <c r="F79" s="162">
        <v>148058</v>
      </c>
      <c r="G79" s="162">
        <v>161111</v>
      </c>
      <c r="H79" s="162">
        <v>169329</v>
      </c>
      <c r="I79" s="163">
        <f>IFERROR(H79/G79-1,"-")</f>
        <v>5.1008311040214416E-2</v>
      </c>
      <c r="J79" s="162">
        <f t="shared" ref="J79:J89" si="25">H79-G79</f>
        <v>8218</v>
      </c>
      <c r="K79" s="163">
        <f>H79/H$8</f>
        <v>6.4866473798892446E-2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11793</v>
      </c>
      <c r="E80" s="166">
        <v>19464</v>
      </c>
      <c r="F80" s="166">
        <v>25323</v>
      </c>
      <c r="G80" s="166">
        <v>33545</v>
      </c>
      <c r="H80" s="166">
        <v>23099</v>
      </c>
      <c r="I80" s="167">
        <f>IFERROR(H80/G80-1,"-")</f>
        <v>-0.31140259353107769</v>
      </c>
      <c r="J80" s="166">
        <f t="shared" si="25"/>
        <v>-10446</v>
      </c>
      <c r="K80" s="167">
        <f>H80/H$8</f>
        <v>8.8487540721354074E-3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18426</v>
      </c>
      <c r="E81" s="166">
        <v>138427</v>
      </c>
      <c r="F81" s="166">
        <v>122735</v>
      </c>
      <c r="G81" s="166">
        <v>127566</v>
      </c>
      <c r="H81" s="166">
        <v>146230</v>
      </c>
      <c r="I81" s="167">
        <f>IFERROR(H81/G81-1,"-")</f>
        <v>0.14630857752065607</v>
      </c>
      <c r="J81" s="166">
        <f t="shared" si="25"/>
        <v>18664</v>
      </c>
      <c r="K81" s="167">
        <f>H81/H$8</f>
        <v>5.601771972675703E-2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35271</v>
      </c>
      <c r="E82" s="162">
        <v>152908</v>
      </c>
      <c r="F82" s="162">
        <v>192540</v>
      </c>
      <c r="G82" s="162">
        <v>244591</v>
      </c>
      <c r="H82" s="162">
        <v>235804</v>
      </c>
      <c r="I82" s="163">
        <f>IFERROR(H82/G82-1,"-")</f>
        <v>-3.5925279343884231E-2</v>
      </c>
      <c r="J82" s="162">
        <f t="shared" si="25"/>
        <v>-8787</v>
      </c>
      <c r="K82" s="163">
        <f>H82/H$8</f>
        <v>9.033168558058001E-2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1510</v>
      </c>
      <c r="E83" s="166">
        <v>28356</v>
      </c>
      <c r="F83" s="166">
        <v>37494</v>
      </c>
      <c r="G83" s="166">
        <v>47307</v>
      </c>
      <c r="H83" s="166">
        <v>42208</v>
      </c>
      <c r="I83" s="167">
        <f t="shared" ref="I83:I90" si="26">IFERROR(H83/G83-1,"-")</f>
        <v>-0.10778531718350348</v>
      </c>
      <c r="J83" s="166">
        <f t="shared" si="25"/>
        <v>-5099</v>
      </c>
      <c r="K83" s="167">
        <f t="shared" ref="K83:K90" si="27">H83/H$8</f>
        <v>1.6169020818074E-2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9110</v>
      </c>
      <c r="E84" s="166">
        <v>63199</v>
      </c>
      <c r="F84" s="166">
        <v>71295</v>
      </c>
      <c r="G84" s="166">
        <v>87638</v>
      </c>
      <c r="H84" s="166">
        <v>77498</v>
      </c>
      <c r="I84" s="167">
        <f t="shared" si="26"/>
        <v>-0.11570323375704605</v>
      </c>
      <c r="J84" s="166">
        <f t="shared" si="25"/>
        <v>-10140</v>
      </c>
      <c r="K84" s="167">
        <f t="shared" si="27"/>
        <v>2.9687897445012764E-2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6118</v>
      </c>
      <c r="E85" s="166">
        <v>12742</v>
      </c>
      <c r="F85" s="166">
        <v>16668</v>
      </c>
      <c r="G85" s="166">
        <v>30513</v>
      </c>
      <c r="H85" s="166">
        <v>34104</v>
      </c>
      <c r="I85" s="167">
        <f t="shared" si="26"/>
        <v>0.11768754301445283</v>
      </c>
      <c r="J85" s="166">
        <f t="shared" si="25"/>
        <v>3591</v>
      </c>
      <c r="K85" s="167">
        <f t="shared" si="27"/>
        <v>1.3064544303913846E-2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482</v>
      </c>
      <c r="E86" s="166">
        <v>4009</v>
      </c>
      <c r="F86" s="166">
        <v>4570</v>
      </c>
      <c r="G86" s="166">
        <v>7162</v>
      </c>
      <c r="H86" s="166">
        <v>5929</v>
      </c>
      <c r="I86" s="167">
        <f t="shared" si="26"/>
        <v>-0.17215861491203577</v>
      </c>
      <c r="J86" s="166">
        <f t="shared" si="25"/>
        <v>-1233</v>
      </c>
      <c r="K86" s="167">
        <f t="shared" si="27"/>
        <v>2.2712785355942177E-3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963</v>
      </c>
      <c r="E87" s="166">
        <v>1713</v>
      </c>
      <c r="F87" s="166">
        <v>2232</v>
      </c>
      <c r="G87" s="166">
        <v>3663</v>
      </c>
      <c r="H87" s="166">
        <v>3029</v>
      </c>
      <c r="I87" s="167">
        <f t="shared" si="26"/>
        <v>-0.17308217308217311</v>
      </c>
      <c r="J87" s="166">
        <f t="shared" si="25"/>
        <v>-634</v>
      </c>
      <c r="K87" s="167">
        <f t="shared" si="27"/>
        <v>1.1603478975063055E-3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174</v>
      </c>
      <c r="E88" s="166">
        <v>576</v>
      </c>
      <c r="F88" s="166">
        <v>1554</v>
      </c>
      <c r="G88" s="166">
        <v>1368</v>
      </c>
      <c r="H88" s="166">
        <v>1119</v>
      </c>
      <c r="I88" s="167">
        <f t="shared" si="26"/>
        <v>-0.18201754385964908</v>
      </c>
      <c r="J88" s="166">
        <f t="shared" si="25"/>
        <v>-249</v>
      </c>
      <c r="K88" s="167">
        <f t="shared" si="27"/>
        <v>4.2866599448978404E-4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984</v>
      </c>
      <c r="E89" s="166">
        <v>423</v>
      </c>
      <c r="F89" s="166">
        <v>976</v>
      </c>
      <c r="G89" s="166">
        <v>564</v>
      </c>
      <c r="H89" s="166">
        <v>443</v>
      </c>
      <c r="I89" s="167">
        <f t="shared" si="26"/>
        <v>-0.21453900709219853</v>
      </c>
      <c r="J89" s="166">
        <f t="shared" si="25"/>
        <v>-121</v>
      </c>
      <c r="K89" s="167">
        <f t="shared" si="27"/>
        <v>1.6970423195618797E-4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15930</v>
      </c>
      <c r="E90" s="171">
        <f t="shared" si="29"/>
        <v>41890</v>
      </c>
      <c r="F90" s="171">
        <f t="shared" si="29"/>
        <v>57751</v>
      </c>
      <c r="G90" s="171">
        <f t="shared" si="29"/>
        <v>66376</v>
      </c>
      <c r="H90" s="171">
        <f t="shared" si="29"/>
        <v>71474</v>
      </c>
      <c r="I90" s="172">
        <f t="shared" si="26"/>
        <v>7.6804869229842199E-2</v>
      </c>
      <c r="J90" s="171">
        <f>H90-G90</f>
        <v>5098</v>
      </c>
      <c r="K90" s="172">
        <f t="shared" si="27"/>
        <v>2.7380226354032908E-2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5644</v>
      </c>
      <c r="E92" s="178">
        <v>10085</v>
      </c>
      <c r="F92" s="178">
        <v>12793</v>
      </c>
      <c r="G92" s="178">
        <v>12513</v>
      </c>
      <c r="H92" s="178">
        <v>13411</v>
      </c>
      <c r="I92" s="179">
        <f>IFERROR(H92/G92-1,"-")</f>
        <v>7.1765364021417755E-2</v>
      </c>
      <c r="J92" s="178">
        <f>H92-G92</f>
        <v>898</v>
      </c>
      <c r="K92" s="179">
        <f>H92/H$8</f>
        <v>5.1374795818610311E-3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3198</v>
      </c>
      <c r="E93" s="162">
        <v>5218</v>
      </c>
      <c r="F93" s="162">
        <v>7187</v>
      </c>
      <c r="G93" s="162">
        <v>6735</v>
      </c>
      <c r="H93" s="162">
        <v>7528</v>
      </c>
      <c r="I93" s="163">
        <f>IFERROR(H93/G93-1,"-")</f>
        <v>0.11774313288789906</v>
      </c>
      <c r="J93" s="162">
        <f t="shared" ref="J93:J103" si="30">H93-G93</f>
        <v>793</v>
      </c>
      <c r="K93" s="163">
        <f>H93/H$8</f>
        <v>2.88382270466407E-3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1900</v>
      </c>
      <c r="E94" s="166">
        <v>1685</v>
      </c>
      <c r="F94" s="166">
        <v>2115</v>
      </c>
      <c r="G94" s="166">
        <v>2258</v>
      </c>
      <c r="H94" s="166">
        <v>3166</v>
      </c>
      <c r="I94" s="167">
        <f>IFERROR(H94/G94-1,"-")</f>
        <v>0.40212577502214342</v>
      </c>
      <c r="J94" s="166">
        <f t="shared" si="30"/>
        <v>908</v>
      </c>
      <c r="K94" s="167">
        <f>H94/H$8</f>
        <v>1.2128297931677E-3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1298</v>
      </c>
      <c r="E95" s="166">
        <v>3533</v>
      </c>
      <c r="F95" s="166">
        <v>5072</v>
      </c>
      <c r="G95" s="166">
        <v>4477</v>
      </c>
      <c r="H95" s="166">
        <v>4362</v>
      </c>
      <c r="I95" s="167">
        <f>IFERROR(H95/G95-1,"-")</f>
        <v>-2.5686843868662046E-2</v>
      </c>
      <c r="J95" s="166">
        <f t="shared" si="30"/>
        <v>-115</v>
      </c>
      <c r="K95" s="167">
        <f>H95/H$8</f>
        <v>1.67099291149637E-3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2446</v>
      </c>
      <c r="E96" s="162">
        <v>4867</v>
      </c>
      <c r="F96" s="162">
        <v>5606</v>
      </c>
      <c r="G96" s="162">
        <v>5778</v>
      </c>
      <c r="H96" s="162">
        <v>5883</v>
      </c>
      <c r="I96" s="163">
        <f>IFERROR(H96/G96-1,"-")</f>
        <v>1.8172377985462118E-2</v>
      </c>
      <c r="J96" s="162">
        <f t="shared" si="30"/>
        <v>105</v>
      </c>
      <c r="K96" s="163">
        <f>H96/H$8</f>
        <v>2.2536568771969611E-3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44</v>
      </c>
      <c r="E97" s="166">
        <v>524</v>
      </c>
      <c r="F97" s="166">
        <v>550</v>
      </c>
      <c r="G97" s="166">
        <v>732</v>
      </c>
      <c r="H97" s="166">
        <v>482</v>
      </c>
      <c r="I97" s="167">
        <f t="shared" ref="I97:I104" si="31">IFERROR(H97/G97-1,"-")</f>
        <v>-0.34153005464480879</v>
      </c>
      <c r="J97" s="166">
        <f t="shared" si="30"/>
        <v>-250</v>
      </c>
      <c r="K97" s="167">
        <f t="shared" ref="K97:K104" si="32">H97/H$8</f>
        <v>1.8464433364081851E-4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579</v>
      </c>
      <c r="E98" s="166">
        <v>1417</v>
      </c>
      <c r="F98" s="166">
        <v>1273</v>
      </c>
      <c r="G98" s="166">
        <v>1592</v>
      </c>
      <c r="H98" s="166">
        <v>1415</v>
      </c>
      <c r="I98" s="167">
        <f t="shared" si="31"/>
        <v>-0.11118090452261309</v>
      </c>
      <c r="J98" s="166">
        <f t="shared" si="30"/>
        <v>-177</v>
      </c>
      <c r="K98" s="167">
        <f t="shared" si="32"/>
        <v>5.4205753548082611E-4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723</v>
      </c>
      <c r="E99" s="166">
        <v>572</v>
      </c>
      <c r="F99" s="166">
        <v>732</v>
      </c>
      <c r="G99" s="166">
        <v>862</v>
      </c>
      <c r="H99" s="166">
        <v>787</v>
      </c>
      <c r="I99" s="167">
        <f t="shared" si="31"/>
        <v>-8.7006960556844537E-2</v>
      </c>
      <c r="J99" s="166">
        <f t="shared" si="30"/>
        <v>-75</v>
      </c>
      <c r="K99" s="167">
        <f t="shared" si="32"/>
        <v>3.0148359040523687E-4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57</v>
      </c>
      <c r="E100" s="166">
        <v>372</v>
      </c>
      <c r="F100" s="166">
        <v>200</v>
      </c>
      <c r="G100" s="166">
        <v>229</v>
      </c>
      <c r="H100" s="166">
        <v>274</v>
      </c>
      <c r="I100" s="167">
        <f t="shared" si="31"/>
        <v>0.19650655021834051</v>
      </c>
      <c r="J100" s="166">
        <f t="shared" si="30"/>
        <v>45</v>
      </c>
      <c r="K100" s="167">
        <f t="shared" si="32"/>
        <v>1.0496379132278894E-4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68</v>
      </c>
      <c r="E101" s="166">
        <v>104</v>
      </c>
      <c r="F101" s="166">
        <v>83</v>
      </c>
      <c r="G101" s="166">
        <v>66</v>
      </c>
      <c r="H101" s="166">
        <v>152</v>
      </c>
      <c r="I101" s="167">
        <f t="shared" si="31"/>
        <v>1.3030303030303032</v>
      </c>
      <c r="J101" s="166">
        <f t="shared" si="30"/>
        <v>86</v>
      </c>
      <c r="K101" s="167">
        <f t="shared" si="32"/>
        <v>5.8228088617021604E-5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12</v>
      </c>
      <c r="E102" s="166">
        <v>21</v>
      </c>
      <c r="F102" s="166">
        <v>10</v>
      </c>
      <c r="G102" s="166">
        <v>0</v>
      </c>
      <c r="H102" s="166">
        <v>24</v>
      </c>
      <c r="I102" s="167" t="str">
        <f t="shared" si="31"/>
        <v>-</v>
      </c>
      <c r="J102" s="166">
        <f t="shared" si="30"/>
        <v>24</v>
      </c>
      <c r="K102" s="167">
        <f t="shared" si="32"/>
        <v>9.193908729003411E-6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15</v>
      </c>
      <c r="E103" s="166">
        <v>10</v>
      </c>
      <c r="F103" s="166">
        <v>63</v>
      </c>
      <c r="G103" s="166">
        <v>6</v>
      </c>
      <c r="H103" s="166">
        <v>52</v>
      </c>
      <c r="I103" s="167">
        <f t="shared" si="31"/>
        <v>7.6666666666666661</v>
      </c>
      <c r="J103" s="166">
        <f t="shared" si="30"/>
        <v>46</v>
      </c>
      <c r="K103" s="167">
        <f t="shared" si="32"/>
        <v>1.9920135579507391E-5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948</v>
      </c>
      <c r="E104" s="171">
        <f t="shared" si="34"/>
        <v>1847</v>
      </c>
      <c r="F104" s="171">
        <f t="shared" si="34"/>
        <v>2695</v>
      </c>
      <c r="G104" s="171">
        <f t="shared" si="34"/>
        <v>2291</v>
      </c>
      <c r="H104" s="171">
        <f t="shared" si="34"/>
        <v>2697</v>
      </c>
      <c r="I104" s="172">
        <f t="shared" si="31"/>
        <v>0.17721518987341778</v>
      </c>
      <c r="J104" s="171">
        <f>H104-G104</f>
        <v>406</v>
      </c>
      <c r="K104" s="172">
        <f t="shared" si="32"/>
        <v>1.0331654934217583E-3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42859</v>
      </c>
      <c r="E106" s="178">
        <v>104052</v>
      </c>
      <c r="F106" s="178">
        <v>111302</v>
      </c>
      <c r="G106" s="178">
        <v>117998</v>
      </c>
      <c r="H106" s="178">
        <v>115884</v>
      </c>
      <c r="I106" s="179">
        <f>IFERROR(H106/G106-1,"-")</f>
        <v>-1.7915557890811673E-2</v>
      </c>
      <c r="J106" s="178">
        <f>H106-G106</f>
        <v>-2114</v>
      </c>
      <c r="K106" s="179">
        <f>H106/H$8</f>
        <v>4.4392788297992973E-2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18255</v>
      </c>
      <c r="E107" s="162">
        <v>14287</v>
      </c>
      <c r="F107" s="162">
        <v>13349</v>
      </c>
      <c r="G107" s="162">
        <v>21013</v>
      </c>
      <c r="H107" s="162">
        <v>18035</v>
      </c>
      <c r="I107" s="163">
        <f>IFERROR(H107/G107-1,"-")</f>
        <v>-0.14172179127206963</v>
      </c>
      <c r="J107" s="162">
        <f t="shared" ref="J107:J117" si="35">H107-G107</f>
        <v>-2978</v>
      </c>
      <c r="K107" s="163">
        <f>H107/H$8</f>
        <v>6.9088393303156879E-3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15887</v>
      </c>
      <c r="E108" s="166">
        <v>6057</v>
      </c>
      <c r="F108" s="166">
        <v>2644</v>
      </c>
      <c r="G108" s="166">
        <v>4016</v>
      </c>
      <c r="H108" s="166">
        <v>6881</v>
      </c>
      <c r="I108" s="167">
        <f>IFERROR(H108/G108-1,"-")</f>
        <v>0.71339641434262946</v>
      </c>
      <c r="J108" s="166">
        <f t="shared" si="35"/>
        <v>2865</v>
      </c>
      <c r="K108" s="167">
        <f>H108/H$8</f>
        <v>2.6359702485113531E-3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2368</v>
      </c>
      <c r="E109" s="166">
        <v>8230</v>
      </c>
      <c r="F109" s="166">
        <v>10705</v>
      </c>
      <c r="G109" s="166">
        <v>16997</v>
      </c>
      <c r="H109" s="166">
        <v>11154</v>
      </c>
      <c r="I109" s="167">
        <f>IFERROR(H109/G109-1,"-")</f>
        <v>-0.34376654703771259</v>
      </c>
      <c r="J109" s="166">
        <f t="shared" si="35"/>
        <v>-5843</v>
      </c>
      <c r="K109" s="167">
        <f>H109/H$8</f>
        <v>4.2728690818043353E-3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24604</v>
      </c>
      <c r="E110" s="162">
        <v>89765</v>
      </c>
      <c r="F110" s="162">
        <v>97953</v>
      </c>
      <c r="G110" s="162">
        <v>96985</v>
      </c>
      <c r="H110" s="162">
        <v>97849</v>
      </c>
      <c r="I110" s="163">
        <f>IFERROR(H110/G110-1,"-")</f>
        <v>8.9085941124915635E-3</v>
      </c>
      <c r="J110" s="162">
        <f t="shared" si="35"/>
        <v>864</v>
      </c>
      <c r="K110" s="163">
        <f>H110/H$8</f>
        <v>3.7483948967677282E-2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2132</v>
      </c>
      <c r="E111" s="166">
        <v>55252</v>
      </c>
      <c r="F111" s="166">
        <v>63430</v>
      </c>
      <c r="G111" s="166">
        <v>57570</v>
      </c>
      <c r="H111" s="166">
        <v>57301</v>
      </c>
      <c r="I111" s="167">
        <f t="shared" ref="I111:I118" si="36">IFERROR(H111/G111-1,"-")</f>
        <v>-4.6725725204099788E-3</v>
      </c>
      <c r="J111" s="166">
        <f t="shared" si="35"/>
        <v>-269</v>
      </c>
      <c r="K111" s="167">
        <f t="shared" ref="K111:K118" si="37">H111/H$8</f>
        <v>2.195084017002602E-2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5807</v>
      </c>
      <c r="E112" s="166">
        <v>2829</v>
      </c>
      <c r="F112" s="166">
        <v>6831</v>
      </c>
      <c r="G112" s="166">
        <v>4423</v>
      </c>
      <c r="H112" s="166">
        <v>4711</v>
      </c>
      <c r="I112" s="167">
        <f t="shared" si="36"/>
        <v>6.5114175898711268E-2</v>
      </c>
      <c r="J112" s="166">
        <f t="shared" si="35"/>
        <v>288</v>
      </c>
      <c r="K112" s="167">
        <f t="shared" si="37"/>
        <v>1.8046876675972946E-3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6409</v>
      </c>
      <c r="E113" s="166">
        <v>5583</v>
      </c>
      <c r="F113" s="166">
        <v>6665</v>
      </c>
      <c r="G113" s="166">
        <v>6516</v>
      </c>
      <c r="H113" s="166">
        <v>12848</v>
      </c>
      <c r="I113" s="167">
        <f t="shared" si="36"/>
        <v>0.97176181706568454</v>
      </c>
      <c r="J113" s="166">
        <f t="shared" si="35"/>
        <v>6332</v>
      </c>
      <c r="K113" s="167">
        <f t="shared" si="37"/>
        <v>4.9218058062598258E-3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660</v>
      </c>
      <c r="E114" s="166">
        <v>6241</v>
      </c>
      <c r="F114" s="166">
        <v>3512</v>
      </c>
      <c r="G114" s="166">
        <v>5058</v>
      </c>
      <c r="H114" s="166">
        <v>3016</v>
      </c>
      <c r="I114" s="167">
        <f t="shared" si="36"/>
        <v>-0.40371688414393037</v>
      </c>
      <c r="J114" s="166">
        <f t="shared" si="35"/>
        <v>-2042</v>
      </c>
      <c r="K114" s="167">
        <f t="shared" si="37"/>
        <v>1.1553678636114287E-3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2887</v>
      </c>
      <c r="E115" s="166">
        <v>3171</v>
      </c>
      <c r="F115" s="166">
        <v>2062</v>
      </c>
      <c r="G115" s="166">
        <v>1796</v>
      </c>
      <c r="H115" s="166">
        <v>2585</v>
      </c>
      <c r="I115" s="167">
        <f t="shared" si="36"/>
        <v>0.43930957683741645</v>
      </c>
      <c r="J115" s="166">
        <f t="shared" si="35"/>
        <v>789</v>
      </c>
      <c r="K115" s="167">
        <f t="shared" si="37"/>
        <v>9.9026058601974247E-4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0</v>
      </c>
      <c r="E116" s="166">
        <v>64</v>
      </c>
      <c r="F116" s="166">
        <v>112</v>
      </c>
      <c r="G116" s="166">
        <v>309</v>
      </c>
      <c r="H116" s="166">
        <v>182</v>
      </c>
      <c r="I116" s="167">
        <f t="shared" si="36"/>
        <v>-0.4110032362459547</v>
      </c>
      <c r="J116" s="166">
        <f t="shared" si="35"/>
        <v>-127</v>
      </c>
      <c r="K116" s="167">
        <f t="shared" si="37"/>
        <v>6.9720474528275862E-5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41</v>
      </c>
      <c r="E117" s="166">
        <v>175</v>
      </c>
      <c r="F117" s="166">
        <v>5</v>
      </c>
      <c r="G117" s="166">
        <v>117</v>
      </c>
      <c r="H117" s="166">
        <v>143</v>
      </c>
      <c r="I117" s="167">
        <f t="shared" si="36"/>
        <v>0.22222222222222232</v>
      </c>
      <c r="J117" s="166">
        <f t="shared" si="35"/>
        <v>26</v>
      </c>
      <c r="K117" s="167">
        <f t="shared" si="37"/>
        <v>5.4780372843645322E-5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6668</v>
      </c>
      <c r="E118" s="171">
        <f t="shared" si="39"/>
        <v>16450</v>
      </c>
      <c r="F118" s="171">
        <f t="shared" si="39"/>
        <v>15336</v>
      </c>
      <c r="G118" s="171">
        <f t="shared" si="39"/>
        <v>21196</v>
      </c>
      <c r="H118" s="171">
        <f t="shared" si="39"/>
        <v>17063</v>
      </c>
      <c r="I118" s="172">
        <f t="shared" si="36"/>
        <v>-0.19498962068314774</v>
      </c>
      <c r="J118" s="171">
        <f>H118-G118</f>
        <v>-4133</v>
      </c>
      <c r="K118" s="172">
        <f t="shared" si="37"/>
        <v>6.5364860267910496E-3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24025</v>
      </c>
      <c r="E120" s="178">
        <v>44866</v>
      </c>
      <c r="F120" s="178">
        <v>42611</v>
      </c>
      <c r="G120" s="178">
        <v>38316</v>
      </c>
      <c r="H120" s="178">
        <v>45582</v>
      </c>
      <c r="I120" s="179">
        <f>IFERROR(H120/G120-1,"-")</f>
        <v>0.18963357344190412</v>
      </c>
      <c r="J120" s="178">
        <f>H120-G120</f>
        <v>7266</v>
      </c>
      <c r="K120" s="179">
        <f>H120/H$8</f>
        <v>1.746153115355973E-2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15346</v>
      </c>
      <c r="E121" s="162">
        <v>26282</v>
      </c>
      <c r="F121" s="162">
        <v>28209</v>
      </c>
      <c r="G121" s="162">
        <v>24741</v>
      </c>
      <c r="H121" s="162">
        <v>30811</v>
      </c>
      <c r="I121" s="163">
        <f>IFERROR(H121/G121-1,"-")</f>
        <v>0.24534174043086376</v>
      </c>
      <c r="J121" s="162">
        <f t="shared" ref="J121:J131" si="40">H121-G121</f>
        <v>6070</v>
      </c>
      <c r="K121" s="163">
        <f>H121/H$8</f>
        <v>1.1803063410388503E-2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7729</v>
      </c>
      <c r="E122" s="166">
        <v>11828</v>
      </c>
      <c r="F122" s="166">
        <v>11521</v>
      </c>
      <c r="G122" s="166">
        <v>9774</v>
      </c>
      <c r="H122" s="166">
        <v>15075</v>
      </c>
      <c r="I122" s="167">
        <f>IFERROR(H122/G122-1,"-")</f>
        <v>0.5423572744014733</v>
      </c>
      <c r="J122" s="166">
        <f t="shared" si="40"/>
        <v>5301</v>
      </c>
      <c r="K122" s="167">
        <f>H122/H$8</f>
        <v>5.7749239204052671E-3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7617</v>
      </c>
      <c r="E123" s="166">
        <v>14454</v>
      </c>
      <c r="F123" s="166">
        <v>16688</v>
      </c>
      <c r="G123" s="166">
        <v>14967</v>
      </c>
      <c r="H123" s="166">
        <v>15736</v>
      </c>
      <c r="I123" s="167">
        <f>IFERROR(H123/G123-1,"-")</f>
        <v>5.13797020110911E-2</v>
      </c>
      <c r="J123" s="166">
        <f t="shared" si="40"/>
        <v>769</v>
      </c>
      <c r="K123" s="167">
        <f>H123/H$8</f>
        <v>6.0281394899832363E-3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8679</v>
      </c>
      <c r="E124" s="162">
        <v>18584</v>
      </c>
      <c r="F124" s="162">
        <v>14402</v>
      </c>
      <c r="G124" s="162">
        <v>13575</v>
      </c>
      <c r="H124" s="162">
        <v>14771</v>
      </c>
      <c r="I124" s="163">
        <f>IFERROR(H124/G124-1,"-")</f>
        <v>8.8103130755064374E-2</v>
      </c>
      <c r="J124" s="162">
        <f t="shared" si="40"/>
        <v>1196</v>
      </c>
      <c r="K124" s="163">
        <f>H124/H$8</f>
        <v>5.6584677431712246E-3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352</v>
      </c>
      <c r="E125" s="166">
        <v>1644</v>
      </c>
      <c r="F125" s="166">
        <v>1553</v>
      </c>
      <c r="G125" s="166">
        <v>1323</v>
      </c>
      <c r="H125" s="166">
        <v>1409</v>
      </c>
      <c r="I125" s="167">
        <f t="shared" ref="I125:I132" si="41">IFERROR(H125/G125-1,"-")</f>
        <v>6.5003779289493524E-2</v>
      </c>
      <c r="J125" s="166">
        <f t="shared" si="40"/>
        <v>86</v>
      </c>
      <c r="K125" s="167">
        <f t="shared" ref="K125:K132" si="42">H125/H$8</f>
        <v>5.3975905829857528E-4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704</v>
      </c>
      <c r="E126" s="166">
        <v>1982</v>
      </c>
      <c r="F126" s="166">
        <v>1617</v>
      </c>
      <c r="G126" s="166">
        <v>1644</v>
      </c>
      <c r="H126" s="166">
        <v>1465</v>
      </c>
      <c r="I126" s="167">
        <f t="shared" si="41"/>
        <v>-0.10888077858880774</v>
      </c>
      <c r="J126" s="166">
        <f t="shared" si="40"/>
        <v>-179</v>
      </c>
      <c r="K126" s="167">
        <f t="shared" si="42"/>
        <v>5.6121151199958318E-4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2061</v>
      </c>
      <c r="E127" s="166">
        <v>1622</v>
      </c>
      <c r="F127" s="166">
        <v>2014</v>
      </c>
      <c r="G127" s="166">
        <v>1952</v>
      </c>
      <c r="H127" s="166">
        <v>1563</v>
      </c>
      <c r="I127" s="167">
        <f t="shared" si="41"/>
        <v>-0.19928278688524592</v>
      </c>
      <c r="J127" s="166">
        <f t="shared" si="40"/>
        <v>-389</v>
      </c>
      <c r="K127" s="167">
        <f t="shared" si="42"/>
        <v>5.9875330597634717E-4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94</v>
      </c>
      <c r="E128" s="166">
        <v>435</v>
      </c>
      <c r="F128" s="166">
        <v>431</v>
      </c>
      <c r="G128" s="166">
        <v>534</v>
      </c>
      <c r="H128" s="166">
        <v>431</v>
      </c>
      <c r="I128" s="167">
        <f t="shared" si="41"/>
        <v>-0.19288389513108617</v>
      </c>
      <c r="J128" s="166">
        <f t="shared" si="40"/>
        <v>-103</v>
      </c>
      <c r="K128" s="167">
        <f t="shared" si="42"/>
        <v>1.6510727759168627E-4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221</v>
      </c>
      <c r="E129" s="166">
        <v>325</v>
      </c>
      <c r="F129" s="166">
        <v>258</v>
      </c>
      <c r="G129" s="166">
        <v>367</v>
      </c>
      <c r="H129" s="166">
        <v>397</v>
      </c>
      <c r="I129" s="167">
        <f t="shared" si="41"/>
        <v>8.1743869209809361E-2</v>
      </c>
      <c r="J129" s="166">
        <f t="shared" si="40"/>
        <v>30</v>
      </c>
      <c r="K129" s="167">
        <f t="shared" si="42"/>
        <v>1.5208257355893141E-4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88</v>
      </c>
      <c r="F130" s="166">
        <v>51</v>
      </c>
      <c r="G130" s="166">
        <v>37</v>
      </c>
      <c r="H130" s="166">
        <v>24</v>
      </c>
      <c r="I130" s="167">
        <f t="shared" si="41"/>
        <v>-0.35135135135135132</v>
      </c>
      <c r="J130" s="166">
        <f t="shared" si="40"/>
        <v>-13</v>
      </c>
      <c r="K130" s="167">
        <f t="shared" si="42"/>
        <v>9.193908729003411E-6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56</v>
      </c>
      <c r="E131" s="166">
        <v>196</v>
      </c>
      <c r="F131" s="166">
        <v>95</v>
      </c>
      <c r="G131" s="166">
        <v>78</v>
      </c>
      <c r="H131" s="166">
        <v>122</v>
      </c>
      <c r="I131" s="167">
        <f t="shared" si="41"/>
        <v>0.5641025641025641</v>
      </c>
      <c r="J131" s="166">
        <f t="shared" si="40"/>
        <v>44</v>
      </c>
      <c r="K131" s="167">
        <f t="shared" si="42"/>
        <v>4.6735702705767339E-5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5172</v>
      </c>
      <c r="E132" s="171">
        <f t="shared" si="44"/>
        <v>12292</v>
      </c>
      <c r="F132" s="171">
        <f t="shared" si="44"/>
        <v>8383</v>
      </c>
      <c r="G132" s="171">
        <f t="shared" si="44"/>
        <v>7640</v>
      </c>
      <c r="H132" s="171">
        <f t="shared" si="44"/>
        <v>9360</v>
      </c>
      <c r="I132" s="172">
        <f t="shared" si="41"/>
        <v>0.22513089005235609</v>
      </c>
      <c r="J132" s="171">
        <f>H132-G132</f>
        <v>1720</v>
      </c>
      <c r="K132" s="172">
        <f t="shared" si="42"/>
        <v>3.5856244043113304E-3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24096</v>
      </c>
      <c r="E134" s="178">
        <v>125910</v>
      </c>
      <c r="F134" s="178">
        <v>140451</v>
      </c>
      <c r="G134" s="178">
        <v>159924</v>
      </c>
      <c r="H134" s="178">
        <v>143215</v>
      </c>
      <c r="I134" s="179">
        <f>IFERROR(H134/G134-1,"-")</f>
        <v>-0.10448087841724818</v>
      </c>
      <c r="J134" s="178">
        <f>H134-G134</f>
        <v>-16709</v>
      </c>
      <c r="K134" s="179">
        <f>H134/H$8</f>
        <v>5.4862734942675982E-2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10388</v>
      </c>
      <c r="E135" s="162">
        <v>7510</v>
      </c>
      <c r="F135" s="162">
        <v>8116</v>
      </c>
      <c r="G135" s="162">
        <v>6651</v>
      </c>
      <c r="H135" s="162">
        <v>7050</v>
      </c>
      <c r="I135" s="163">
        <f>IFERROR(H135/G135-1,"-")</f>
        <v>5.999097880018045E-2</v>
      </c>
      <c r="J135" s="162">
        <f t="shared" ref="J135:J145" si="45">H135-G135</f>
        <v>399</v>
      </c>
      <c r="K135" s="163">
        <f>H135/H$8</f>
        <v>2.7007106891447519E-3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7870</v>
      </c>
      <c r="E136" s="166">
        <v>5049</v>
      </c>
      <c r="F136" s="166">
        <v>4755</v>
      </c>
      <c r="G136" s="166">
        <v>2991</v>
      </c>
      <c r="H136" s="166">
        <v>2488</v>
      </c>
      <c r="I136" s="167">
        <f>IFERROR(H136/G136-1,"-")</f>
        <v>-0.1681711802072885</v>
      </c>
      <c r="J136" s="166">
        <f t="shared" si="45"/>
        <v>-503</v>
      </c>
      <c r="K136" s="167">
        <f>H136/H$8</f>
        <v>9.5310187157335356E-4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2518</v>
      </c>
      <c r="E137" s="166">
        <v>2461</v>
      </c>
      <c r="F137" s="166">
        <v>3361</v>
      </c>
      <c r="G137" s="166">
        <v>3660</v>
      </c>
      <c r="H137" s="166">
        <v>4562</v>
      </c>
      <c r="I137" s="167">
        <f>IFERROR(H137/G137-1,"-")</f>
        <v>0.24644808743169389</v>
      </c>
      <c r="J137" s="166">
        <f t="shared" si="45"/>
        <v>902</v>
      </c>
      <c r="K137" s="167">
        <f>H137/H$8</f>
        <v>1.7476088175713983E-3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13708</v>
      </c>
      <c r="E138" s="162">
        <v>118400</v>
      </c>
      <c r="F138" s="162">
        <v>132335</v>
      </c>
      <c r="G138" s="162">
        <v>153273</v>
      </c>
      <c r="H138" s="162">
        <v>136165</v>
      </c>
      <c r="I138" s="163">
        <f>IFERROR(H138/G138-1,"-")</f>
        <v>-0.11161783223398769</v>
      </c>
      <c r="J138" s="162">
        <f t="shared" si="45"/>
        <v>-17108</v>
      </c>
      <c r="K138" s="163">
        <f>H138/H$8</f>
        <v>5.2162024253531225E-2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167</v>
      </c>
      <c r="E139" s="166">
        <v>59127</v>
      </c>
      <c r="F139" s="166">
        <v>59272</v>
      </c>
      <c r="G139" s="166">
        <v>74566</v>
      </c>
      <c r="H139" s="166">
        <v>74655</v>
      </c>
      <c r="I139" s="167">
        <f t="shared" ref="I139:I146" si="46">IFERROR(H139/G139-1,"-")</f>
        <v>1.1935734785291086E-3</v>
      </c>
      <c r="J139" s="166">
        <f t="shared" si="45"/>
        <v>89</v>
      </c>
      <c r="K139" s="167">
        <f t="shared" ref="K139:K146" si="47">H139/H$8</f>
        <v>2.8598802340156236E-2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1716</v>
      </c>
      <c r="E140" s="166">
        <v>6863</v>
      </c>
      <c r="F140" s="166">
        <v>12664</v>
      </c>
      <c r="G140" s="166">
        <v>15299</v>
      </c>
      <c r="H140" s="166">
        <v>10398</v>
      </c>
      <c r="I140" s="167">
        <f t="shared" si="46"/>
        <v>-0.32034773514608794</v>
      </c>
      <c r="J140" s="166">
        <f t="shared" si="45"/>
        <v>-4901</v>
      </c>
      <c r="K140" s="167">
        <f t="shared" si="47"/>
        <v>3.9832609568407279E-3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3880</v>
      </c>
      <c r="E141" s="166">
        <v>15637</v>
      </c>
      <c r="F141" s="166">
        <v>15901</v>
      </c>
      <c r="G141" s="166">
        <v>17473</v>
      </c>
      <c r="H141" s="166">
        <v>12618</v>
      </c>
      <c r="I141" s="167">
        <f t="shared" si="46"/>
        <v>-0.27785726549533563</v>
      </c>
      <c r="J141" s="166">
        <f t="shared" si="45"/>
        <v>-4855</v>
      </c>
      <c r="K141" s="167">
        <f t="shared" si="47"/>
        <v>4.8336975142735435E-3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171</v>
      </c>
      <c r="E142" s="166">
        <v>5879</v>
      </c>
      <c r="F142" s="166">
        <v>5786</v>
      </c>
      <c r="G142" s="166">
        <v>5717</v>
      </c>
      <c r="H142" s="166">
        <v>3153</v>
      </c>
      <c r="I142" s="167">
        <f t="shared" si="46"/>
        <v>-0.44848696868987226</v>
      </c>
      <c r="J142" s="166">
        <f t="shared" si="45"/>
        <v>-2564</v>
      </c>
      <c r="K142" s="167">
        <f t="shared" si="47"/>
        <v>1.2078497592728232E-3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579</v>
      </c>
      <c r="E143" s="166">
        <v>1313</v>
      </c>
      <c r="F143" s="166">
        <v>3918</v>
      </c>
      <c r="G143" s="166">
        <v>4860</v>
      </c>
      <c r="H143" s="166">
        <v>2524</v>
      </c>
      <c r="I143" s="167">
        <f t="shared" si="46"/>
        <v>-0.48065843621399174</v>
      </c>
      <c r="J143" s="166">
        <f t="shared" si="45"/>
        <v>-2336</v>
      </c>
      <c r="K143" s="167">
        <f t="shared" si="47"/>
        <v>9.6689273466685872E-4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46</v>
      </c>
      <c r="E144" s="166">
        <v>98</v>
      </c>
      <c r="F144" s="166">
        <v>46</v>
      </c>
      <c r="G144" s="166">
        <v>193</v>
      </c>
      <c r="H144" s="166">
        <v>122</v>
      </c>
      <c r="I144" s="167">
        <f t="shared" si="46"/>
        <v>-0.36787564766839376</v>
      </c>
      <c r="J144" s="166">
        <f t="shared" si="45"/>
        <v>-71</v>
      </c>
      <c r="K144" s="167">
        <f t="shared" si="47"/>
        <v>4.6735702705767339E-5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12</v>
      </c>
      <c r="F145" s="166">
        <v>133</v>
      </c>
      <c r="G145" s="166">
        <v>71</v>
      </c>
      <c r="H145" s="166">
        <v>79</v>
      </c>
      <c r="I145" s="167">
        <f t="shared" si="46"/>
        <v>0.11267605633802824</v>
      </c>
      <c r="J145" s="166">
        <f t="shared" si="45"/>
        <v>8</v>
      </c>
      <c r="K145" s="167">
        <f t="shared" si="47"/>
        <v>3.0263282899636227E-5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7138</v>
      </c>
      <c r="E146" s="171">
        <f t="shared" si="49"/>
        <v>29471</v>
      </c>
      <c r="F146" s="171">
        <f t="shared" si="49"/>
        <v>34615</v>
      </c>
      <c r="G146" s="171">
        <f t="shared" si="49"/>
        <v>35094</v>
      </c>
      <c r="H146" s="171">
        <f t="shared" si="49"/>
        <v>32616</v>
      </c>
      <c r="I146" s="172">
        <f t="shared" si="46"/>
        <v>-7.0610360745426592E-2</v>
      </c>
      <c r="J146" s="171">
        <f>H146-G146</f>
        <v>-2478</v>
      </c>
      <c r="K146" s="172">
        <f t="shared" si="47"/>
        <v>1.2494521962715636E-2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17002</v>
      </c>
      <c r="E148" s="178">
        <v>45699</v>
      </c>
      <c r="F148" s="178">
        <v>61188</v>
      </c>
      <c r="G148" s="178">
        <v>58843</v>
      </c>
      <c r="H148" s="178">
        <v>60449</v>
      </c>
      <c r="I148" s="179">
        <f>IFERROR(H148/G148-1,"-")</f>
        <v>2.7292966028244603E-2</v>
      </c>
      <c r="J148" s="178">
        <f>H148-G148</f>
        <v>1606</v>
      </c>
      <c r="K148" s="179">
        <f>H148/H$8</f>
        <v>2.3156774531646968E-2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8705</v>
      </c>
      <c r="E149" s="162">
        <v>22994</v>
      </c>
      <c r="F149" s="162">
        <v>29416</v>
      </c>
      <c r="G149" s="162">
        <v>30214</v>
      </c>
      <c r="H149" s="162">
        <v>26361</v>
      </c>
      <c r="I149" s="163">
        <f>IFERROR(H149/G149-1,"-")</f>
        <v>-0.12752366452637853</v>
      </c>
      <c r="J149" s="162">
        <f t="shared" ref="J149:J159" si="50">H149-G149</f>
        <v>-3853</v>
      </c>
      <c r="K149" s="163">
        <f>H149/H$8</f>
        <v>1.0098359500219121E-2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7667</v>
      </c>
      <c r="E150" s="166">
        <v>10474</v>
      </c>
      <c r="F150" s="166">
        <v>17565</v>
      </c>
      <c r="G150" s="166">
        <v>18021</v>
      </c>
      <c r="H150" s="166">
        <v>14282</v>
      </c>
      <c r="I150" s="167">
        <f>IFERROR(H150/G150-1,"-")</f>
        <v>-0.20748016203318354</v>
      </c>
      <c r="J150" s="166">
        <f t="shared" si="50"/>
        <v>-3739</v>
      </c>
      <c r="K150" s="167">
        <f>H150/H$8</f>
        <v>5.4711418528177796E-3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1038</v>
      </c>
      <c r="E151" s="166">
        <v>12520</v>
      </c>
      <c r="F151" s="166">
        <v>11851</v>
      </c>
      <c r="G151" s="166">
        <v>12193</v>
      </c>
      <c r="H151" s="166">
        <v>12079</v>
      </c>
      <c r="I151" s="167">
        <f>IFERROR(H151/G151-1,"-")</f>
        <v>-9.3496268350693468E-3</v>
      </c>
      <c r="J151" s="166">
        <f t="shared" si="50"/>
        <v>-114</v>
      </c>
      <c r="K151" s="167">
        <f>H151/H$8</f>
        <v>4.627217647401342E-3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8297</v>
      </c>
      <c r="E152" s="162">
        <v>22705</v>
      </c>
      <c r="F152" s="162">
        <v>31772</v>
      </c>
      <c r="G152" s="162">
        <v>28629</v>
      </c>
      <c r="H152" s="162">
        <v>34088</v>
      </c>
      <c r="I152" s="163">
        <f>IFERROR(H152/G152-1,"-")</f>
        <v>0.19068077823186269</v>
      </c>
      <c r="J152" s="162">
        <f t="shared" si="50"/>
        <v>5459</v>
      </c>
      <c r="K152" s="163">
        <f>H152/H$8</f>
        <v>1.3058415031427845E-2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250</v>
      </c>
      <c r="E153" s="166">
        <v>8770</v>
      </c>
      <c r="F153" s="166">
        <v>14345</v>
      </c>
      <c r="G153" s="166">
        <v>12957</v>
      </c>
      <c r="H153" s="166">
        <v>10565</v>
      </c>
      <c r="I153" s="167">
        <f t="shared" ref="I153:I160" si="51">IFERROR(H153/G153-1,"-")</f>
        <v>-0.18461063517789611</v>
      </c>
      <c r="J153" s="166">
        <f t="shared" si="50"/>
        <v>-2392</v>
      </c>
      <c r="K153" s="167">
        <f t="shared" ref="K153:K160" si="52">H153/H$8</f>
        <v>4.0472352384133764E-3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1425</v>
      </c>
      <c r="E154" s="166">
        <v>6240</v>
      </c>
      <c r="F154" s="166">
        <v>5093</v>
      </c>
      <c r="G154" s="166">
        <v>5398</v>
      </c>
      <c r="H154" s="166">
        <v>4526</v>
      </c>
      <c r="I154" s="167">
        <f t="shared" si="51"/>
        <v>-0.16154131159688778</v>
      </c>
      <c r="J154" s="166">
        <f t="shared" si="50"/>
        <v>-872</v>
      </c>
      <c r="K154" s="167">
        <f t="shared" si="52"/>
        <v>1.7338179544778933E-3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2976</v>
      </c>
      <c r="E155" s="166">
        <v>2195</v>
      </c>
      <c r="F155" s="166">
        <v>5266</v>
      </c>
      <c r="G155" s="166">
        <v>3319</v>
      </c>
      <c r="H155" s="166">
        <v>12194</v>
      </c>
      <c r="I155" s="167">
        <f t="shared" si="51"/>
        <v>2.6739981922265743</v>
      </c>
      <c r="J155" s="166">
        <f t="shared" si="50"/>
        <v>8875</v>
      </c>
      <c r="K155" s="167">
        <f t="shared" si="52"/>
        <v>4.6712717933944832E-3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450</v>
      </c>
      <c r="E156" s="166">
        <v>266</v>
      </c>
      <c r="F156" s="166">
        <v>757</v>
      </c>
      <c r="G156" s="166">
        <v>849</v>
      </c>
      <c r="H156" s="166">
        <v>723</v>
      </c>
      <c r="I156" s="167">
        <f t="shared" si="51"/>
        <v>-0.14840989399293292</v>
      </c>
      <c r="J156" s="166">
        <f t="shared" si="50"/>
        <v>-126</v>
      </c>
      <c r="K156" s="167">
        <f t="shared" si="52"/>
        <v>2.7696650046122776E-4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275</v>
      </c>
      <c r="E157" s="166">
        <v>1515</v>
      </c>
      <c r="F157" s="166">
        <v>1047</v>
      </c>
      <c r="G157" s="166">
        <v>965</v>
      </c>
      <c r="H157" s="166">
        <v>1319</v>
      </c>
      <c r="I157" s="167">
        <f t="shared" si="51"/>
        <v>0.3668393782383419</v>
      </c>
      <c r="J157" s="166">
        <f t="shared" si="50"/>
        <v>354</v>
      </c>
      <c r="K157" s="167">
        <f t="shared" si="52"/>
        <v>5.052819005648125E-4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8</v>
      </c>
      <c r="E158" s="166">
        <v>53</v>
      </c>
      <c r="F158" s="166">
        <v>483</v>
      </c>
      <c r="G158" s="166">
        <v>8</v>
      </c>
      <c r="H158" s="166">
        <v>12</v>
      </c>
      <c r="I158" s="167">
        <f t="shared" si="51"/>
        <v>0.5</v>
      </c>
      <c r="J158" s="166">
        <f t="shared" si="50"/>
        <v>4</v>
      </c>
      <c r="K158" s="167">
        <f t="shared" si="52"/>
        <v>4.5969543645017055E-6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96</v>
      </c>
      <c r="E159" s="166">
        <v>17</v>
      </c>
      <c r="F159" s="166">
        <v>14</v>
      </c>
      <c r="G159" s="166">
        <v>5</v>
      </c>
      <c r="H159" s="166">
        <v>54</v>
      </c>
      <c r="I159" s="167">
        <f t="shared" si="51"/>
        <v>9.8000000000000007</v>
      </c>
      <c r="J159" s="166">
        <f t="shared" si="50"/>
        <v>49</v>
      </c>
      <c r="K159" s="167">
        <f t="shared" si="52"/>
        <v>2.0686294640257676E-5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2817</v>
      </c>
      <c r="E160" s="171">
        <f t="shared" si="54"/>
        <v>3649</v>
      </c>
      <c r="F160" s="171">
        <f t="shared" si="54"/>
        <v>4767</v>
      </c>
      <c r="G160" s="171">
        <f t="shared" si="54"/>
        <v>5128</v>
      </c>
      <c r="H160" s="171">
        <f t="shared" si="54"/>
        <v>4695</v>
      </c>
      <c r="I160" s="172">
        <f t="shared" si="51"/>
        <v>-8.4438377535101417E-2</v>
      </c>
      <c r="J160" s="171">
        <f>H160-G160</f>
        <v>-433</v>
      </c>
      <c r="K160" s="172">
        <f t="shared" si="52"/>
        <v>1.7985583951112922E-3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0ADD-7011-4FE8-BDC5-3F092D2E4AB2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</row>
    <row r="4" spans="1:12" ht="6" customHeight="1" x14ac:dyDescent="0.25"/>
    <row r="5" spans="1:12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</row>
    <row r="6" spans="1:12" s="148" customFormat="1" ht="72" customHeight="1" x14ac:dyDescent="0.25">
      <c r="B6" s="149"/>
      <c r="C6" s="174" t="s">
        <v>256</v>
      </c>
      <c r="D6" s="174" t="s">
        <v>257</v>
      </c>
      <c r="E6" s="174" t="s">
        <v>258</v>
      </c>
      <c r="F6" s="174" t="s">
        <v>259</v>
      </c>
      <c r="G6" s="174" t="s">
        <v>260</v>
      </c>
      <c r="H6" s="174" t="s">
        <v>261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7202043</v>
      </c>
      <c r="D8" s="178">
        <v>1715527</v>
      </c>
      <c r="E8" s="178">
        <v>11903772</v>
      </c>
      <c r="F8" s="178">
        <v>13789247</v>
      </c>
      <c r="G8" s="178">
        <v>14767499</v>
      </c>
      <c r="H8" s="178">
        <v>14247242</v>
      </c>
      <c r="I8" s="179">
        <f>IFERROR(H8/G8-1,"-")</f>
        <v>-3.5229865260190674E-2</v>
      </c>
      <c r="J8" s="178">
        <f>H8-G8</f>
        <v>-520257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627268</v>
      </c>
      <c r="D9" s="162">
        <v>516183</v>
      </c>
      <c r="E9" s="162">
        <v>1344300</v>
      </c>
      <c r="F9" s="162">
        <v>1467257</v>
      </c>
      <c r="G9" s="162">
        <v>1448118</v>
      </c>
      <c r="H9" s="162">
        <v>1400626</v>
      </c>
      <c r="I9" s="163">
        <f>IFERROR(H9/G9-1,"-")</f>
        <v>-3.2795669966121599E-2</v>
      </c>
      <c r="J9" s="162">
        <f t="shared" ref="J9:J19" si="0">H9-G9</f>
        <v>-47492</v>
      </c>
      <c r="K9" s="163">
        <f>H9/H$8</f>
        <v>9.8308570879893808E-2</v>
      </c>
      <c r="L9" s="81"/>
    </row>
    <row r="10" spans="1:12" x14ac:dyDescent="0.25">
      <c r="A10" s="164" t="s">
        <v>105</v>
      </c>
      <c r="B10" s="165" t="s">
        <v>105</v>
      </c>
      <c r="C10" s="166">
        <v>156765</v>
      </c>
      <c r="D10" s="166">
        <v>321942</v>
      </c>
      <c r="E10" s="166">
        <v>394865</v>
      </c>
      <c r="F10" s="166">
        <v>439574</v>
      </c>
      <c r="G10" s="166">
        <v>448752</v>
      </c>
      <c r="H10" s="166">
        <v>387973</v>
      </c>
      <c r="I10" s="167">
        <f>IFERROR(H10/G10-1,"-")</f>
        <v>-0.13544006489107574</v>
      </c>
      <c r="J10" s="166">
        <f t="shared" si="0"/>
        <v>-60779</v>
      </c>
      <c r="K10" s="167">
        <f>H10/H$8</f>
        <v>2.7231445917743239E-2</v>
      </c>
      <c r="L10" s="81"/>
    </row>
    <row r="11" spans="1:12" x14ac:dyDescent="0.25">
      <c r="A11" s="164" t="s">
        <v>102</v>
      </c>
      <c r="B11" s="165" t="s">
        <v>102</v>
      </c>
      <c r="C11" s="166">
        <v>470503</v>
      </c>
      <c r="D11" s="166">
        <v>194241</v>
      </c>
      <c r="E11" s="166">
        <v>949435</v>
      </c>
      <c r="F11" s="166">
        <v>1027683</v>
      </c>
      <c r="G11" s="166">
        <v>999366</v>
      </c>
      <c r="H11" s="166">
        <v>1012653</v>
      </c>
      <c r="I11" s="167">
        <f>IFERROR(H11/G11-1,"-")</f>
        <v>1.3295429302177642E-2</v>
      </c>
      <c r="J11" s="166">
        <f t="shared" si="0"/>
        <v>13287</v>
      </c>
      <c r="K11" s="167">
        <f>H11/H$8</f>
        <v>7.1077124962150573E-2</v>
      </c>
      <c r="L11" s="81"/>
    </row>
    <row r="12" spans="1:12" x14ac:dyDescent="0.25">
      <c r="A12" s="1"/>
      <c r="B12" s="161" t="s">
        <v>109</v>
      </c>
      <c r="C12" s="162">
        <v>6574775</v>
      </c>
      <c r="D12" s="162">
        <v>1199344</v>
      </c>
      <c r="E12" s="162">
        <v>10559472</v>
      </c>
      <c r="F12" s="162">
        <v>12321990</v>
      </c>
      <c r="G12" s="162">
        <v>13319381</v>
      </c>
      <c r="H12" s="162">
        <v>12846616</v>
      </c>
      <c r="I12" s="163">
        <f>IFERROR(H12/G12-1,"-")</f>
        <v>-3.5494517350318278E-2</v>
      </c>
      <c r="J12" s="162">
        <f t="shared" si="0"/>
        <v>-472765</v>
      </c>
      <c r="K12" s="163">
        <f>H12/H$8</f>
        <v>0.90169142912010625</v>
      </c>
      <c r="L12" s="81"/>
    </row>
    <row r="13" spans="1:12" s="57" customFormat="1" x14ac:dyDescent="0.25">
      <c r="A13" s="164"/>
      <c r="B13" s="165" t="s">
        <v>112</v>
      </c>
      <c r="C13" s="166">
        <v>2636911</v>
      </c>
      <c r="D13" s="166">
        <v>86152</v>
      </c>
      <c r="E13" s="166">
        <v>4536259</v>
      </c>
      <c r="F13" s="166">
        <v>5228570</v>
      </c>
      <c r="G13" s="166">
        <v>5692715</v>
      </c>
      <c r="H13" s="166">
        <v>5566154</v>
      </c>
      <c r="I13" s="167">
        <f t="shared" ref="I13:I20" si="1">IFERROR(H13/G13-1,"-")</f>
        <v>-2.2232098392419131E-2</v>
      </c>
      <c r="J13" s="166">
        <f t="shared" si="0"/>
        <v>-126561</v>
      </c>
      <c r="K13" s="167">
        <f t="shared" ref="K13:K20" si="2">H13/H$8</f>
        <v>0.39068291252440296</v>
      </c>
      <c r="L13" s="168"/>
    </row>
    <row r="14" spans="1:12" s="57" customFormat="1" x14ac:dyDescent="0.25">
      <c r="A14" s="164"/>
      <c r="B14" s="165" t="s">
        <v>115</v>
      </c>
      <c r="C14" s="166">
        <v>983472</v>
      </c>
      <c r="D14" s="166">
        <v>202491</v>
      </c>
      <c r="E14" s="166">
        <v>1276733</v>
      </c>
      <c r="F14" s="166">
        <v>1551064</v>
      </c>
      <c r="G14" s="166">
        <v>1697913</v>
      </c>
      <c r="H14" s="166">
        <v>1583520</v>
      </c>
      <c r="I14" s="167">
        <f t="shared" si="1"/>
        <v>-6.7372709909164996E-2</v>
      </c>
      <c r="J14" s="166">
        <f t="shared" si="0"/>
        <v>-114393</v>
      </c>
      <c r="K14" s="167">
        <f t="shared" si="2"/>
        <v>0.11114572209835419</v>
      </c>
      <c r="L14" s="168"/>
    </row>
    <row r="15" spans="1:12" x14ac:dyDescent="0.25">
      <c r="A15" s="164"/>
      <c r="B15" s="165" t="s">
        <v>118</v>
      </c>
      <c r="C15" s="166">
        <v>257435</v>
      </c>
      <c r="D15" s="166">
        <v>201682</v>
      </c>
      <c r="E15" s="166">
        <v>524499</v>
      </c>
      <c r="F15" s="166">
        <v>647197</v>
      </c>
      <c r="G15" s="166">
        <v>705195</v>
      </c>
      <c r="H15" s="166">
        <v>650452</v>
      </c>
      <c r="I15" s="167">
        <f t="shared" si="1"/>
        <v>-7.7628173767539499E-2</v>
      </c>
      <c r="J15" s="166">
        <f t="shared" si="0"/>
        <v>-54743</v>
      </c>
      <c r="K15" s="167">
        <f t="shared" si="2"/>
        <v>4.5654590551630972E-2</v>
      </c>
      <c r="L15" s="81"/>
    </row>
    <row r="16" spans="1:12" x14ac:dyDescent="0.25">
      <c r="A16" s="164"/>
      <c r="B16" s="165" t="s">
        <v>125</v>
      </c>
      <c r="C16" s="166">
        <v>215600</v>
      </c>
      <c r="D16" s="166">
        <v>23025</v>
      </c>
      <c r="E16" s="166">
        <v>538588</v>
      </c>
      <c r="F16" s="166">
        <v>497956</v>
      </c>
      <c r="G16" s="166">
        <v>547074</v>
      </c>
      <c r="H16" s="166">
        <v>508597</v>
      </c>
      <c r="I16" s="167">
        <f t="shared" si="1"/>
        <v>-7.03323499197549E-2</v>
      </c>
      <c r="J16" s="166">
        <f t="shared" si="0"/>
        <v>-38477</v>
      </c>
      <c r="K16" s="167">
        <f t="shared" si="2"/>
        <v>3.5697926658366581E-2</v>
      </c>
      <c r="L16" s="81"/>
    </row>
    <row r="17" spans="1:12" x14ac:dyDescent="0.25">
      <c r="A17" s="164"/>
      <c r="B17" s="165" t="s">
        <v>121</v>
      </c>
      <c r="C17" s="166">
        <v>250812</v>
      </c>
      <c r="D17" s="166">
        <v>61964</v>
      </c>
      <c r="E17" s="166">
        <v>475192</v>
      </c>
      <c r="F17" s="166">
        <v>466874</v>
      </c>
      <c r="G17" s="166">
        <v>500514</v>
      </c>
      <c r="H17" s="166">
        <v>456482</v>
      </c>
      <c r="I17" s="167">
        <f t="shared" si="1"/>
        <v>-8.7973563177053959E-2</v>
      </c>
      <c r="J17" s="166">
        <f t="shared" si="0"/>
        <v>-44032</v>
      </c>
      <c r="K17" s="167">
        <f t="shared" si="2"/>
        <v>3.2040025711642994E-2</v>
      </c>
      <c r="L17" s="81"/>
    </row>
    <row r="18" spans="1:12" x14ac:dyDescent="0.25">
      <c r="A18" s="164"/>
      <c r="B18" s="165" t="s">
        <v>130</v>
      </c>
      <c r="C18" s="166">
        <v>238991</v>
      </c>
      <c r="D18" s="166">
        <v>3093</v>
      </c>
      <c r="E18" s="166">
        <v>257029</v>
      </c>
      <c r="F18" s="166">
        <v>324909</v>
      </c>
      <c r="G18" s="166">
        <v>303441</v>
      </c>
      <c r="H18" s="166">
        <v>294934</v>
      </c>
      <c r="I18" s="167">
        <f t="shared" si="1"/>
        <v>-2.8035104023516944E-2</v>
      </c>
      <c r="J18" s="166">
        <f t="shared" si="0"/>
        <v>-8507</v>
      </c>
      <c r="K18" s="167">
        <f t="shared" si="2"/>
        <v>2.0701129383497521E-2</v>
      </c>
      <c r="L18" s="81"/>
    </row>
    <row r="19" spans="1:12" x14ac:dyDescent="0.25">
      <c r="A19" s="164" t="s">
        <v>146</v>
      </c>
      <c r="B19" s="165" t="s">
        <v>133</v>
      </c>
      <c r="C19" s="166">
        <v>338208</v>
      </c>
      <c r="D19" s="166">
        <v>19836</v>
      </c>
      <c r="E19" s="166">
        <v>202244</v>
      </c>
      <c r="F19" s="166">
        <v>297195</v>
      </c>
      <c r="G19" s="166">
        <v>320825</v>
      </c>
      <c r="H19" s="166">
        <v>272435</v>
      </c>
      <c r="I19" s="167">
        <f t="shared" si="1"/>
        <v>-0.15082989168549832</v>
      </c>
      <c r="J19" s="166">
        <f t="shared" si="0"/>
        <v>-48390</v>
      </c>
      <c r="K19" s="167">
        <f t="shared" si="2"/>
        <v>1.9121946549374259E-2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1653346</v>
      </c>
      <c r="D20" s="171">
        <f t="shared" ref="D20:H20" si="4">D12-SUM(D13:D19)</f>
        <v>601101</v>
      </c>
      <c r="E20" s="171">
        <f t="shared" si="4"/>
        <v>2748928</v>
      </c>
      <c r="F20" s="171">
        <f t="shared" si="4"/>
        <v>3308225</v>
      </c>
      <c r="G20" s="171">
        <f t="shared" si="4"/>
        <v>3551704</v>
      </c>
      <c r="H20" s="171">
        <f t="shared" si="4"/>
        <v>3514042</v>
      </c>
      <c r="I20" s="172">
        <f t="shared" si="1"/>
        <v>-1.0603924200890624E-2</v>
      </c>
      <c r="J20" s="171">
        <f>H20-G20</f>
        <v>-37662</v>
      </c>
      <c r="K20" s="172">
        <f t="shared" si="2"/>
        <v>0.2466471756428367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667222</v>
      </c>
      <c r="E22" s="178">
        <v>4868672</v>
      </c>
      <c r="F22" s="178">
        <v>5427808</v>
      </c>
      <c r="G22" s="178">
        <v>5660857</v>
      </c>
      <c r="H22" s="178">
        <v>5369729</v>
      </c>
      <c r="I22" s="179">
        <f>IFERROR(H22/G22-1,"-")</f>
        <v>-5.1428255474392004E-2</v>
      </c>
      <c r="J22" s="178">
        <f>H22-G22</f>
        <v>-291128</v>
      </c>
      <c r="K22" s="179">
        <f>H22/H$8</f>
        <v>0.37689603363233387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184622</v>
      </c>
      <c r="E23" s="162">
        <v>272109</v>
      </c>
      <c r="F23" s="162">
        <v>252019</v>
      </c>
      <c r="G23" s="162">
        <v>229018</v>
      </c>
      <c r="H23" s="162">
        <v>197743</v>
      </c>
      <c r="I23" s="163">
        <f>IFERROR(H23/G23-1,"-")</f>
        <v>-0.13656131832432383</v>
      </c>
      <c r="J23" s="162">
        <f t="shared" ref="J23:J33" si="5">H23-G23</f>
        <v>-31275</v>
      </c>
      <c r="K23" s="163">
        <f>H23/H$8</f>
        <v>1.3879388024713836E-2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99524</v>
      </c>
      <c r="E24" s="166">
        <v>88440</v>
      </c>
      <c r="F24" s="166">
        <v>85746</v>
      </c>
      <c r="G24" s="166">
        <v>73798</v>
      </c>
      <c r="H24" s="166">
        <v>61518</v>
      </c>
      <c r="I24" s="167">
        <f>IFERROR(H24/G24-1,"-")</f>
        <v>-0.16640017344643487</v>
      </c>
      <c r="J24" s="166">
        <f t="shared" si="5"/>
        <v>-12280</v>
      </c>
      <c r="K24" s="167">
        <f>H24/H$8</f>
        <v>4.3178883323523251E-3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85098</v>
      </c>
      <c r="E25" s="166">
        <v>183669</v>
      </c>
      <c r="F25" s="166">
        <v>166273</v>
      </c>
      <c r="G25" s="166">
        <v>155220</v>
      </c>
      <c r="H25" s="166">
        <v>136225</v>
      </c>
      <c r="I25" s="167">
        <f>IFERROR(H25/G25-1,"-")</f>
        <v>-0.12237469398273415</v>
      </c>
      <c r="J25" s="166">
        <f t="shared" si="5"/>
        <v>-18995</v>
      </c>
      <c r="K25" s="167">
        <f>H25/H$8</f>
        <v>9.5614996923615112E-3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482600</v>
      </c>
      <c r="E26" s="162">
        <v>4596563</v>
      </c>
      <c r="F26" s="162">
        <v>5175789</v>
      </c>
      <c r="G26" s="162">
        <v>5431839</v>
      </c>
      <c r="H26" s="162">
        <v>5171986</v>
      </c>
      <c r="I26" s="163">
        <f>IFERROR(H26/G26-1,"-")</f>
        <v>-4.7838862676158111E-2</v>
      </c>
      <c r="J26" s="162">
        <f t="shared" si="5"/>
        <v>-259853</v>
      </c>
      <c r="K26" s="163">
        <f>H26/H$8</f>
        <v>0.36301664560762004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24257</v>
      </c>
      <c r="E27" s="166">
        <v>2136550</v>
      </c>
      <c r="F27" s="166">
        <v>2475763</v>
      </c>
      <c r="G27" s="166">
        <v>2621459</v>
      </c>
      <c r="H27" s="166">
        <v>2546762</v>
      </c>
      <c r="I27" s="167">
        <f t="shared" ref="I27:I34" si="6">IFERROR(H27/G27-1,"-")</f>
        <v>-2.8494437639497661E-2</v>
      </c>
      <c r="J27" s="166">
        <f t="shared" si="5"/>
        <v>-74697</v>
      </c>
      <c r="K27" s="167">
        <f t="shared" ref="K27:K34" si="7">H27/H$8</f>
        <v>0.17875473723265176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76663</v>
      </c>
      <c r="E28" s="166">
        <v>550158</v>
      </c>
      <c r="F28" s="166">
        <v>613528</v>
      </c>
      <c r="G28" s="166">
        <v>624862</v>
      </c>
      <c r="H28" s="166">
        <v>568315</v>
      </c>
      <c r="I28" s="167">
        <f t="shared" si="6"/>
        <v>-9.0495181336038955E-2</v>
      </c>
      <c r="J28" s="166">
        <f t="shared" si="5"/>
        <v>-56547</v>
      </c>
      <c r="K28" s="167">
        <f t="shared" si="7"/>
        <v>3.9889474748867185E-2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88039</v>
      </c>
      <c r="E29" s="166">
        <v>202685</v>
      </c>
      <c r="F29" s="166">
        <v>226566</v>
      </c>
      <c r="G29" s="166">
        <v>239585</v>
      </c>
      <c r="H29" s="166">
        <v>175682</v>
      </c>
      <c r="I29" s="167">
        <f t="shared" si="6"/>
        <v>-0.26672370974810611</v>
      </c>
      <c r="J29" s="166">
        <f t="shared" si="5"/>
        <v>-63903</v>
      </c>
      <c r="K29" s="167">
        <f t="shared" si="7"/>
        <v>1.233094798277449E-2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10166</v>
      </c>
      <c r="E30" s="166">
        <v>256961</v>
      </c>
      <c r="F30" s="166">
        <v>217666</v>
      </c>
      <c r="G30" s="166">
        <v>227896</v>
      </c>
      <c r="H30" s="166">
        <v>217547</v>
      </c>
      <c r="I30" s="167">
        <f t="shared" si="6"/>
        <v>-4.5411064696177172E-2</v>
      </c>
      <c r="J30" s="166">
        <f t="shared" si="5"/>
        <v>-10349</v>
      </c>
      <c r="K30" s="167">
        <f t="shared" si="7"/>
        <v>1.5269411441175773E-2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35310</v>
      </c>
      <c r="E31" s="166">
        <v>284548</v>
      </c>
      <c r="F31" s="166">
        <v>252681</v>
      </c>
      <c r="G31" s="166">
        <v>263789</v>
      </c>
      <c r="H31" s="166">
        <v>253921</v>
      </c>
      <c r="I31" s="167">
        <f t="shared" si="6"/>
        <v>-3.740868648806428E-2</v>
      </c>
      <c r="J31" s="166">
        <f t="shared" si="5"/>
        <v>-9868</v>
      </c>
      <c r="K31" s="167">
        <f t="shared" si="7"/>
        <v>1.7822466972906053E-2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762</v>
      </c>
      <c r="E32" s="166">
        <v>98979</v>
      </c>
      <c r="F32" s="166">
        <v>112165</v>
      </c>
      <c r="G32" s="166">
        <v>104947</v>
      </c>
      <c r="H32" s="166">
        <v>98039</v>
      </c>
      <c r="I32" s="167">
        <f t="shared" si="6"/>
        <v>-6.5823701487417452E-2</v>
      </c>
      <c r="J32" s="166">
        <f t="shared" si="5"/>
        <v>-6908</v>
      </c>
      <c r="K32" s="167">
        <f t="shared" si="7"/>
        <v>6.8812616505004968E-3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2423</v>
      </c>
      <c r="E33" s="166">
        <v>60418</v>
      </c>
      <c r="F33" s="166">
        <v>99402</v>
      </c>
      <c r="G33" s="166">
        <v>96944</v>
      </c>
      <c r="H33" s="166">
        <v>83324</v>
      </c>
      <c r="I33" s="167">
        <f t="shared" si="6"/>
        <v>-0.14049348077240464</v>
      </c>
      <c r="J33" s="166">
        <f t="shared" si="5"/>
        <v>-13620</v>
      </c>
      <c r="K33" s="167">
        <f t="shared" si="7"/>
        <v>5.8484301733626757E-3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244980</v>
      </c>
      <c r="E34" s="171">
        <f t="shared" si="9"/>
        <v>1006264</v>
      </c>
      <c r="F34" s="171">
        <f t="shared" si="9"/>
        <v>1178018</v>
      </c>
      <c r="G34" s="171">
        <f t="shared" si="9"/>
        <v>1252357</v>
      </c>
      <c r="H34" s="171">
        <f t="shared" si="9"/>
        <v>1228396</v>
      </c>
      <c r="I34" s="172">
        <f t="shared" si="6"/>
        <v>-1.913272333687599E-2</v>
      </c>
      <c r="J34" s="171">
        <f>H34-G34</f>
        <v>-23961</v>
      </c>
      <c r="K34" s="172">
        <f t="shared" si="7"/>
        <v>8.6219915405381611E-2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321425</v>
      </c>
      <c r="E36" s="178">
        <v>3311807</v>
      </c>
      <c r="F36" s="178">
        <v>3819949</v>
      </c>
      <c r="G36" s="178">
        <v>4065011</v>
      </c>
      <c r="H36" s="178">
        <v>4012752</v>
      </c>
      <c r="I36" s="179">
        <f>IFERROR(H36/G36-1,"-")</f>
        <v>-1.2855807770261851E-2</v>
      </c>
      <c r="J36" s="178">
        <f>H36-G36</f>
        <v>-52259</v>
      </c>
      <c r="K36" s="179">
        <f>H36/H$8</f>
        <v>0.28165114342832109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56953</v>
      </c>
      <c r="E37" s="162">
        <v>157978</v>
      </c>
      <c r="F37" s="162">
        <v>152827</v>
      </c>
      <c r="G37" s="162">
        <v>177573</v>
      </c>
      <c r="H37" s="162">
        <v>183221</v>
      </c>
      <c r="I37" s="163">
        <f>IFERROR(H37/G37-1,"-")</f>
        <v>3.1806637270305638E-2</v>
      </c>
      <c r="J37" s="162">
        <f t="shared" ref="J37:J47" si="10">H37-G37</f>
        <v>5648</v>
      </c>
      <c r="K37" s="163">
        <f>H37/H$8</f>
        <v>1.2860103029063449E-2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38823</v>
      </c>
      <c r="E38" s="166">
        <v>51406</v>
      </c>
      <c r="F38" s="166">
        <v>43444</v>
      </c>
      <c r="G38" s="166">
        <v>80409</v>
      </c>
      <c r="H38" s="166">
        <v>67635</v>
      </c>
      <c r="I38" s="167">
        <f>IFERROR(H38/G38-1,"-")</f>
        <v>-0.15886281386411971</v>
      </c>
      <c r="J38" s="166">
        <f t="shared" si="10"/>
        <v>-12774</v>
      </c>
      <c r="K38" s="167">
        <f>H38/H$8</f>
        <v>4.7472345875784238E-3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18130</v>
      </c>
      <c r="E39" s="166">
        <v>106572</v>
      </c>
      <c r="F39" s="166">
        <v>109383</v>
      </c>
      <c r="G39" s="166">
        <v>97164</v>
      </c>
      <c r="H39" s="166">
        <v>115586</v>
      </c>
      <c r="I39" s="167">
        <f>IFERROR(H39/G39-1,"-")</f>
        <v>0.18959697007121989</v>
      </c>
      <c r="J39" s="166">
        <f t="shared" si="10"/>
        <v>18422</v>
      </c>
      <c r="K39" s="167">
        <f>H39/H$8</f>
        <v>8.1128684414850261E-3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264472</v>
      </c>
      <c r="E40" s="162">
        <v>3153829</v>
      </c>
      <c r="F40" s="162">
        <v>3667122</v>
      </c>
      <c r="G40" s="162">
        <v>3887438</v>
      </c>
      <c r="H40" s="162">
        <v>3829531</v>
      </c>
      <c r="I40" s="163">
        <f>IFERROR(H40/G40-1,"-")</f>
        <v>-1.4895928886840104E-2</v>
      </c>
      <c r="J40" s="162">
        <f t="shared" si="10"/>
        <v>-57907</v>
      </c>
      <c r="K40" s="163">
        <f>H40/H$8</f>
        <v>0.26879104039925761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14341</v>
      </c>
      <c r="E41" s="166">
        <v>1455449</v>
      </c>
      <c r="F41" s="166">
        <v>1674789</v>
      </c>
      <c r="G41" s="166">
        <v>1832086</v>
      </c>
      <c r="H41" s="166">
        <v>1818139</v>
      </c>
      <c r="I41" s="167">
        <f t="shared" ref="I41:I48" si="11">IFERROR(H41/G41-1,"-")</f>
        <v>-7.612633904740318E-3</v>
      </c>
      <c r="J41" s="166">
        <f t="shared" si="10"/>
        <v>-13947</v>
      </c>
      <c r="K41" s="167">
        <f t="shared" ref="K41:K48" si="12">H41/H$8</f>
        <v>0.12761340054447029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23576</v>
      </c>
      <c r="E42" s="166">
        <v>125696</v>
      </c>
      <c r="F42" s="166">
        <v>157084</v>
      </c>
      <c r="G42" s="166">
        <v>156354</v>
      </c>
      <c r="H42" s="166">
        <v>151841</v>
      </c>
      <c r="I42" s="167">
        <f t="shared" si="11"/>
        <v>-2.8863988129500973E-2</v>
      </c>
      <c r="J42" s="166">
        <f t="shared" si="10"/>
        <v>-4513</v>
      </c>
      <c r="K42" s="167">
        <f t="shared" si="12"/>
        <v>1.0657571479448444E-2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31302</v>
      </c>
      <c r="E43" s="166">
        <v>77108</v>
      </c>
      <c r="F43" s="166">
        <v>103262</v>
      </c>
      <c r="G43" s="166">
        <v>99506</v>
      </c>
      <c r="H43" s="166">
        <v>100848</v>
      </c>
      <c r="I43" s="167">
        <f t="shared" si="11"/>
        <v>1.3486623922175589E-2</v>
      </c>
      <c r="J43" s="166">
        <f t="shared" si="10"/>
        <v>1342</v>
      </c>
      <c r="K43" s="167">
        <f t="shared" si="12"/>
        <v>7.0784226168124327E-3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5244</v>
      </c>
      <c r="E44" s="166">
        <v>188142</v>
      </c>
      <c r="F44" s="166">
        <v>187792</v>
      </c>
      <c r="G44" s="166">
        <v>196939</v>
      </c>
      <c r="H44" s="166">
        <v>177814</v>
      </c>
      <c r="I44" s="167">
        <f t="shared" si="11"/>
        <v>-9.7111288266925277E-2</v>
      </c>
      <c r="J44" s="166">
        <f t="shared" si="10"/>
        <v>-19125</v>
      </c>
      <c r="K44" s="167">
        <f t="shared" si="12"/>
        <v>1.248059098034553E-2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7762</v>
      </c>
      <c r="E45" s="166">
        <v>122122</v>
      </c>
      <c r="F45" s="166">
        <v>144557</v>
      </c>
      <c r="G45" s="166">
        <v>157718</v>
      </c>
      <c r="H45" s="166">
        <v>130799</v>
      </c>
      <c r="I45" s="167">
        <f t="shared" si="11"/>
        <v>-0.17067804562573707</v>
      </c>
      <c r="J45" s="166">
        <f t="shared" si="10"/>
        <v>-26919</v>
      </c>
      <c r="K45" s="167">
        <f t="shared" si="12"/>
        <v>9.1806540522018226E-3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950</v>
      </c>
      <c r="E46" s="166">
        <v>101728</v>
      </c>
      <c r="F46" s="166">
        <v>114789</v>
      </c>
      <c r="G46" s="166">
        <v>109100</v>
      </c>
      <c r="H46" s="166">
        <v>116737</v>
      </c>
      <c r="I46" s="167">
        <f t="shared" si="11"/>
        <v>7.0000000000000062E-2</v>
      </c>
      <c r="J46" s="166">
        <f t="shared" si="10"/>
        <v>7637</v>
      </c>
      <c r="K46" s="167">
        <f t="shared" si="12"/>
        <v>8.1936560072468755E-3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14076</v>
      </c>
      <c r="E47" s="166">
        <v>97230</v>
      </c>
      <c r="F47" s="166">
        <v>120998</v>
      </c>
      <c r="G47" s="166">
        <v>135388</v>
      </c>
      <c r="H47" s="166">
        <v>116123</v>
      </c>
      <c r="I47" s="167">
        <f t="shared" si="11"/>
        <v>-0.14229473808609328</v>
      </c>
      <c r="J47" s="166">
        <f t="shared" si="10"/>
        <v>-19265</v>
      </c>
      <c r="K47" s="167">
        <f t="shared" si="12"/>
        <v>8.1505599469707899E-3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167221</v>
      </c>
      <c r="E48" s="171">
        <f t="shared" si="14"/>
        <v>986354</v>
      </c>
      <c r="F48" s="171">
        <f t="shared" si="14"/>
        <v>1163851</v>
      </c>
      <c r="G48" s="171">
        <f t="shared" si="14"/>
        <v>1200347</v>
      </c>
      <c r="H48" s="171">
        <f t="shared" si="14"/>
        <v>1217230</v>
      </c>
      <c r="I48" s="172">
        <f t="shared" si="11"/>
        <v>1.4065099508725476E-2</v>
      </c>
      <c r="J48" s="171">
        <f>H48-G48</f>
        <v>16883</v>
      </c>
      <c r="K48" s="172">
        <f t="shared" si="12"/>
        <v>8.5436184771761445E-2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15769</v>
      </c>
      <c r="E50" s="178">
        <v>67370</v>
      </c>
      <c r="F50" s="178">
        <v>76289</v>
      </c>
      <c r="G50" s="178">
        <v>83156</v>
      </c>
      <c r="H50" s="178">
        <v>80713</v>
      </c>
      <c r="I50" s="179">
        <f>IFERROR(H50/G50-1,"-")</f>
        <v>-2.9378517485208477E-2</v>
      </c>
      <c r="J50" s="178">
        <f>H50-G50</f>
        <v>-2443</v>
      </c>
      <c r="K50" s="179">
        <f>H50/H$8</f>
        <v>5.6651666336544294E-3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3267</v>
      </c>
      <c r="E51" s="162">
        <v>5646</v>
      </c>
      <c r="F51" s="162">
        <v>20111</v>
      </c>
      <c r="G51" s="162">
        <v>12000</v>
      </c>
      <c r="H51" s="162">
        <v>8503</v>
      </c>
      <c r="I51" s="163">
        <f>IFERROR(H51/G51-1,"-")</f>
        <v>-0.29141666666666666</v>
      </c>
      <c r="J51" s="162">
        <f t="shared" ref="J51:J61" si="15">H51-G51</f>
        <v>-3497</v>
      </c>
      <c r="K51" s="163">
        <f>H51/H$8</f>
        <v>5.9681726470288074E-4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1979</v>
      </c>
      <c r="E52" s="166">
        <v>872</v>
      </c>
      <c r="F52" s="166">
        <v>13917</v>
      </c>
      <c r="G52" s="166">
        <v>6815</v>
      </c>
      <c r="H52" s="166">
        <v>4265</v>
      </c>
      <c r="I52" s="167">
        <f>IFERROR(H52/G52-1,"-")</f>
        <v>-0.3741746148202495</v>
      </c>
      <c r="J52" s="166">
        <f t="shared" si="15"/>
        <v>-2550</v>
      </c>
      <c r="K52" s="167">
        <f>H52/H$8</f>
        <v>2.993561841653283E-4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1288</v>
      </c>
      <c r="E53" s="166">
        <v>4774</v>
      </c>
      <c r="F53" s="166">
        <v>6194</v>
      </c>
      <c r="G53" s="166">
        <v>5185</v>
      </c>
      <c r="H53" s="166">
        <v>4238</v>
      </c>
      <c r="I53" s="167">
        <f>IFERROR(H53/G53-1,"-")</f>
        <v>-0.18264223722275796</v>
      </c>
      <c r="J53" s="166">
        <f t="shared" si="15"/>
        <v>-947</v>
      </c>
      <c r="K53" s="167">
        <f>H53/H$8</f>
        <v>2.9746108053755249E-4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12502</v>
      </c>
      <c r="E54" s="162">
        <v>61724</v>
      </c>
      <c r="F54" s="162">
        <v>56178</v>
      </c>
      <c r="G54" s="162">
        <v>71156</v>
      </c>
      <c r="H54" s="162">
        <v>72210</v>
      </c>
      <c r="I54" s="163">
        <f>IFERROR(H54/G54-1,"-")</f>
        <v>1.4812524593850185E-2</v>
      </c>
      <c r="J54" s="162">
        <f t="shared" si="15"/>
        <v>1054</v>
      </c>
      <c r="K54" s="163">
        <f>H54/H$8</f>
        <v>5.0683493689515488E-3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493</v>
      </c>
      <c r="E55" s="166">
        <v>27273</v>
      </c>
      <c r="F55" s="166">
        <v>22323</v>
      </c>
      <c r="G55" s="166">
        <v>26122</v>
      </c>
      <c r="H55" s="166">
        <v>28765</v>
      </c>
      <c r="I55" s="167">
        <f t="shared" ref="I55:I62" si="16">IFERROR(H55/G55-1,"-")</f>
        <v>0.10117908276548504</v>
      </c>
      <c r="J55" s="166">
        <f t="shared" si="15"/>
        <v>2643</v>
      </c>
      <c r="K55" s="167">
        <f t="shared" ref="K55:K62" si="17">H55/H$8</f>
        <v>2.0189872538137555E-3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5396</v>
      </c>
      <c r="E56" s="166">
        <v>15566</v>
      </c>
      <c r="F56" s="166">
        <v>12374</v>
      </c>
      <c r="G56" s="166">
        <v>19224</v>
      </c>
      <c r="H56" s="166">
        <v>17666</v>
      </c>
      <c r="I56" s="167">
        <f t="shared" si="16"/>
        <v>-8.1044527673741151E-2</v>
      </c>
      <c r="J56" s="166">
        <f t="shared" si="15"/>
        <v>-1558</v>
      </c>
      <c r="K56" s="167">
        <f t="shared" si="17"/>
        <v>1.2399592847513925E-3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1106</v>
      </c>
      <c r="E57" s="166">
        <v>2268</v>
      </c>
      <c r="F57" s="166">
        <v>3103</v>
      </c>
      <c r="G57" s="166">
        <v>2546</v>
      </c>
      <c r="H57" s="166">
        <v>2293</v>
      </c>
      <c r="I57" s="167">
        <f t="shared" si="16"/>
        <v>-9.9371563236449356E-2</v>
      </c>
      <c r="J57" s="166">
        <f t="shared" si="15"/>
        <v>-253</v>
      </c>
      <c r="K57" s="167">
        <f t="shared" si="17"/>
        <v>1.6094343031444261E-4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475</v>
      </c>
      <c r="E58" s="166">
        <v>1332</v>
      </c>
      <c r="F58" s="166">
        <v>942</v>
      </c>
      <c r="G58" s="166">
        <v>2267</v>
      </c>
      <c r="H58" s="166">
        <v>1937</v>
      </c>
      <c r="I58" s="167">
        <f t="shared" si="16"/>
        <v>-0.14556682840758717</v>
      </c>
      <c r="J58" s="166">
        <f t="shared" si="15"/>
        <v>-330</v>
      </c>
      <c r="K58" s="167">
        <f t="shared" si="17"/>
        <v>1.3595613803710219E-4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197</v>
      </c>
      <c r="E59" s="166">
        <v>1199</v>
      </c>
      <c r="F59" s="166">
        <v>1303</v>
      </c>
      <c r="G59" s="166">
        <v>1450</v>
      </c>
      <c r="H59" s="166">
        <v>1344</v>
      </c>
      <c r="I59" s="167">
        <f t="shared" si="16"/>
        <v>-7.3103448275862015E-2</v>
      </c>
      <c r="J59" s="166">
        <f t="shared" si="15"/>
        <v>-106</v>
      </c>
      <c r="K59" s="167">
        <f t="shared" si="17"/>
        <v>9.4334047249285154E-5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107</v>
      </c>
      <c r="E60" s="166">
        <v>201</v>
      </c>
      <c r="F60" s="166">
        <v>488</v>
      </c>
      <c r="G60" s="166">
        <v>357</v>
      </c>
      <c r="H60" s="166">
        <v>594</v>
      </c>
      <c r="I60" s="167">
        <f t="shared" si="16"/>
        <v>0.66386554621848748</v>
      </c>
      <c r="J60" s="166">
        <f t="shared" si="15"/>
        <v>237</v>
      </c>
      <c r="K60" s="167">
        <f t="shared" si="17"/>
        <v>4.1692279811067993E-5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242</v>
      </c>
      <c r="F61" s="166">
        <v>438</v>
      </c>
      <c r="G61" s="166">
        <v>364</v>
      </c>
      <c r="H61" s="166">
        <v>860</v>
      </c>
      <c r="I61" s="167">
        <f t="shared" si="16"/>
        <v>1.3626373626373627</v>
      </c>
      <c r="J61" s="166">
        <f t="shared" si="15"/>
        <v>496</v>
      </c>
      <c r="K61" s="167">
        <f t="shared" si="17"/>
        <v>6.0362559995822346E-5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4673</v>
      </c>
      <c r="E62" s="171">
        <f t="shared" si="19"/>
        <v>13643</v>
      </c>
      <c r="F62" s="171">
        <f t="shared" si="19"/>
        <v>15207</v>
      </c>
      <c r="G62" s="171">
        <f t="shared" si="19"/>
        <v>18826</v>
      </c>
      <c r="H62" s="171">
        <f t="shared" si="19"/>
        <v>18751</v>
      </c>
      <c r="I62" s="172">
        <f t="shared" si="16"/>
        <v>-3.9838521194093257E-3</v>
      </c>
      <c r="J62" s="171">
        <f>H62-G62</f>
        <v>-75</v>
      </c>
      <c r="K62" s="172">
        <f t="shared" si="17"/>
        <v>1.31611437497868E-3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106021</v>
      </c>
      <c r="E64" s="178">
        <v>340319</v>
      </c>
      <c r="F64" s="178">
        <v>457157</v>
      </c>
      <c r="G64" s="178">
        <v>611590</v>
      </c>
      <c r="H64" s="178">
        <v>448286</v>
      </c>
      <c r="I64" s="179">
        <f>IFERROR(H64/G64-1,"-")</f>
        <v>-0.26701548422963095</v>
      </c>
      <c r="J64" s="178">
        <f>H64-G64</f>
        <v>-163304</v>
      </c>
      <c r="K64" s="179">
        <f>H64/H$8</f>
        <v>3.1464756477078158E-2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21830</v>
      </c>
      <c r="E65" s="162">
        <v>47175</v>
      </c>
      <c r="F65" s="162">
        <v>27853</v>
      </c>
      <c r="G65" s="162">
        <v>95607</v>
      </c>
      <c r="H65" s="162">
        <v>52023</v>
      </c>
      <c r="I65" s="163">
        <f>IFERROR(H65/G65-1,"-")</f>
        <v>-0.45586620226552454</v>
      </c>
      <c r="J65" s="162">
        <f t="shared" ref="J65:J75" si="20">H65-G65</f>
        <v>-43584</v>
      </c>
      <c r="K65" s="163">
        <f>H65/H$8</f>
        <v>3.6514435565844954E-3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20958</v>
      </c>
      <c r="E66" s="166">
        <v>29496</v>
      </c>
      <c r="F66" s="166">
        <v>15749</v>
      </c>
      <c r="G66" s="166">
        <v>42114</v>
      </c>
      <c r="H66" s="166">
        <v>13524</v>
      </c>
      <c r="I66" s="167">
        <f>IFERROR(H66/G66-1,"-")</f>
        <v>-0.67887163413591678</v>
      </c>
      <c r="J66" s="166">
        <f t="shared" si="20"/>
        <v>-28590</v>
      </c>
      <c r="K66" s="167">
        <f>H66/H$8</f>
        <v>9.4923635044593193E-4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872</v>
      </c>
      <c r="E67" s="166">
        <v>17679</v>
      </c>
      <c r="F67" s="166">
        <v>12104</v>
      </c>
      <c r="G67" s="166">
        <v>53493</v>
      </c>
      <c r="H67" s="166">
        <v>38499</v>
      </c>
      <c r="I67" s="167">
        <f>IFERROR(H67/G67-1,"-")</f>
        <v>-0.28029835679434689</v>
      </c>
      <c r="J67" s="166">
        <f t="shared" si="20"/>
        <v>-14994</v>
      </c>
      <c r="K67" s="167">
        <f>H67/H$8</f>
        <v>2.7022072061385636E-3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84191</v>
      </c>
      <c r="E68" s="162">
        <v>293144</v>
      </c>
      <c r="F68" s="162">
        <v>429304</v>
      </c>
      <c r="G68" s="162">
        <v>515983</v>
      </c>
      <c r="H68" s="162">
        <v>396263</v>
      </c>
      <c r="I68" s="163">
        <f>IFERROR(H68/G68-1,"-")</f>
        <v>-0.23202314804945123</v>
      </c>
      <c r="J68" s="162">
        <f t="shared" si="20"/>
        <v>-119720</v>
      </c>
      <c r="K68" s="163">
        <f>H68/H$8</f>
        <v>2.7813312920493664E-2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9579</v>
      </c>
      <c r="E69" s="166">
        <v>113636</v>
      </c>
      <c r="F69" s="166">
        <v>153499</v>
      </c>
      <c r="G69" s="166">
        <v>182070</v>
      </c>
      <c r="H69" s="166">
        <v>181565</v>
      </c>
      <c r="I69" s="167">
        <f t="shared" ref="I69:I76" si="21">IFERROR(H69/G69-1,"-")</f>
        <v>-2.7736584830010402E-3</v>
      </c>
      <c r="J69" s="166">
        <f t="shared" si="20"/>
        <v>-505</v>
      </c>
      <c r="K69" s="167">
        <f t="shared" ref="K69:K76" si="22">H69/H$8</f>
        <v>1.2743870006559866E-2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17664</v>
      </c>
      <c r="E70" s="166">
        <v>34268</v>
      </c>
      <c r="F70" s="166">
        <v>31728</v>
      </c>
      <c r="G70" s="166">
        <v>37356</v>
      </c>
      <c r="H70" s="166">
        <v>34980</v>
      </c>
      <c r="I70" s="167">
        <f t="shared" si="21"/>
        <v>-6.360424028268552E-2</v>
      </c>
      <c r="J70" s="166">
        <f t="shared" si="20"/>
        <v>-2376</v>
      </c>
      <c r="K70" s="167">
        <f t="shared" si="22"/>
        <v>2.4552120333184487E-3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5754</v>
      </c>
      <c r="E71" s="166">
        <v>40748</v>
      </c>
      <c r="F71" s="166">
        <v>58212</v>
      </c>
      <c r="G71" s="166">
        <v>68232</v>
      </c>
      <c r="H71" s="166">
        <v>27191</v>
      </c>
      <c r="I71" s="167">
        <f t="shared" si="21"/>
        <v>-0.60149196857779341</v>
      </c>
      <c r="J71" s="166">
        <f t="shared" si="20"/>
        <v>-41041</v>
      </c>
      <c r="K71" s="167">
        <f t="shared" si="22"/>
        <v>1.9085097312167506E-3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2053</v>
      </c>
      <c r="E72" s="166">
        <v>10319</v>
      </c>
      <c r="F72" s="166">
        <v>10897</v>
      </c>
      <c r="G72" s="166">
        <v>20972</v>
      </c>
      <c r="H72" s="166">
        <v>15168</v>
      </c>
      <c r="I72" s="167">
        <f t="shared" si="21"/>
        <v>-0.27674995231737554</v>
      </c>
      <c r="J72" s="166">
        <f t="shared" si="20"/>
        <v>-5804</v>
      </c>
      <c r="K72" s="167">
        <f t="shared" si="22"/>
        <v>1.0646271046705039E-3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7980</v>
      </c>
      <c r="E73" s="166">
        <v>8650</v>
      </c>
      <c r="F73" s="166">
        <v>8164</v>
      </c>
      <c r="G73" s="166">
        <v>12096</v>
      </c>
      <c r="H73" s="166">
        <v>8825</v>
      </c>
      <c r="I73" s="167">
        <f t="shared" si="21"/>
        <v>-0.27041997354497349</v>
      </c>
      <c r="J73" s="166">
        <f t="shared" si="20"/>
        <v>-3271</v>
      </c>
      <c r="K73" s="167">
        <f t="shared" si="22"/>
        <v>6.1941813018968862E-4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7473</v>
      </c>
      <c r="F74" s="166">
        <v>22895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7.5467237799428123E-4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2112</v>
      </c>
      <c r="F75" s="166">
        <v>6636</v>
      </c>
      <c r="G75" s="166">
        <v>11725</v>
      </c>
      <c r="H75" s="166">
        <v>14062</v>
      </c>
      <c r="I75" s="167">
        <f t="shared" si="21"/>
        <v>0.19931769722814496</v>
      </c>
      <c r="J75" s="166">
        <f t="shared" si="20"/>
        <v>2337</v>
      </c>
      <c r="K75" s="167">
        <f t="shared" si="22"/>
        <v>9.8699804495494645E-4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41159</v>
      </c>
      <c r="E76" s="171">
        <f t="shared" si="24"/>
        <v>75938</v>
      </c>
      <c r="F76" s="171">
        <f t="shared" si="24"/>
        <v>137273</v>
      </c>
      <c r="G76" s="171">
        <f t="shared" si="24"/>
        <v>166286</v>
      </c>
      <c r="H76" s="171">
        <f t="shared" si="24"/>
        <v>103720</v>
      </c>
      <c r="I76" s="172">
        <f t="shared" si="21"/>
        <v>-0.37625536725881914</v>
      </c>
      <c r="J76" s="171">
        <f>H76-G76</f>
        <v>-62566</v>
      </c>
      <c r="K76" s="172">
        <f t="shared" si="22"/>
        <v>7.2800054915891791E-3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190702</v>
      </c>
      <c r="E78" s="178">
        <v>1588442</v>
      </c>
      <c r="F78" s="178">
        <v>2027258</v>
      </c>
      <c r="G78" s="178">
        <v>2275437</v>
      </c>
      <c r="H78" s="178">
        <v>2299129</v>
      </c>
      <c r="I78" s="179">
        <f>IFERROR(H78/G78-1,"-")</f>
        <v>1.0412065902066336E-2</v>
      </c>
      <c r="J78" s="178">
        <f>H78-G78</f>
        <v>23692</v>
      </c>
      <c r="K78" s="179">
        <f>H78/H$8</f>
        <v>0.16137361883794774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67657</v>
      </c>
      <c r="E79" s="162">
        <v>551279</v>
      </c>
      <c r="F79" s="162">
        <v>610545</v>
      </c>
      <c r="G79" s="162">
        <v>568336</v>
      </c>
      <c r="H79" s="162">
        <v>586227</v>
      </c>
      <c r="I79" s="163">
        <f>IFERROR(H79/G79-1,"-")</f>
        <v>3.1479617690943318E-2</v>
      </c>
      <c r="J79" s="162">
        <f t="shared" ref="J79:J89" si="25">H79-G79</f>
        <v>17891</v>
      </c>
      <c r="K79" s="163">
        <f>H79/H$8</f>
        <v>4.1146700533338312E-2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28037</v>
      </c>
      <c r="E80" s="166">
        <v>75661</v>
      </c>
      <c r="F80" s="166">
        <v>87331</v>
      </c>
      <c r="G80" s="166">
        <v>83317</v>
      </c>
      <c r="H80" s="166">
        <v>71031</v>
      </c>
      <c r="I80" s="167">
        <f>IFERROR(H80/G80-1,"-")</f>
        <v>-0.14746090233685805</v>
      </c>
      <c r="J80" s="166">
        <f t="shared" si="25"/>
        <v>-12286</v>
      </c>
      <c r="K80" s="167">
        <f>H80/H$8</f>
        <v>4.9855965105386714E-3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39620</v>
      </c>
      <c r="E81" s="166">
        <v>475618</v>
      </c>
      <c r="F81" s="166">
        <v>523214</v>
      </c>
      <c r="G81" s="166">
        <v>485019</v>
      </c>
      <c r="H81" s="166">
        <v>515196</v>
      </c>
      <c r="I81" s="167">
        <f>IFERROR(H81/G81-1,"-")</f>
        <v>6.2218181143419038E-2</v>
      </c>
      <c r="J81" s="166">
        <f t="shared" si="25"/>
        <v>30177</v>
      </c>
      <c r="K81" s="167">
        <f>H81/H$8</f>
        <v>3.6161104022799644E-2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123045</v>
      </c>
      <c r="E82" s="162">
        <v>1037163</v>
      </c>
      <c r="F82" s="162">
        <v>1416713</v>
      </c>
      <c r="G82" s="162">
        <v>1707101</v>
      </c>
      <c r="H82" s="162">
        <v>1712902</v>
      </c>
      <c r="I82" s="163">
        <f>IFERROR(H82/G82-1,"-")</f>
        <v>3.3981586326761182E-3</v>
      </c>
      <c r="J82" s="162">
        <f t="shared" si="25"/>
        <v>5801</v>
      </c>
      <c r="K82" s="163">
        <f>H82/H$8</f>
        <v>0.12022691830460941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10723</v>
      </c>
      <c r="E83" s="166">
        <v>166832</v>
      </c>
      <c r="F83" s="166">
        <v>233176</v>
      </c>
      <c r="G83" s="166">
        <v>298463</v>
      </c>
      <c r="H83" s="166">
        <v>283186</v>
      </c>
      <c r="I83" s="167">
        <f t="shared" ref="I83:I90" si="26">IFERROR(H83/G83-1,"-")</f>
        <v>-5.1185574091260899E-2</v>
      </c>
      <c r="J83" s="166">
        <f t="shared" si="25"/>
        <v>-15277</v>
      </c>
      <c r="K83" s="167">
        <f t="shared" ref="K83:K90" si="27">H83/H$8</f>
        <v>1.9876548738345289E-2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36982</v>
      </c>
      <c r="E84" s="166">
        <v>408738</v>
      </c>
      <c r="F84" s="166">
        <v>550771</v>
      </c>
      <c r="G84" s="166">
        <v>652867</v>
      </c>
      <c r="H84" s="166">
        <v>620990</v>
      </c>
      <c r="I84" s="167">
        <f t="shared" si="26"/>
        <v>-4.8826177460340348E-2</v>
      </c>
      <c r="J84" s="166">
        <f t="shared" si="25"/>
        <v>-31877</v>
      </c>
      <c r="K84" s="167">
        <f t="shared" si="27"/>
        <v>4.3586681548611304E-2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19630</v>
      </c>
      <c r="E85" s="166">
        <v>74202</v>
      </c>
      <c r="F85" s="166">
        <v>102123</v>
      </c>
      <c r="G85" s="166">
        <v>151895</v>
      </c>
      <c r="H85" s="166">
        <v>164567</v>
      </c>
      <c r="I85" s="167">
        <f t="shared" si="26"/>
        <v>8.3426050890417658E-2</v>
      </c>
      <c r="J85" s="166">
        <f t="shared" si="25"/>
        <v>12672</v>
      </c>
      <c r="K85" s="167">
        <f t="shared" si="27"/>
        <v>1.1550796989340112E-2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1495</v>
      </c>
      <c r="E86" s="166">
        <v>26621</v>
      </c>
      <c r="F86" s="166">
        <v>26481</v>
      </c>
      <c r="G86" s="166">
        <v>39104</v>
      </c>
      <c r="H86" s="166">
        <v>45554</v>
      </c>
      <c r="I86" s="167">
        <f t="shared" si="26"/>
        <v>0.16494476268412428</v>
      </c>
      <c r="J86" s="166">
        <f t="shared" si="25"/>
        <v>6450</v>
      </c>
      <c r="K86" s="167">
        <f t="shared" si="27"/>
        <v>3.1973907651740596E-3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1756</v>
      </c>
      <c r="E87" s="166">
        <v>13540</v>
      </c>
      <c r="F87" s="166">
        <v>14645</v>
      </c>
      <c r="G87" s="166">
        <v>18752</v>
      </c>
      <c r="H87" s="166">
        <v>20624</v>
      </c>
      <c r="I87" s="167">
        <f t="shared" si="26"/>
        <v>9.9829351535836164E-2</v>
      </c>
      <c r="J87" s="166">
        <f t="shared" si="25"/>
        <v>1872</v>
      </c>
      <c r="K87" s="167">
        <f t="shared" si="27"/>
        <v>1.4475784155277211E-3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780</v>
      </c>
      <c r="E88" s="166">
        <v>28428</v>
      </c>
      <c r="F88" s="166">
        <v>46088</v>
      </c>
      <c r="G88" s="166">
        <v>41343</v>
      </c>
      <c r="H88" s="166">
        <v>42059</v>
      </c>
      <c r="I88" s="167">
        <f t="shared" si="26"/>
        <v>1.7318530343710004E-2</v>
      </c>
      <c r="J88" s="166">
        <f t="shared" si="25"/>
        <v>716</v>
      </c>
      <c r="K88" s="167">
        <f t="shared" si="27"/>
        <v>2.9520801289119676E-3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2550</v>
      </c>
      <c r="E89" s="166">
        <v>26255</v>
      </c>
      <c r="F89" s="166">
        <v>45983</v>
      </c>
      <c r="G89" s="166">
        <v>50053</v>
      </c>
      <c r="H89" s="166">
        <v>39019</v>
      </c>
      <c r="I89" s="167">
        <f t="shared" si="26"/>
        <v>-0.22044632689349286</v>
      </c>
      <c r="J89" s="166">
        <f t="shared" si="25"/>
        <v>-11034</v>
      </c>
      <c r="K89" s="167">
        <f t="shared" si="27"/>
        <v>2.7387054982290606E-3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49129</v>
      </c>
      <c r="E90" s="171">
        <f t="shared" si="29"/>
        <v>292547</v>
      </c>
      <c r="F90" s="171">
        <f t="shared" si="29"/>
        <v>397446</v>
      </c>
      <c r="G90" s="171">
        <f t="shared" si="29"/>
        <v>454624</v>
      </c>
      <c r="H90" s="171">
        <f t="shared" si="29"/>
        <v>496903</v>
      </c>
      <c r="I90" s="172">
        <f t="shared" si="26"/>
        <v>9.2997729992257305E-2</v>
      </c>
      <c r="J90" s="171">
        <f>H90-G90</f>
        <v>42279</v>
      </c>
      <c r="K90" s="172">
        <f t="shared" si="27"/>
        <v>3.4877136220469895E-2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20551</v>
      </c>
      <c r="E92" s="178">
        <v>57771</v>
      </c>
      <c r="F92" s="178">
        <v>69703</v>
      </c>
      <c r="G92" s="178">
        <v>70963</v>
      </c>
      <c r="H92" s="178">
        <v>66850</v>
      </c>
      <c r="I92" s="179">
        <f>IFERROR(H92/G92-1,"-")</f>
        <v>-5.7959781858151427E-2</v>
      </c>
      <c r="J92" s="178">
        <f>H92-G92</f>
        <v>-4113</v>
      </c>
      <c r="K92" s="179">
        <f>H92/H$8</f>
        <v>4.6921362043264234E-3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9982</v>
      </c>
      <c r="E93" s="162">
        <v>25950</v>
      </c>
      <c r="F93" s="162">
        <v>31243</v>
      </c>
      <c r="G93" s="162">
        <v>26716</v>
      </c>
      <c r="H93" s="162">
        <v>27170</v>
      </c>
      <c r="I93" s="163">
        <f>IFERROR(H93/G93-1,"-")</f>
        <v>1.6993561910465749E-2</v>
      </c>
      <c r="J93" s="162">
        <f t="shared" ref="J93:J103" si="30">H93-G93</f>
        <v>454</v>
      </c>
      <c r="K93" s="163">
        <f>H93/H$8</f>
        <v>1.9070357617284805E-3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5640</v>
      </c>
      <c r="E94" s="166">
        <v>10848</v>
      </c>
      <c r="F94" s="166">
        <v>8167</v>
      </c>
      <c r="G94" s="166">
        <v>7054</v>
      </c>
      <c r="H94" s="166">
        <v>8445</v>
      </c>
      <c r="I94" s="167">
        <f>IFERROR(H94/G94-1,"-")</f>
        <v>0.19719308193932528</v>
      </c>
      <c r="J94" s="166">
        <f t="shared" si="30"/>
        <v>1391</v>
      </c>
      <c r="K94" s="167">
        <f>H94/H$8</f>
        <v>5.9274630135432529E-4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4342</v>
      </c>
      <c r="E95" s="166">
        <v>15102</v>
      </c>
      <c r="F95" s="166">
        <v>23076</v>
      </c>
      <c r="G95" s="166">
        <v>19662</v>
      </c>
      <c r="H95" s="166">
        <v>18725</v>
      </c>
      <c r="I95" s="167">
        <f>IFERROR(H95/G95-1,"-")</f>
        <v>-4.7655375851897053E-2</v>
      </c>
      <c r="J95" s="166">
        <f t="shared" si="30"/>
        <v>-937</v>
      </c>
      <c r="K95" s="167">
        <f>H95/H$8</f>
        <v>1.3142894603741552E-3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10569</v>
      </c>
      <c r="E96" s="162">
        <v>31821</v>
      </c>
      <c r="F96" s="162">
        <v>38460</v>
      </c>
      <c r="G96" s="162">
        <v>44247</v>
      </c>
      <c r="H96" s="162">
        <v>39680</v>
      </c>
      <c r="I96" s="163">
        <f>IFERROR(H96/G96-1,"-")</f>
        <v>-0.10321603724546302</v>
      </c>
      <c r="J96" s="162">
        <f t="shared" si="30"/>
        <v>-4567</v>
      </c>
      <c r="K96" s="163">
        <f>H96/H$8</f>
        <v>2.7851004425979427E-3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228</v>
      </c>
      <c r="E97" s="166">
        <v>4488</v>
      </c>
      <c r="F97" s="166">
        <v>6248</v>
      </c>
      <c r="G97" s="166">
        <v>7549</v>
      </c>
      <c r="H97" s="166">
        <v>5473</v>
      </c>
      <c r="I97" s="167">
        <f t="shared" ref="I97:I104" si="31">IFERROR(H97/G97-1,"-")</f>
        <v>-0.2750033116969135</v>
      </c>
      <c r="J97" s="166">
        <f t="shared" si="30"/>
        <v>-2076</v>
      </c>
      <c r="K97" s="167">
        <f t="shared" ref="K97:K104" si="32">H97/H$8</f>
        <v>3.8414452425248338E-4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3007</v>
      </c>
      <c r="E98" s="166">
        <v>10382</v>
      </c>
      <c r="F98" s="166">
        <v>12164</v>
      </c>
      <c r="G98" s="166">
        <v>13938</v>
      </c>
      <c r="H98" s="166">
        <v>12522</v>
      </c>
      <c r="I98" s="167">
        <f t="shared" si="31"/>
        <v>-0.10159276797244943</v>
      </c>
      <c r="J98" s="166">
        <f t="shared" si="30"/>
        <v>-1416</v>
      </c>
      <c r="K98" s="167">
        <f t="shared" si="32"/>
        <v>8.7890694914847384E-4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3179</v>
      </c>
      <c r="E99" s="166">
        <v>3896</v>
      </c>
      <c r="F99" s="166">
        <v>4545</v>
      </c>
      <c r="G99" s="166">
        <v>5210</v>
      </c>
      <c r="H99" s="166">
        <v>4783</v>
      </c>
      <c r="I99" s="167">
        <f t="shared" si="31"/>
        <v>-8.1957773512476018E-2</v>
      </c>
      <c r="J99" s="166">
        <f t="shared" si="30"/>
        <v>-427</v>
      </c>
      <c r="K99" s="167">
        <f t="shared" si="32"/>
        <v>3.3571409820932363E-4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176</v>
      </c>
      <c r="E100" s="166">
        <v>2117</v>
      </c>
      <c r="F100" s="166">
        <v>2020</v>
      </c>
      <c r="G100" s="166">
        <v>2374</v>
      </c>
      <c r="H100" s="166">
        <v>1632</v>
      </c>
      <c r="I100" s="167">
        <f t="shared" si="31"/>
        <v>-0.31255265374894692</v>
      </c>
      <c r="J100" s="166">
        <f t="shared" si="30"/>
        <v>-742</v>
      </c>
      <c r="K100" s="167">
        <f t="shared" si="32"/>
        <v>1.1454848594556055E-4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327</v>
      </c>
      <c r="E101" s="166">
        <v>1002</v>
      </c>
      <c r="F101" s="166">
        <v>802</v>
      </c>
      <c r="G101" s="166">
        <v>1285</v>
      </c>
      <c r="H101" s="166">
        <v>1504</v>
      </c>
      <c r="I101" s="167">
        <f t="shared" si="31"/>
        <v>0.1704280155642024</v>
      </c>
      <c r="J101" s="166">
        <f t="shared" si="30"/>
        <v>219</v>
      </c>
      <c r="K101" s="167">
        <f t="shared" si="32"/>
        <v>1.0556429096943815E-4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516</v>
      </c>
      <c r="F102" s="166">
        <v>241</v>
      </c>
      <c r="G102" s="166">
        <v>371</v>
      </c>
      <c r="H102" s="166">
        <v>306</v>
      </c>
      <c r="I102" s="167">
        <f t="shared" si="31"/>
        <v>-0.17520215633423175</v>
      </c>
      <c r="J102" s="166">
        <f t="shared" si="30"/>
        <v>-65</v>
      </c>
      <c r="K102" s="167">
        <f t="shared" si="32"/>
        <v>2.1477841114792604E-5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101</v>
      </c>
      <c r="E103" s="166">
        <v>188</v>
      </c>
      <c r="F103" s="166">
        <v>529</v>
      </c>
      <c r="G103" s="166">
        <v>822</v>
      </c>
      <c r="H103" s="166">
        <v>403</v>
      </c>
      <c r="I103" s="167">
        <f t="shared" si="31"/>
        <v>-0.50973236009732359</v>
      </c>
      <c r="J103" s="166">
        <f t="shared" si="30"/>
        <v>-419</v>
      </c>
      <c r="K103" s="167">
        <f t="shared" si="32"/>
        <v>2.8286176370135358E-5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3513</v>
      </c>
      <c r="E104" s="171">
        <f t="shared" si="34"/>
        <v>9232</v>
      </c>
      <c r="F104" s="171">
        <f t="shared" si="34"/>
        <v>11911</v>
      </c>
      <c r="G104" s="171">
        <f t="shared" si="34"/>
        <v>12698</v>
      </c>
      <c r="H104" s="171">
        <f t="shared" si="34"/>
        <v>13057</v>
      </c>
      <c r="I104" s="172">
        <f t="shared" si="31"/>
        <v>2.8272168845487444E-2</v>
      </c>
      <c r="J104" s="171">
        <f>H104-G104</f>
        <v>359</v>
      </c>
      <c r="K104" s="172">
        <f t="shared" si="32"/>
        <v>9.1645807658773538E-4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132064</v>
      </c>
      <c r="E106" s="178">
        <v>523413</v>
      </c>
      <c r="F106" s="178">
        <v>549031</v>
      </c>
      <c r="G106" s="178">
        <v>581772</v>
      </c>
      <c r="H106" s="178">
        <v>588360</v>
      </c>
      <c r="I106" s="179">
        <f>IFERROR(H106/G106-1,"-")</f>
        <v>1.1324023844392572E-2</v>
      </c>
      <c r="J106" s="178">
        <f>H106-G106</f>
        <v>6588</v>
      </c>
      <c r="K106" s="179">
        <f>H106/H$8</f>
        <v>4.1296413719932604E-2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46350</v>
      </c>
      <c r="E107" s="162">
        <v>58215</v>
      </c>
      <c r="F107" s="162">
        <v>74553</v>
      </c>
      <c r="G107" s="162">
        <v>72129</v>
      </c>
      <c r="H107" s="162">
        <v>74766</v>
      </c>
      <c r="I107" s="163">
        <f>IFERROR(H107/G107-1,"-")</f>
        <v>3.6559497566859278E-2</v>
      </c>
      <c r="J107" s="162">
        <f t="shared" ref="J107:J117" si="35">H107-G107</f>
        <v>2637</v>
      </c>
      <c r="K107" s="163">
        <f>H107/H$8</f>
        <v>5.2477525123809932E-3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42611</v>
      </c>
      <c r="E108" s="166">
        <v>25799</v>
      </c>
      <c r="F108" s="166">
        <v>22838</v>
      </c>
      <c r="G108" s="166">
        <v>15104</v>
      </c>
      <c r="H108" s="166">
        <v>24747</v>
      </c>
      <c r="I108" s="167">
        <f>IFERROR(H108/G108-1,"-")</f>
        <v>0.63844014830508478</v>
      </c>
      <c r="J108" s="166">
        <f t="shared" si="35"/>
        <v>9643</v>
      </c>
      <c r="K108" s="167">
        <f>H108/H$8</f>
        <v>1.7369677583914135E-3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3739</v>
      </c>
      <c r="E109" s="166">
        <v>32416</v>
      </c>
      <c r="F109" s="166">
        <v>51715</v>
      </c>
      <c r="G109" s="166">
        <v>57025</v>
      </c>
      <c r="H109" s="166">
        <v>50019</v>
      </c>
      <c r="I109" s="167">
        <f>IFERROR(H109/G109-1,"-")</f>
        <v>-0.12285839544059618</v>
      </c>
      <c r="J109" s="166">
        <f t="shared" si="35"/>
        <v>-7006</v>
      </c>
      <c r="K109" s="167">
        <f>H109/H$8</f>
        <v>3.510784753989579E-3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85714</v>
      </c>
      <c r="E110" s="162">
        <v>465198</v>
      </c>
      <c r="F110" s="162">
        <v>474478</v>
      </c>
      <c r="G110" s="162">
        <v>509643</v>
      </c>
      <c r="H110" s="162">
        <v>513594</v>
      </c>
      <c r="I110" s="163">
        <f>IFERROR(H110/G110-1,"-")</f>
        <v>7.7524855634238943E-3</v>
      </c>
      <c r="J110" s="162">
        <f t="shared" si="35"/>
        <v>3951</v>
      </c>
      <c r="K110" s="163">
        <f>H110/H$8</f>
        <v>3.6048661207551611E-2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22576</v>
      </c>
      <c r="E111" s="166">
        <v>280269</v>
      </c>
      <c r="F111" s="166">
        <v>285407</v>
      </c>
      <c r="G111" s="166">
        <v>291080</v>
      </c>
      <c r="H111" s="166">
        <v>283226</v>
      </c>
      <c r="I111" s="167">
        <f t="shared" ref="I111:I118" si="36">IFERROR(H111/G111-1,"-")</f>
        <v>-2.6982272914662597E-2</v>
      </c>
      <c r="J111" s="166">
        <f t="shared" si="35"/>
        <v>-7854</v>
      </c>
      <c r="K111" s="167">
        <f t="shared" ref="K111:K118" si="37">H111/H$8</f>
        <v>1.9879356299275328E-2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17815</v>
      </c>
      <c r="E112" s="166">
        <v>22387</v>
      </c>
      <c r="F112" s="166">
        <v>30259</v>
      </c>
      <c r="G112" s="166">
        <v>26013</v>
      </c>
      <c r="H112" s="166">
        <v>30569</v>
      </c>
      <c r="I112" s="167">
        <f t="shared" si="36"/>
        <v>0.1751431976319533</v>
      </c>
      <c r="J112" s="166">
        <f t="shared" si="35"/>
        <v>4556</v>
      </c>
      <c r="K112" s="167">
        <f t="shared" si="37"/>
        <v>2.1456082517584806E-3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19282</v>
      </c>
      <c r="E113" s="166">
        <v>28513</v>
      </c>
      <c r="F113" s="166">
        <v>38185</v>
      </c>
      <c r="G113" s="166">
        <v>29484</v>
      </c>
      <c r="H113" s="166">
        <v>45953</v>
      </c>
      <c r="I113" s="167">
        <f t="shared" si="36"/>
        <v>0.55857414190747523</v>
      </c>
      <c r="J113" s="166">
        <f t="shared" si="35"/>
        <v>16469</v>
      </c>
      <c r="K113" s="167">
        <f t="shared" si="37"/>
        <v>3.225396185451191E-3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1184</v>
      </c>
      <c r="E114" s="166">
        <v>22513</v>
      </c>
      <c r="F114" s="166">
        <v>16664</v>
      </c>
      <c r="G114" s="166">
        <v>19904</v>
      </c>
      <c r="H114" s="166">
        <v>19057</v>
      </c>
      <c r="I114" s="167">
        <f t="shared" si="36"/>
        <v>-4.2554260450160752E-2</v>
      </c>
      <c r="J114" s="166">
        <f t="shared" si="35"/>
        <v>-847</v>
      </c>
      <c r="K114" s="167">
        <f t="shared" si="37"/>
        <v>1.3375922160934726E-3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4963</v>
      </c>
      <c r="E115" s="166">
        <v>19513</v>
      </c>
      <c r="F115" s="166">
        <v>14928</v>
      </c>
      <c r="G115" s="166">
        <v>14486</v>
      </c>
      <c r="H115" s="166">
        <v>15536</v>
      </c>
      <c r="I115" s="167">
        <f t="shared" si="36"/>
        <v>7.2483777440287112E-2</v>
      </c>
      <c r="J115" s="166">
        <f t="shared" si="35"/>
        <v>1050</v>
      </c>
      <c r="K115" s="167">
        <f t="shared" si="37"/>
        <v>1.0904566652268559E-3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3320</v>
      </c>
      <c r="F116" s="166">
        <v>5130</v>
      </c>
      <c r="G116" s="166">
        <v>9530</v>
      </c>
      <c r="H116" s="166">
        <v>5608</v>
      </c>
      <c r="I116" s="167">
        <f t="shared" si="36"/>
        <v>-0.41154249737670512</v>
      </c>
      <c r="J116" s="166">
        <f t="shared" si="35"/>
        <v>-3922</v>
      </c>
      <c r="K116" s="167">
        <f t="shared" si="37"/>
        <v>3.9362004239136246E-4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51</v>
      </c>
      <c r="E117" s="166">
        <v>4938</v>
      </c>
      <c r="F117" s="166">
        <v>4128</v>
      </c>
      <c r="G117" s="166">
        <v>8419</v>
      </c>
      <c r="H117" s="166">
        <v>4823</v>
      </c>
      <c r="I117" s="167">
        <f t="shared" si="36"/>
        <v>-0.42712911272122578</v>
      </c>
      <c r="J117" s="166">
        <f t="shared" si="35"/>
        <v>-3596</v>
      </c>
      <c r="K117" s="167">
        <f t="shared" si="37"/>
        <v>3.3852165913936185E-4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19816</v>
      </c>
      <c r="E118" s="171">
        <f t="shared" si="39"/>
        <v>83745</v>
      </c>
      <c r="F118" s="171">
        <f t="shared" si="39"/>
        <v>79777</v>
      </c>
      <c r="G118" s="171">
        <f t="shared" si="39"/>
        <v>110727</v>
      </c>
      <c r="H118" s="171">
        <f t="shared" si="39"/>
        <v>108822</v>
      </c>
      <c r="I118" s="172">
        <f t="shared" si="36"/>
        <v>-1.7204475873093261E-2</v>
      </c>
      <c r="J118" s="171">
        <f>H118-G118</f>
        <v>-1905</v>
      </c>
      <c r="K118" s="172">
        <f t="shared" si="37"/>
        <v>7.6381098882155581E-3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90121</v>
      </c>
      <c r="E120" s="178">
        <v>217474</v>
      </c>
      <c r="F120" s="178">
        <v>255454</v>
      </c>
      <c r="G120" s="178">
        <v>261700</v>
      </c>
      <c r="H120" s="178">
        <v>259172</v>
      </c>
      <c r="I120" s="179">
        <f>IFERROR(H120/G120-1,"-")</f>
        <v>-9.6599159342758423E-3</v>
      </c>
      <c r="J120" s="178">
        <f>H120-G120</f>
        <v>-2528</v>
      </c>
      <c r="K120" s="179">
        <f>H120/H$8</f>
        <v>1.8191029533996827E-2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53192</v>
      </c>
      <c r="E121" s="162">
        <v>103610</v>
      </c>
      <c r="F121" s="162">
        <v>128757</v>
      </c>
      <c r="G121" s="162">
        <v>122798</v>
      </c>
      <c r="H121" s="162">
        <v>135541</v>
      </c>
      <c r="I121" s="163">
        <f>IFERROR(H121/G121-1,"-")</f>
        <v>0.10377204840469711</v>
      </c>
      <c r="J121" s="162">
        <f t="shared" ref="J121:J131" si="40">H121-G121</f>
        <v>12743</v>
      </c>
      <c r="K121" s="163">
        <f>H121/H$8</f>
        <v>9.5134904004578573E-3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25238</v>
      </c>
      <c r="E122" s="166">
        <v>46016</v>
      </c>
      <c r="F122" s="166">
        <v>53951</v>
      </c>
      <c r="G122" s="166">
        <v>48646</v>
      </c>
      <c r="H122" s="166">
        <v>58821</v>
      </c>
      <c r="I122" s="167">
        <f>IFERROR(H122/G122-1,"-")</f>
        <v>0.20916416560457174</v>
      </c>
      <c r="J122" s="166">
        <f t="shared" si="40"/>
        <v>10175</v>
      </c>
      <c r="K122" s="167">
        <f>H122/H$8</f>
        <v>4.1285885366444961E-3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27954</v>
      </c>
      <c r="E123" s="166">
        <v>57594</v>
      </c>
      <c r="F123" s="166">
        <v>74806</v>
      </c>
      <c r="G123" s="166">
        <v>74152</v>
      </c>
      <c r="H123" s="166">
        <v>76720</v>
      </c>
      <c r="I123" s="167">
        <f>IFERROR(H123/G123-1,"-")</f>
        <v>3.4631567590894363E-2</v>
      </c>
      <c r="J123" s="166">
        <f t="shared" si="40"/>
        <v>2568</v>
      </c>
      <c r="K123" s="167">
        <f>H123/H$8</f>
        <v>5.3849018638133612E-3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36929</v>
      </c>
      <c r="E124" s="162">
        <v>113864</v>
      </c>
      <c r="F124" s="162">
        <v>126697</v>
      </c>
      <c r="G124" s="162">
        <v>138902</v>
      </c>
      <c r="H124" s="162">
        <v>123631</v>
      </c>
      <c r="I124" s="163">
        <f>IFERROR(H124/G124-1,"-")</f>
        <v>-0.10994082158644225</v>
      </c>
      <c r="J124" s="162">
        <f t="shared" si="40"/>
        <v>-15271</v>
      </c>
      <c r="K124" s="163">
        <f>H124/H$8</f>
        <v>8.6775391335389678E-3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1494</v>
      </c>
      <c r="E125" s="166">
        <v>14904</v>
      </c>
      <c r="F125" s="166">
        <v>15344</v>
      </c>
      <c r="G125" s="166">
        <v>20199</v>
      </c>
      <c r="H125" s="166">
        <v>15319</v>
      </c>
      <c r="I125" s="167">
        <f t="shared" ref="I125:I132" si="41">IFERROR(H125/G125-1,"-")</f>
        <v>-0.24159611861973362</v>
      </c>
      <c r="J125" s="166">
        <f t="shared" si="40"/>
        <v>-4880</v>
      </c>
      <c r="K125" s="167">
        <f t="shared" ref="K125:K132" si="42">H125/H$8</f>
        <v>1.0752256471813983E-3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3843</v>
      </c>
      <c r="E126" s="166">
        <v>14944</v>
      </c>
      <c r="F126" s="166">
        <v>21474</v>
      </c>
      <c r="G126" s="166">
        <v>21080</v>
      </c>
      <c r="H126" s="166">
        <v>20565</v>
      </c>
      <c r="I126" s="167">
        <f t="shared" si="41"/>
        <v>-2.4430740037950649E-2</v>
      </c>
      <c r="J126" s="166">
        <f t="shared" si="40"/>
        <v>-515</v>
      </c>
      <c r="K126" s="167">
        <f t="shared" si="42"/>
        <v>1.4434372631559147E-3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5745</v>
      </c>
      <c r="E127" s="166">
        <v>10364</v>
      </c>
      <c r="F127" s="166">
        <v>12258</v>
      </c>
      <c r="G127" s="166">
        <v>12007</v>
      </c>
      <c r="H127" s="166">
        <v>9985</v>
      </c>
      <c r="I127" s="167">
        <f t="shared" si="41"/>
        <v>-0.16840176563671194</v>
      </c>
      <c r="J127" s="166">
        <f t="shared" si="40"/>
        <v>-2022</v>
      </c>
      <c r="K127" s="167">
        <f t="shared" si="42"/>
        <v>7.008373971607979E-4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443</v>
      </c>
      <c r="E128" s="166">
        <v>2866</v>
      </c>
      <c r="F128" s="166">
        <v>3044</v>
      </c>
      <c r="G128" s="166">
        <v>3437</v>
      </c>
      <c r="H128" s="166">
        <v>3461</v>
      </c>
      <c r="I128" s="167">
        <f t="shared" si="41"/>
        <v>6.9828338667443646E-3</v>
      </c>
      <c r="J128" s="166">
        <f t="shared" si="40"/>
        <v>24</v>
      </c>
      <c r="K128" s="167">
        <f t="shared" si="42"/>
        <v>2.4292420947155948E-4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483</v>
      </c>
      <c r="E129" s="166">
        <v>2059</v>
      </c>
      <c r="F129" s="166">
        <v>2668</v>
      </c>
      <c r="G129" s="166">
        <v>2704</v>
      </c>
      <c r="H129" s="166">
        <v>2609</v>
      </c>
      <c r="I129" s="167">
        <f t="shared" si="41"/>
        <v>-3.5133136094674611E-2</v>
      </c>
      <c r="J129" s="166">
        <f t="shared" si="40"/>
        <v>-95</v>
      </c>
      <c r="K129" s="167">
        <f t="shared" si="42"/>
        <v>1.8312316166174477E-4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55</v>
      </c>
      <c r="E130" s="166">
        <v>1369</v>
      </c>
      <c r="F130" s="166">
        <v>1719</v>
      </c>
      <c r="G130" s="166">
        <v>2286</v>
      </c>
      <c r="H130" s="166">
        <v>1594</v>
      </c>
      <c r="I130" s="167">
        <f t="shared" si="41"/>
        <v>-0.30271216097987752</v>
      </c>
      <c r="J130" s="166">
        <f t="shared" si="40"/>
        <v>-692</v>
      </c>
      <c r="K130" s="167">
        <f t="shared" si="42"/>
        <v>1.1188130306202422E-4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258</v>
      </c>
      <c r="E131" s="166">
        <v>2028</v>
      </c>
      <c r="F131" s="166">
        <v>2743</v>
      </c>
      <c r="G131" s="166">
        <v>3046</v>
      </c>
      <c r="H131" s="166">
        <v>2544</v>
      </c>
      <c r="I131" s="167">
        <f t="shared" si="41"/>
        <v>-0.16480630334865398</v>
      </c>
      <c r="J131" s="166">
        <f t="shared" si="40"/>
        <v>-502</v>
      </c>
      <c r="K131" s="167">
        <f t="shared" si="42"/>
        <v>1.7856087515043262E-4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24608</v>
      </c>
      <c r="E132" s="171">
        <f t="shared" si="44"/>
        <v>65330</v>
      </c>
      <c r="F132" s="171">
        <f t="shared" si="44"/>
        <v>67447</v>
      </c>
      <c r="G132" s="171">
        <f t="shared" si="44"/>
        <v>74143</v>
      </c>
      <c r="H132" s="171">
        <f t="shared" si="44"/>
        <v>67554</v>
      </c>
      <c r="I132" s="172">
        <f t="shared" si="41"/>
        <v>-8.8868807574551845E-2</v>
      </c>
      <c r="J132" s="171">
        <f>H132-G132</f>
        <v>-6589</v>
      </c>
      <c r="K132" s="172">
        <f t="shared" si="42"/>
        <v>4.7415492766950968E-3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113367</v>
      </c>
      <c r="E134" s="178">
        <v>683485</v>
      </c>
      <c r="F134" s="178">
        <v>751714</v>
      </c>
      <c r="G134" s="178">
        <v>831623</v>
      </c>
      <c r="H134" s="178">
        <v>807872</v>
      </c>
      <c r="I134" s="179">
        <f>IFERROR(H134/G134-1,"-")</f>
        <v>-2.8559816166700558E-2</v>
      </c>
      <c r="J134" s="178">
        <f>H134-G134</f>
        <v>-23751</v>
      </c>
      <c r="K134" s="179">
        <f>H134/H$8</f>
        <v>5.6703746591796507E-2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41829</v>
      </c>
      <c r="E135" s="162">
        <v>29184</v>
      </c>
      <c r="F135" s="162">
        <v>38232</v>
      </c>
      <c r="G135" s="162">
        <v>27226</v>
      </c>
      <c r="H135" s="162">
        <v>25509</v>
      </c>
      <c r="I135" s="163">
        <f>IFERROR(H135/G135-1,"-")</f>
        <v>-6.306471754940135E-2</v>
      </c>
      <c r="J135" s="162">
        <f t="shared" ref="J135:J145" si="45">H135-G135</f>
        <v>-1717</v>
      </c>
      <c r="K135" s="163">
        <f>H135/H$8</f>
        <v>1.7904517941086423E-3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32832</v>
      </c>
      <c r="E136" s="166">
        <v>16354</v>
      </c>
      <c r="F136" s="166">
        <v>22378</v>
      </c>
      <c r="G136" s="166">
        <v>13166</v>
      </c>
      <c r="H136" s="166">
        <v>7559</v>
      </c>
      <c r="I136" s="167">
        <f>IFERROR(H136/G136-1,"-")</f>
        <v>-0.42586966428679929</v>
      </c>
      <c r="J136" s="166">
        <f t="shared" si="45"/>
        <v>-5607</v>
      </c>
      <c r="K136" s="167">
        <f>H136/H$8</f>
        <v>5.3055882675397809E-4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8997</v>
      </c>
      <c r="E137" s="166">
        <v>12830</v>
      </c>
      <c r="F137" s="166">
        <v>15854</v>
      </c>
      <c r="G137" s="166">
        <v>14060</v>
      </c>
      <c r="H137" s="166">
        <v>17950</v>
      </c>
      <c r="I137" s="167">
        <f>IFERROR(H137/G137-1,"-")</f>
        <v>0.27667140825035563</v>
      </c>
      <c r="J137" s="166">
        <f t="shared" si="45"/>
        <v>3890</v>
      </c>
      <c r="K137" s="167">
        <f>H137/H$8</f>
        <v>1.2598929673546641E-3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71538</v>
      </c>
      <c r="E138" s="162">
        <v>654301</v>
      </c>
      <c r="F138" s="162">
        <v>713482</v>
      </c>
      <c r="G138" s="162">
        <v>804397</v>
      </c>
      <c r="H138" s="162">
        <v>782363</v>
      </c>
      <c r="I138" s="163">
        <f>IFERROR(H138/G138-1,"-")</f>
        <v>-2.7391947011239481E-2</v>
      </c>
      <c r="J138" s="162">
        <f t="shared" si="45"/>
        <v>-22034</v>
      </c>
      <c r="K138" s="163">
        <f>H138/H$8</f>
        <v>5.4913294797687862E-2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1622</v>
      </c>
      <c r="E139" s="166">
        <v>282708</v>
      </c>
      <c r="F139" s="166">
        <v>271972</v>
      </c>
      <c r="G139" s="166">
        <v>336971</v>
      </c>
      <c r="H139" s="166">
        <v>356153</v>
      </c>
      <c r="I139" s="167">
        <f t="shared" ref="I139:I146" si="46">IFERROR(H139/G139-1,"-")</f>
        <v>5.6924779877200127E-2</v>
      </c>
      <c r="J139" s="166">
        <f t="shared" si="45"/>
        <v>19182</v>
      </c>
      <c r="K139" s="167">
        <f t="shared" ref="K139:K146" si="47">H139/H$8</f>
        <v>2.499803119789781E-2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9134</v>
      </c>
      <c r="E140" s="166">
        <v>49416</v>
      </c>
      <c r="F140" s="166">
        <v>71144</v>
      </c>
      <c r="G140" s="166">
        <v>92268</v>
      </c>
      <c r="H140" s="166">
        <v>76791</v>
      </c>
      <c r="I140" s="167">
        <f t="shared" si="46"/>
        <v>-0.16773962804005726</v>
      </c>
      <c r="J140" s="166">
        <f t="shared" si="45"/>
        <v>-15477</v>
      </c>
      <c r="K140" s="167">
        <f t="shared" si="47"/>
        <v>5.3898852844641793E-3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20913</v>
      </c>
      <c r="E141" s="166">
        <v>71050</v>
      </c>
      <c r="F141" s="166">
        <v>70634</v>
      </c>
      <c r="G141" s="166">
        <v>78254</v>
      </c>
      <c r="H141" s="166">
        <v>65368</v>
      </c>
      <c r="I141" s="167">
        <f t="shared" si="46"/>
        <v>-0.16466889871444268</v>
      </c>
      <c r="J141" s="166">
        <f t="shared" si="45"/>
        <v>-12886</v>
      </c>
      <c r="K141" s="167">
        <f t="shared" si="47"/>
        <v>4.5881160718685065E-3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656</v>
      </c>
      <c r="E142" s="166">
        <v>24719</v>
      </c>
      <c r="F142" s="166">
        <v>27300</v>
      </c>
      <c r="G142" s="166">
        <v>27421</v>
      </c>
      <c r="H142" s="166">
        <v>20398</v>
      </c>
      <c r="I142" s="167">
        <f t="shared" si="46"/>
        <v>-0.25611757412202329</v>
      </c>
      <c r="J142" s="166">
        <f t="shared" si="45"/>
        <v>-7023</v>
      </c>
      <c r="K142" s="167">
        <f t="shared" si="47"/>
        <v>1.431715696273005E-3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2115</v>
      </c>
      <c r="E143" s="166">
        <v>13049</v>
      </c>
      <c r="F143" s="166">
        <v>16150</v>
      </c>
      <c r="G143" s="166">
        <v>19765</v>
      </c>
      <c r="H143" s="166">
        <v>13617</v>
      </c>
      <c r="I143" s="167">
        <f t="shared" si="46"/>
        <v>-0.31105489501644323</v>
      </c>
      <c r="J143" s="166">
        <f t="shared" si="45"/>
        <v>-6148</v>
      </c>
      <c r="K143" s="167">
        <f t="shared" si="47"/>
        <v>9.5576392960827088E-4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180</v>
      </c>
      <c r="E144" s="166">
        <v>13751</v>
      </c>
      <c r="F144" s="166">
        <v>18449</v>
      </c>
      <c r="G144" s="166">
        <v>16191</v>
      </c>
      <c r="H144" s="166">
        <v>17668</v>
      </c>
      <c r="I144" s="167">
        <f t="shared" si="46"/>
        <v>9.1223519239083339E-2</v>
      </c>
      <c r="J144" s="166">
        <f t="shared" si="45"/>
        <v>1477</v>
      </c>
      <c r="K144" s="167">
        <f t="shared" si="47"/>
        <v>1.2400996627978944E-3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171</v>
      </c>
      <c r="E145" s="166">
        <v>6351</v>
      </c>
      <c r="F145" s="166">
        <v>12518</v>
      </c>
      <c r="G145" s="166">
        <v>10444</v>
      </c>
      <c r="H145" s="166">
        <v>8605</v>
      </c>
      <c r="I145" s="167">
        <f t="shared" si="46"/>
        <v>-0.1760819609345079</v>
      </c>
      <c r="J145" s="166">
        <f t="shared" si="45"/>
        <v>-1839</v>
      </c>
      <c r="K145" s="167">
        <f t="shared" si="47"/>
        <v>6.0397654507447828E-4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36747</v>
      </c>
      <c r="E146" s="171">
        <f t="shared" si="49"/>
        <v>193257</v>
      </c>
      <c r="F146" s="171">
        <f t="shared" si="49"/>
        <v>225315</v>
      </c>
      <c r="G146" s="171">
        <f t="shared" si="49"/>
        <v>223083</v>
      </c>
      <c r="H146" s="171">
        <f t="shared" si="49"/>
        <v>223763</v>
      </c>
      <c r="I146" s="172">
        <f t="shared" si="46"/>
        <v>3.0481928250920554E-3</v>
      </c>
      <c r="J146" s="171">
        <f>H146-G146</f>
        <v>680</v>
      </c>
      <c r="K146" s="172">
        <f t="shared" si="47"/>
        <v>1.5705706409703715E-2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58285</v>
      </c>
      <c r="E148" s="178">
        <v>245019</v>
      </c>
      <c r="F148" s="178">
        <v>354884</v>
      </c>
      <c r="G148" s="178">
        <v>325390</v>
      </c>
      <c r="H148" s="178">
        <v>314379</v>
      </c>
      <c r="I148" s="179">
        <f>IFERROR(H148/G148-1,"-")</f>
        <v>-3.3839392728725493E-2</v>
      </c>
      <c r="J148" s="178">
        <f>H148-G148</f>
        <v>-11011</v>
      </c>
      <c r="K148" s="179">
        <f>H148/H$8</f>
        <v>2.2065954940612365E-2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30501</v>
      </c>
      <c r="E149" s="162">
        <v>93154</v>
      </c>
      <c r="F149" s="162">
        <v>131117</v>
      </c>
      <c r="G149" s="162">
        <v>116715</v>
      </c>
      <c r="H149" s="162">
        <v>109923</v>
      </c>
      <c r="I149" s="163">
        <f>IFERROR(H149/G149-1,"-")</f>
        <v>-5.8193034314355518E-2</v>
      </c>
      <c r="J149" s="162">
        <f t="shared" ref="J149:J159" si="50">H149-G149</f>
        <v>-6792</v>
      </c>
      <c r="K149" s="163">
        <f>H149/H$8</f>
        <v>7.7153880028148604E-3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26300</v>
      </c>
      <c r="E150" s="166">
        <v>49973</v>
      </c>
      <c r="F150" s="166">
        <v>86053</v>
      </c>
      <c r="G150" s="166">
        <v>78329</v>
      </c>
      <c r="H150" s="166">
        <v>70428</v>
      </c>
      <c r="I150" s="167">
        <f>IFERROR(H150/G150-1,"-")</f>
        <v>-0.10086940979713777</v>
      </c>
      <c r="J150" s="166">
        <f t="shared" si="50"/>
        <v>-7901</v>
      </c>
      <c r="K150" s="167">
        <f>H150/H$8</f>
        <v>4.9432725295183444E-3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4201</v>
      </c>
      <c r="E151" s="166">
        <v>43181</v>
      </c>
      <c r="F151" s="166">
        <v>45064</v>
      </c>
      <c r="G151" s="166">
        <v>38386</v>
      </c>
      <c r="H151" s="166">
        <v>39495</v>
      </c>
      <c r="I151" s="167">
        <f>IFERROR(H151/G151-1,"-")</f>
        <v>2.889074141614123E-2</v>
      </c>
      <c r="J151" s="166">
        <f t="shared" si="50"/>
        <v>1109</v>
      </c>
      <c r="K151" s="167">
        <f>H151/H$8</f>
        <v>2.772115473296516E-3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27784</v>
      </c>
      <c r="E152" s="162">
        <v>151865</v>
      </c>
      <c r="F152" s="162">
        <v>223767</v>
      </c>
      <c r="G152" s="162">
        <v>208675</v>
      </c>
      <c r="H152" s="162">
        <v>204456</v>
      </c>
      <c r="I152" s="163">
        <f>IFERROR(H152/G152-1,"-")</f>
        <v>-2.021804241044689E-2</v>
      </c>
      <c r="J152" s="162">
        <f t="shared" si="50"/>
        <v>-4219</v>
      </c>
      <c r="K152" s="163">
        <f>H152/H$8</f>
        <v>1.4350566937797505E-2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839</v>
      </c>
      <c r="E153" s="166">
        <v>54150</v>
      </c>
      <c r="F153" s="166">
        <v>90049</v>
      </c>
      <c r="G153" s="166">
        <v>76716</v>
      </c>
      <c r="H153" s="166">
        <v>47566</v>
      </c>
      <c r="I153" s="167">
        <f t="shared" ref="I153:I160" si="51">IFERROR(H153/G153-1,"-")</f>
        <v>-0.37997288701183585</v>
      </c>
      <c r="J153" s="166">
        <f t="shared" si="50"/>
        <v>-29150</v>
      </c>
      <c r="K153" s="167">
        <f t="shared" ref="K153:K160" si="52">H153/H$8</f>
        <v>3.3386110799549836E-3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8411</v>
      </c>
      <c r="E154" s="166">
        <v>45178</v>
      </c>
      <c r="F154" s="166">
        <v>50538</v>
      </c>
      <c r="G154" s="166">
        <v>53951</v>
      </c>
      <c r="H154" s="166">
        <v>49281</v>
      </c>
      <c r="I154" s="167">
        <f t="shared" si="51"/>
        <v>-8.6560026690886138E-2</v>
      </c>
      <c r="J154" s="166">
        <f t="shared" si="50"/>
        <v>-4670</v>
      </c>
      <c r="K154" s="167">
        <f t="shared" si="52"/>
        <v>3.4589852548303733E-3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6732</v>
      </c>
      <c r="E155" s="166">
        <v>13665</v>
      </c>
      <c r="F155" s="166">
        <v>28309</v>
      </c>
      <c r="G155" s="166">
        <v>18476</v>
      </c>
      <c r="H155" s="166">
        <v>53782</v>
      </c>
      <c r="I155" s="167">
        <f t="shared" si="51"/>
        <v>1.9109114526953888</v>
      </c>
      <c r="J155" s="166">
        <f t="shared" si="50"/>
        <v>35306</v>
      </c>
      <c r="K155" s="167">
        <f t="shared" si="52"/>
        <v>3.7749060484829275E-3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1133</v>
      </c>
      <c r="E156" s="166">
        <v>2998</v>
      </c>
      <c r="F156" s="166">
        <v>5150</v>
      </c>
      <c r="G156" s="166">
        <v>6760</v>
      </c>
      <c r="H156" s="166">
        <v>6029</v>
      </c>
      <c r="I156" s="167">
        <f t="shared" si="51"/>
        <v>-0.1081360946745562</v>
      </c>
      <c r="J156" s="166">
        <f t="shared" si="50"/>
        <v>-731</v>
      </c>
      <c r="K156" s="167">
        <f t="shared" si="52"/>
        <v>4.2316962118001507E-4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1071</v>
      </c>
      <c r="E157" s="166">
        <v>9510</v>
      </c>
      <c r="F157" s="166">
        <v>10976</v>
      </c>
      <c r="G157" s="166">
        <v>8469</v>
      </c>
      <c r="H157" s="166">
        <v>7703</v>
      </c>
      <c r="I157" s="167">
        <f t="shared" si="51"/>
        <v>-9.0447514464517598E-2</v>
      </c>
      <c r="J157" s="166">
        <f t="shared" si="50"/>
        <v>-766</v>
      </c>
      <c r="K157" s="167">
        <f t="shared" si="52"/>
        <v>5.4066604610211581E-4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192</v>
      </c>
      <c r="E158" s="166">
        <v>1264</v>
      </c>
      <c r="F158" s="166">
        <v>2945</v>
      </c>
      <c r="G158" s="166">
        <v>2070</v>
      </c>
      <c r="H158" s="166">
        <v>1577</v>
      </c>
      <c r="I158" s="167">
        <f t="shared" si="51"/>
        <v>-0.23816425120772944</v>
      </c>
      <c r="J158" s="166">
        <f t="shared" si="50"/>
        <v>-493</v>
      </c>
      <c r="K158" s="167">
        <f t="shared" si="52"/>
        <v>1.1068808966675795E-4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151</v>
      </c>
      <c r="E159" s="166">
        <v>2482</v>
      </c>
      <c r="F159" s="166">
        <v>3820</v>
      </c>
      <c r="G159" s="166">
        <v>3620</v>
      </c>
      <c r="H159" s="166">
        <v>2672</v>
      </c>
      <c r="I159" s="167">
        <f t="shared" si="51"/>
        <v>-0.26187845303867407</v>
      </c>
      <c r="J159" s="166">
        <f t="shared" si="50"/>
        <v>-948</v>
      </c>
      <c r="K159" s="167">
        <f t="shared" si="52"/>
        <v>1.8754507012655502E-4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9255</v>
      </c>
      <c r="E160" s="171">
        <f t="shared" si="54"/>
        <v>22618</v>
      </c>
      <c r="F160" s="171">
        <f t="shared" si="54"/>
        <v>31980</v>
      </c>
      <c r="G160" s="171">
        <f t="shared" si="54"/>
        <v>38613</v>
      </c>
      <c r="H160" s="171">
        <f t="shared" si="54"/>
        <v>35846</v>
      </c>
      <c r="I160" s="172">
        <f t="shared" si="51"/>
        <v>-7.165980369305669E-2</v>
      </c>
      <c r="J160" s="171">
        <f>H160-G160</f>
        <v>-2767</v>
      </c>
      <c r="K160" s="172">
        <f t="shared" si="52"/>
        <v>2.5159957274537765E-3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60C7-F74E-4EB9-9BDD-4D666BF291F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330AC-0C7E-4B67-BDA5-E6F66F508B0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7CECC-86E1-49A2-B335-2A364963BA68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6" t="s">
        <v>42</v>
      </c>
      <c r="E1" s="296"/>
      <c r="F1" s="296"/>
      <c r="G1" s="296"/>
      <c r="H1" s="296"/>
      <c r="I1" s="296"/>
      <c r="J1" s="296"/>
      <c r="K1" s="296"/>
      <c r="L1" s="296"/>
    </row>
    <row r="2" spans="2:16" x14ac:dyDescent="0.25">
      <c r="D2" s="296"/>
      <c r="E2" s="296"/>
      <c r="F2" s="296"/>
      <c r="G2" s="296"/>
      <c r="H2" s="296"/>
      <c r="I2" s="296"/>
      <c r="J2" s="296"/>
      <c r="K2" s="296"/>
      <c r="L2" s="296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221</v>
      </c>
      <c r="F6" s="13" t="s">
        <v>222</v>
      </c>
      <c r="G6" s="13" t="s">
        <v>223</v>
      </c>
      <c r="H6" s="13" t="s">
        <v>224</v>
      </c>
      <c r="I6" s="13" t="s">
        <v>225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78" t="s">
        <v>44</v>
      </c>
      <c r="C7" s="281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79"/>
      <c r="C8" s="282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79"/>
      <c r="C9" s="282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79"/>
      <c r="C10" s="282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79"/>
      <c r="C11" s="282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79"/>
      <c r="C12" s="282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79"/>
      <c r="C13" s="282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79"/>
      <c r="C14" s="282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79"/>
      <c r="C15" s="282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79"/>
      <c r="C16" s="282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79"/>
      <c r="C17" s="283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79"/>
      <c r="C18" s="284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79"/>
      <c r="C19" s="285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79"/>
      <c r="C20" s="285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79"/>
      <c r="C21" s="285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79"/>
      <c r="C22" s="285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79"/>
      <c r="C23" s="285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79"/>
      <c r="C24" s="285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79"/>
      <c r="C25" s="285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79"/>
      <c r="C26" s="285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79"/>
      <c r="C27" s="285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79"/>
      <c r="C28" s="286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79"/>
      <c r="C29" s="281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79"/>
      <c r="C30" s="282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79"/>
      <c r="C31" s="282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79"/>
      <c r="C32" s="282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79"/>
      <c r="C33" s="282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79"/>
      <c r="C34" s="282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79"/>
      <c r="C35" s="282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79"/>
      <c r="C36" s="282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79"/>
      <c r="C37" s="282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79"/>
      <c r="C38" s="282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79"/>
      <c r="C39" s="283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79"/>
      <c r="C40" s="297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79"/>
      <c r="C41" s="298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79"/>
      <c r="C42" s="298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79"/>
      <c r="C43" s="298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79"/>
      <c r="C44" s="298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79"/>
      <c r="C45" s="298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79"/>
      <c r="C46" s="298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79"/>
      <c r="C47" s="298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79"/>
      <c r="C48" s="298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79"/>
      <c r="C49" s="298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79"/>
      <c r="C50" s="299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79"/>
      <c r="C51" s="287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79"/>
      <c r="C52" s="288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79"/>
      <c r="C53" s="288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79"/>
      <c r="C54" s="288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79"/>
      <c r="C55" s="288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79"/>
      <c r="C56" s="288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79"/>
      <c r="C57" s="288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79"/>
      <c r="C58" s="288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79"/>
      <c r="C59" s="288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79"/>
      <c r="C60" s="288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79"/>
      <c r="C61" s="289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79"/>
      <c r="C62" s="290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79"/>
      <c r="C63" s="291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79"/>
      <c r="C64" s="291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79"/>
      <c r="C65" s="291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79"/>
      <c r="C66" s="291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79"/>
      <c r="C67" s="291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79"/>
      <c r="C68" s="291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79"/>
      <c r="C69" s="291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79"/>
      <c r="C70" s="291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79"/>
      <c r="C71" s="291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0"/>
      <c r="C72" s="292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48"/>
    </row>
    <row r="74" spans="2:12" x14ac:dyDescent="0.25">
      <c r="B74" s="295" t="s">
        <v>57</v>
      </c>
      <c r="C74" s="295"/>
      <c r="D74" s="295"/>
      <c r="E74" s="295"/>
      <c r="F74" s="295"/>
      <c r="G74" s="295"/>
      <c r="H74" s="295"/>
      <c r="I74" s="295"/>
      <c r="J74" s="295"/>
      <c r="K74" s="295"/>
    </row>
    <row r="76" spans="2:12" x14ac:dyDescent="0.25">
      <c r="B76" s="57"/>
    </row>
    <row r="77" spans="2:12" ht="21.75" customHeight="1" thickBot="1" x14ac:dyDescent="0.3">
      <c r="B77" s="277" t="s">
        <v>58</v>
      </c>
      <c r="C77" s="277"/>
      <c r="D77" s="277"/>
      <c r="E77" s="277"/>
      <c r="F77" s="277"/>
      <c r="G77" s="277"/>
      <c r="H77" s="277"/>
      <c r="I77" s="277"/>
      <c r="J77" s="277"/>
      <c r="K77" s="277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226</v>
      </c>
      <c r="F79" s="13" t="s">
        <v>227</v>
      </c>
      <c r="G79" s="13" t="s">
        <v>228</v>
      </c>
      <c r="H79" s="13" t="s">
        <v>229</v>
      </c>
      <c r="I79" s="13" t="s">
        <v>230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78" t="s">
        <v>44</v>
      </c>
      <c r="C80" s="281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79"/>
      <c r="C81" s="282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79"/>
      <c r="C82" s="282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79"/>
      <c r="C83" s="282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79"/>
      <c r="C84" s="282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79"/>
      <c r="C85" s="282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79"/>
      <c r="C86" s="282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79"/>
      <c r="C87" s="282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79"/>
      <c r="C88" s="282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79"/>
      <c r="C89" s="282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79"/>
      <c r="C90" s="283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79"/>
      <c r="C91" s="284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79"/>
      <c r="C92" s="285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79"/>
      <c r="C93" s="285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79"/>
      <c r="C94" s="285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79"/>
      <c r="C95" s="285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79"/>
      <c r="C96" s="285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79"/>
      <c r="C97" s="285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79"/>
      <c r="C98" s="285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79"/>
      <c r="C99" s="285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79"/>
      <c r="C100" s="285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79"/>
      <c r="C101" s="286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79"/>
      <c r="C102" s="281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79"/>
      <c r="C103" s="282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79"/>
      <c r="C104" s="282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79"/>
      <c r="C105" s="282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79"/>
      <c r="C106" s="282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79"/>
      <c r="C107" s="282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79"/>
      <c r="C108" s="282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79"/>
      <c r="C109" s="282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79"/>
      <c r="C110" s="282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79"/>
      <c r="C111" s="282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79"/>
      <c r="C112" s="283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79"/>
      <c r="C113" s="284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79"/>
      <c r="C114" s="285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79"/>
      <c r="C115" s="285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79"/>
      <c r="C116" s="285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79"/>
      <c r="C117" s="285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79"/>
      <c r="C118" s="285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79"/>
      <c r="C119" s="285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79"/>
      <c r="C120" s="285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79"/>
      <c r="C121" s="285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79"/>
      <c r="C122" s="285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79"/>
      <c r="C123" s="286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79"/>
      <c r="C124" s="287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79"/>
      <c r="C125" s="288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79"/>
      <c r="C126" s="288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79"/>
      <c r="C127" s="288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79"/>
      <c r="C128" s="288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79"/>
      <c r="C129" s="288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79"/>
      <c r="C130" s="288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79"/>
      <c r="C131" s="288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79"/>
      <c r="C132" s="288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79"/>
      <c r="C133" s="288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79"/>
      <c r="C134" s="289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79"/>
      <c r="C135" s="290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79"/>
      <c r="C136" s="285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79"/>
      <c r="C137" s="285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79"/>
      <c r="C138" s="285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79"/>
      <c r="C139" s="285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79"/>
      <c r="C140" s="285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79"/>
      <c r="C141" s="285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79"/>
      <c r="C142" s="285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79"/>
      <c r="C143" s="285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79"/>
      <c r="C144" s="285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0"/>
      <c r="C145" s="286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48"/>
    </row>
    <row r="147" spans="2:12" x14ac:dyDescent="0.25">
      <c r="B147" s="295" t="s">
        <v>57</v>
      </c>
      <c r="C147" s="295"/>
      <c r="D147" s="295"/>
      <c r="E147" s="295"/>
      <c r="F147" s="295"/>
      <c r="G147" s="295"/>
      <c r="H147" s="295"/>
      <c r="I147" s="295"/>
      <c r="J147" s="295"/>
      <c r="K147" s="295"/>
    </row>
    <row r="148" spans="2:12" x14ac:dyDescent="0.25">
      <c r="B148" s="64"/>
    </row>
    <row r="150" spans="2:12" ht="21.75" thickBot="1" x14ac:dyDescent="0.3">
      <c r="B150" s="277" t="s">
        <v>58</v>
      </c>
      <c r="C150" s="277"/>
      <c r="D150" s="277"/>
      <c r="E150" s="277"/>
      <c r="F150" s="277"/>
      <c r="G150" s="277"/>
      <c r="H150" s="277"/>
      <c r="I150" s="277"/>
      <c r="J150" s="277"/>
      <c r="K150" s="277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8" t="s">
        <v>44</v>
      </c>
      <c r="C153" s="28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79"/>
      <c r="C154" s="282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9"/>
      <c r="C155" s="282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79"/>
      <c r="C156" s="282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79"/>
      <c r="C157" s="282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79"/>
      <c r="C158" s="282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79"/>
      <c r="C159" s="282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79"/>
      <c r="C160" s="282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79"/>
      <c r="C161" s="282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79"/>
      <c r="C162" s="282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9"/>
      <c r="C163" s="283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79"/>
      <c r="C164" s="284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79"/>
      <c r="C165" s="285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9"/>
      <c r="C166" s="285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79"/>
      <c r="C167" s="285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79"/>
      <c r="C168" s="285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79"/>
      <c r="C169" s="285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79"/>
      <c r="C170" s="285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79"/>
      <c r="C171" s="285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79"/>
      <c r="C172" s="285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79"/>
      <c r="C173" s="285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9"/>
      <c r="C174" s="286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79"/>
      <c r="C175" s="28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79"/>
      <c r="C176" s="282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9"/>
      <c r="C177" s="282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79"/>
      <c r="C178" s="282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79"/>
      <c r="C179" s="282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79"/>
      <c r="C180" s="282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79"/>
      <c r="C181" s="282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79"/>
      <c r="C182" s="282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79"/>
      <c r="C183" s="282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79"/>
      <c r="C184" s="282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9"/>
      <c r="C185" s="283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79"/>
      <c r="C186" s="284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79"/>
      <c r="C187" s="285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9"/>
      <c r="C188" s="285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79"/>
      <c r="C189" s="285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79"/>
      <c r="C190" s="285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79"/>
      <c r="C191" s="285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79"/>
      <c r="C192" s="285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79"/>
      <c r="C193" s="285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79"/>
      <c r="C194" s="285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79"/>
      <c r="C195" s="285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9"/>
      <c r="C196" s="286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79"/>
      <c r="C197" s="287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79"/>
      <c r="C198" s="288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9"/>
      <c r="C199" s="288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79"/>
      <c r="C200" s="288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79"/>
      <c r="C201" s="288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79"/>
      <c r="C202" s="288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79"/>
      <c r="C203" s="288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79"/>
      <c r="C204" s="288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79"/>
      <c r="C205" s="288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79"/>
      <c r="C206" s="288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79"/>
      <c r="C207" s="289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79"/>
      <c r="C208" s="290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79"/>
      <c r="C209" s="285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9"/>
      <c r="C210" s="285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79"/>
      <c r="C211" s="285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79"/>
      <c r="C212" s="285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79"/>
      <c r="C213" s="285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79"/>
      <c r="C214" s="285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79"/>
      <c r="C215" s="285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79"/>
      <c r="C216" s="285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79"/>
      <c r="C217" s="285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0"/>
      <c r="C218" s="286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48"/>
    </row>
    <row r="220" spans="2:12" x14ac:dyDescent="0.25">
      <c r="B220" s="295" t="s">
        <v>57</v>
      </c>
      <c r="C220" s="295"/>
      <c r="D220" s="295"/>
      <c r="E220" s="295"/>
      <c r="F220" s="295"/>
      <c r="G220" s="295"/>
      <c r="H220" s="295"/>
      <c r="I220" s="295"/>
      <c r="J220" s="295"/>
      <c r="K220" s="295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71C01-1F82-45D7-87CB-006FD26EE706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245</v>
      </c>
      <c r="E1" t="s">
        <v>245</v>
      </c>
      <c r="G1" t="s">
        <v>245</v>
      </c>
    </row>
    <row r="4" spans="1:15" ht="48.75" customHeight="1" thickBot="1" x14ac:dyDescent="0.3">
      <c r="B4" s="277" t="s">
        <v>281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13" si="2">IFERROR(M9-K9,"-")</f>
        <v>-1.0352535459779277</v>
      </c>
    </row>
    <row r="10" spans="1:15" x14ac:dyDescent="0.25">
      <c r="A10" s="1" t="s">
        <v>74</v>
      </c>
      <c r="B10" s="119" t="s">
        <v>75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76</v>
      </c>
      <c r="B11" s="119" t="s">
        <v>77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78</v>
      </c>
      <c r="B12" s="119" t="s">
        <v>79</v>
      </c>
      <c r="C12" s="189" t="s">
        <v>245</v>
      </c>
      <c r="D12" s="190" t="s">
        <v>245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80</v>
      </c>
      <c r="B13" s="119" t="s">
        <v>81</v>
      </c>
      <c r="C13" s="189" t="s">
        <v>245</v>
      </c>
      <c r="D13" s="190" t="s">
        <v>245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>
        <v>5.0135848403564935</v>
      </c>
      <c r="N13" s="190">
        <f t="shared" si="2"/>
        <v>-0.42035483268057749</v>
      </c>
    </row>
    <row r="14" spans="1:15" x14ac:dyDescent="0.25">
      <c r="A14" s="1" t="s">
        <v>82</v>
      </c>
      <c r="B14" s="119" t="s">
        <v>83</v>
      </c>
      <c r="C14" s="189" t="s">
        <v>245</v>
      </c>
      <c r="D14" s="190" t="s">
        <v>245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245</v>
      </c>
      <c r="D15" s="190" t="s">
        <v>245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>
        <f t="shared" si="0"/>
        <v>-1.003603063618975</v>
      </c>
      <c r="K18" s="189">
        <v>5.9437582500471429</v>
      </c>
      <c r="L18" s="190">
        <f t="shared" si="1"/>
        <v>0.33329647576088117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5.4365523040388828</v>
      </c>
      <c r="N21" s="192">
        <v>-0.46646631500632019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77" t="s">
        <v>282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6.7361963190184051</v>
      </c>
      <c r="D31" s="190">
        <v>0.14987710077736249</v>
      </c>
      <c r="E31" s="189">
        <v>1.8320775026910656</v>
      </c>
      <c r="F31" s="190">
        <f t="shared" ref="F31:J43" si="3">IFERROR(E31-C31,"-")</f>
        <v>-4.9041188163273395</v>
      </c>
      <c r="G31" s="189">
        <v>6.0051948051948054</v>
      </c>
      <c r="H31" s="190">
        <f t="shared" si="3"/>
        <v>4.1731173025037398</v>
      </c>
      <c r="I31" s="189">
        <v>5.2637703646237393</v>
      </c>
      <c r="J31" s="190">
        <f t="shared" si="3"/>
        <v>-0.74142444057106616</v>
      </c>
      <c r="K31" s="189">
        <v>5.8763700131521261</v>
      </c>
      <c r="L31" s="190">
        <f t="shared" ref="L31:N43" si="4">IFERROR(K31-I31,"-")</f>
        <v>0.61259964852838689</v>
      </c>
      <c r="M31" s="189">
        <v>5.2023855328972681</v>
      </c>
      <c r="N31" s="190">
        <f t="shared" si="4"/>
        <v>-0.67398448025485802</v>
      </c>
    </row>
    <row r="32" spans="1:15" x14ac:dyDescent="0.25">
      <c r="B32" s="119" t="s">
        <v>75</v>
      </c>
      <c r="C32" s="189">
        <v>5.3280898876404494</v>
      </c>
      <c r="D32" s="190">
        <v>1.0677826928142569</v>
      </c>
      <c r="E32" s="189">
        <v>3.617943548387097</v>
      </c>
      <c r="F32" s="190">
        <f t="shared" si="3"/>
        <v>-1.7101463392533525</v>
      </c>
      <c r="G32" s="189">
        <v>3.9639963996399641</v>
      </c>
      <c r="H32" s="190">
        <f t="shared" si="3"/>
        <v>0.34605285125286711</v>
      </c>
      <c r="I32" s="189">
        <v>4.4189353921170254</v>
      </c>
      <c r="J32" s="190">
        <f t="shared" si="3"/>
        <v>0.45493899247706127</v>
      </c>
      <c r="K32" s="189">
        <v>4.4685176003966287</v>
      </c>
      <c r="L32" s="190">
        <f t="shared" si="4"/>
        <v>4.9582208279603357E-2</v>
      </c>
      <c r="M32" s="189">
        <v>4.9221044045677003</v>
      </c>
      <c r="N32" s="190">
        <f t="shared" si="4"/>
        <v>0.45358680417107156</v>
      </c>
    </row>
    <row r="33" spans="2:15" x14ac:dyDescent="0.25">
      <c r="B33" s="119" t="s">
        <v>77</v>
      </c>
      <c r="C33" s="189">
        <v>5.3383534136546187</v>
      </c>
      <c r="D33" s="190">
        <v>-0.6645251125399696</v>
      </c>
      <c r="E33" s="189">
        <v>5.0300632911392409</v>
      </c>
      <c r="F33" s="190">
        <f t="shared" si="3"/>
        <v>-0.3082901225153778</v>
      </c>
      <c r="G33" s="189">
        <v>3.1939457937346005</v>
      </c>
      <c r="H33" s="190">
        <f t="shared" si="3"/>
        <v>-1.8361174974046404</v>
      </c>
      <c r="I33" s="189">
        <v>4.1052774755168659</v>
      </c>
      <c r="J33" s="190">
        <f t="shared" si="3"/>
        <v>0.91133168178226542</v>
      </c>
      <c r="K33" s="189">
        <v>3.9461856889414548</v>
      </c>
      <c r="L33" s="190">
        <f t="shared" si="4"/>
        <v>-0.15909178657541112</v>
      </c>
      <c r="M33" s="189">
        <v>4.094777562862669</v>
      </c>
      <c r="N33" s="190">
        <f t="shared" si="4"/>
        <v>0.1485918739212142</v>
      </c>
    </row>
    <row r="34" spans="2:15" x14ac:dyDescent="0.25">
      <c r="B34" s="119" t="s">
        <v>79</v>
      </c>
      <c r="C34" s="189" t="s">
        <v>245</v>
      </c>
      <c r="D34" s="190" t="s">
        <v>245</v>
      </c>
      <c r="E34" s="189">
        <v>3.2565046637211585</v>
      </c>
      <c r="F34" s="190" t="str">
        <f>IFERROR(E34-C34,"-")</f>
        <v>-</v>
      </c>
      <c r="G34" s="189">
        <v>3.5400782013685239</v>
      </c>
      <c r="H34" s="190">
        <f>IFERROR(G34-E34,"-")</f>
        <v>0.28357353764736537</v>
      </c>
      <c r="I34" s="189">
        <v>3.2875132756789562</v>
      </c>
      <c r="J34" s="190">
        <f>IFERROR(I34-G34,"-")</f>
        <v>-0.25256492568956768</v>
      </c>
      <c r="K34" s="189">
        <v>3.9336407891365615</v>
      </c>
      <c r="L34" s="190">
        <f>IFERROR(K34-I34,"-")</f>
        <v>0.64612751345760522</v>
      </c>
      <c r="M34" s="189">
        <v>3.4381875815774752</v>
      </c>
      <c r="N34" s="190">
        <f t="shared" si="4"/>
        <v>-0.49545320755908628</v>
      </c>
    </row>
    <row r="35" spans="2:15" x14ac:dyDescent="0.25">
      <c r="B35" s="119" t="s">
        <v>81</v>
      </c>
      <c r="C35" s="189" t="s">
        <v>245</v>
      </c>
      <c r="D35" s="190" t="s">
        <v>245</v>
      </c>
      <c r="E35" s="189">
        <v>4.3661803396316667</v>
      </c>
      <c r="F35" s="190" t="str">
        <f t="shared" si="3"/>
        <v>-</v>
      </c>
      <c r="G35" s="189">
        <v>3.4948630136986303</v>
      </c>
      <c r="H35" s="190">
        <f t="shared" si="3"/>
        <v>-0.87131732593303646</v>
      </c>
      <c r="I35" s="189">
        <v>3.4105774144098109</v>
      </c>
      <c r="J35" s="190">
        <f t="shared" si="3"/>
        <v>-8.4285599288819402E-2</v>
      </c>
      <c r="K35" s="189">
        <v>3.541118975396023</v>
      </c>
      <c r="L35" s="190">
        <f t="shared" si="4"/>
        <v>0.13054156098621217</v>
      </c>
      <c r="M35" s="189">
        <v>2.8805302667305543</v>
      </c>
      <c r="N35" s="190">
        <f t="shared" si="4"/>
        <v>-0.6605887086654687</v>
      </c>
    </row>
    <row r="36" spans="2:15" x14ac:dyDescent="0.25">
      <c r="B36" s="119" t="s">
        <v>83</v>
      </c>
      <c r="C36" s="189" t="s">
        <v>245</v>
      </c>
      <c r="D36" s="190" t="s">
        <v>245</v>
      </c>
      <c r="E36" s="189">
        <v>2.9974976952456212</v>
      </c>
      <c r="F36" s="190" t="str">
        <f t="shared" si="3"/>
        <v>-</v>
      </c>
      <c r="G36" s="189">
        <v>3.548218290555694</v>
      </c>
      <c r="H36" s="190">
        <f t="shared" si="3"/>
        <v>0.55072059531007289</v>
      </c>
      <c r="I36" s="189">
        <v>3.4106478034251677</v>
      </c>
      <c r="J36" s="190">
        <f t="shared" si="3"/>
        <v>-0.13757048713052633</v>
      </c>
      <c r="K36" s="189">
        <v>3.7602405110860579</v>
      </c>
      <c r="L36" s="190">
        <f t="shared" si="4"/>
        <v>0.34959270766089023</v>
      </c>
      <c r="M36" s="189"/>
      <c r="N36" s="190"/>
    </row>
    <row r="37" spans="2:15" x14ac:dyDescent="0.25">
      <c r="B37" s="119" t="s">
        <v>85</v>
      </c>
      <c r="C37" s="189" t="s">
        <v>245</v>
      </c>
      <c r="D37" s="190" t="s">
        <v>245</v>
      </c>
      <c r="E37" s="189">
        <v>4.8759993196121787</v>
      </c>
      <c r="F37" s="190" t="str">
        <f t="shared" si="3"/>
        <v>-</v>
      </c>
      <c r="G37" s="189">
        <v>3.6482850104225886</v>
      </c>
      <c r="H37" s="190">
        <f t="shared" si="3"/>
        <v>-1.2277143091895901</v>
      </c>
      <c r="I37" s="189">
        <v>3.9499131441806603</v>
      </c>
      <c r="J37" s="190">
        <f t="shared" si="3"/>
        <v>0.30162813375807174</v>
      </c>
      <c r="K37" s="189">
        <v>4.7870076535374277</v>
      </c>
      <c r="L37" s="190">
        <f t="shared" si="4"/>
        <v>0.83709450935676744</v>
      </c>
      <c r="M37" s="189"/>
      <c r="N37" s="190"/>
    </row>
    <row r="38" spans="2:15" x14ac:dyDescent="0.25">
      <c r="B38" s="119" t="s">
        <v>87</v>
      </c>
      <c r="C38" s="189">
        <v>3.5408600904138172</v>
      </c>
      <c r="D38" s="190">
        <v>-2.1238784007888825</v>
      </c>
      <c r="E38" s="189">
        <v>4.5561505748936844</v>
      </c>
      <c r="F38" s="190">
        <f t="shared" si="3"/>
        <v>1.0152904844798671</v>
      </c>
      <c r="G38" s="189">
        <v>4.1874088800530149</v>
      </c>
      <c r="H38" s="190">
        <f t="shared" si="3"/>
        <v>-0.36874169484066943</v>
      </c>
      <c r="I38" s="189">
        <v>3.967970479704797</v>
      </c>
      <c r="J38" s="190">
        <f t="shared" si="3"/>
        <v>-0.21943840034821793</v>
      </c>
      <c r="K38" s="189">
        <v>4.5175011076650424</v>
      </c>
      <c r="L38" s="190">
        <f t="shared" si="4"/>
        <v>0.54953062796024543</v>
      </c>
      <c r="M38" s="189"/>
      <c r="N38" s="190"/>
    </row>
    <row r="39" spans="2:15" x14ac:dyDescent="0.25">
      <c r="B39" s="119" t="s">
        <v>89</v>
      </c>
      <c r="C39" s="189">
        <v>3.5137034434293746</v>
      </c>
      <c r="D39" s="190">
        <v>-2.7536743955245138</v>
      </c>
      <c r="E39" s="189">
        <v>4.4516183129297335</v>
      </c>
      <c r="F39" s="190">
        <f t="shared" si="3"/>
        <v>0.93791486950035896</v>
      </c>
      <c r="G39" s="189">
        <v>3.9209310285812085</v>
      </c>
      <c r="H39" s="190">
        <f t="shared" si="3"/>
        <v>-0.53068728434852508</v>
      </c>
      <c r="I39" s="189">
        <v>4.7043410246382482</v>
      </c>
      <c r="J39" s="190">
        <f t="shared" si="3"/>
        <v>0.78340999605703976</v>
      </c>
      <c r="K39" s="189">
        <v>3.9471493212669682</v>
      </c>
      <c r="L39" s="190">
        <f t="shared" si="4"/>
        <v>-0.75719170337128006</v>
      </c>
      <c r="M39" s="189"/>
      <c r="N39" s="190"/>
    </row>
    <row r="40" spans="2:15" x14ac:dyDescent="0.25">
      <c r="B40" s="119" t="s">
        <v>91</v>
      </c>
      <c r="C40" s="189">
        <v>3.9724849527085127</v>
      </c>
      <c r="D40" s="190">
        <v>-1.8706377238714129</v>
      </c>
      <c r="E40" s="189">
        <v>10.14689880304679</v>
      </c>
      <c r="F40" s="190">
        <f t="shared" si="3"/>
        <v>6.1744138503382775</v>
      </c>
      <c r="G40" s="189">
        <v>5.8182459440395018</v>
      </c>
      <c r="H40" s="190">
        <f t="shared" si="3"/>
        <v>-4.3286528590072884</v>
      </c>
      <c r="I40" s="189">
        <v>3.5737260876925681</v>
      </c>
      <c r="J40" s="190">
        <f t="shared" si="3"/>
        <v>-2.2445198563469337</v>
      </c>
      <c r="K40" s="189">
        <v>3.8102577730534146</v>
      </c>
      <c r="L40" s="190">
        <f t="shared" si="4"/>
        <v>0.23653168536084657</v>
      </c>
      <c r="M40" s="189"/>
      <c r="N40" s="190"/>
    </row>
    <row r="41" spans="2:15" x14ac:dyDescent="0.25">
      <c r="B41" s="119" t="s">
        <v>93</v>
      </c>
      <c r="C41" s="189">
        <v>2.9117849758787044</v>
      </c>
      <c r="D41" s="190">
        <v>-3.5501040050657857</v>
      </c>
      <c r="E41" s="189">
        <v>7.1856763925729439</v>
      </c>
      <c r="F41" s="190">
        <f t="shared" si="3"/>
        <v>4.273891416694239</v>
      </c>
      <c r="G41" s="189">
        <v>7.9188503803888421</v>
      </c>
      <c r="H41" s="190">
        <f t="shared" si="3"/>
        <v>0.73317398781589826</v>
      </c>
      <c r="I41" s="189">
        <v>4.2942056074766359</v>
      </c>
      <c r="J41" s="190">
        <f t="shared" si="3"/>
        <v>-3.6246447729122062</v>
      </c>
      <c r="K41" s="189">
        <v>3.8013937282229966</v>
      </c>
      <c r="L41" s="190">
        <f t="shared" si="4"/>
        <v>-0.49281187925363934</v>
      </c>
      <c r="M41" s="189"/>
      <c r="N41" s="190"/>
    </row>
    <row r="42" spans="2:15" x14ac:dyDescent="0.25">
      <c r="B42" s="119" t="s">
        <v>95</v>
      </c>
      <c r="C42" s="189">
        <v>3.5903284671532845</v>
      </c>
      <c r="D42" s="190">
        <v>-3.3869547966390199</v>
      </c>
      <c r="E42" s="189">
        <v>5.0904255319148932</v>
      </c>
      <c r="F42" s="190">
        <f t="shared" si="3"/>
        <v>1.5000970647616088</v>
      </c>
      <c r="G42" s="189">
        <v>7.2166331321260895</v>
      </c>
      <c r="H42" s="190">
        <f t="shared" si="3"/>
        <v>2.1262076002111963</v>
      </c>
      <c r="I42" s="189">
        <v>4.1467815782386213</v>
      </c>
      <c r="J42" s="190">
        <f t="shared" si="3"/>
        <v>-3.0698515538874682</v>
      </c>
      <c r="K42" s="189">
        <v>4.5405860559110813</v>
      </c>
      <c r="L42" s="190">
        <f t="shared" si="4"/>
        <v>0.39380447767246007</v>
      </c>
      <c r="M42" s="189"/>
      <c r="N42" s="190"/>
    </row>
    <row r="43" spans="2:15" ht="15.75" x14ac:dyDescent="0.25">
      <c r="B43" s="122" t="s">
        <v>32</v>
      </c>
      <c r="C43" s="191">
        <v>4.0957363327229928</v>
      </c>
      <c r="D43" s="192">
        <v>-1.149095812783151</v>
      </c>
      <c r="E43" s="191">
        <v>4.4822514527681427</v>
      </c>
      <c r="F43" s="192">
        <f t="shared" si="3"/>
        <v>0.38651512004514998</v>
      </c>
      <c r="G43" s="191">
        <v>4.5358626362327783</v>
      </c>
      <c r="H43" s="192">
        <f t="shared" si="3"/>
        <v>5.3611183464635559E-2</v>
      </c>
      <c r="I43" s="191">
        <v>3.9346311328209183</v>
      </c>
      <c r="J43" s="192">
        <f t="shared" si="3"/>
        <v>-0.60123150341186005</v>
      </c>
      <c r="K43" s="191">
        <v>4.1724857951693535</v>
      </c>
      <c r="L43" s="192">
        <f t="shared" si="4"/>
        <v>0.23785466234843522</v>
      </c>
      <c r="M43" s="191">
        <v>3.780452040248774</v>
      </c>
      <c r="N43" s="192">
        <v>-0.33720509282195765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7" t="s">
        <v>283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7.3134218289085542</v>
      </c>
      <c r="D53" s="190">
        <v>0.22547002167963814</v>
      </c>
      <c r="E53" s="189">
        <v>4.0804597701149428</v>
      </c>
      <c r="F53" s="190">
        <f t="shared" ref="F53:J65" si="5">IFERROR(E53-C53,"-")</f>
        <v>-3.2329620587936114</v>
      </c>
      <c r="G53" s="189">
        <v>5.8543689320388346</v>
      </c>
      <c r="H53" s="190">
        <f t="shared" si="5"/>
        <v>1.7739091619238918</v>
      </c>
      <c r="I53" s="189">
        <v>4.9227144203581528</v>
      </c>
      <c r="J53" s="190">
        <f t="shared" si="5"/>
        <v>-0.93165451168068181</v>
      </c>
      <c r="K53" s="189">
        <v>6.3604584527220629</v>
      </c>
      <c r="L53" s="190">
        <f t="shared" ref="L53:N65" si="6">IFERROR(K53-I53,"-")</f>
        <v>1.4377440323639101</v>
      </c>
      <c r="M53" s="189">
        <v>4.8804071246819341</v>
      </c>
      <c r="N53" s="190">
        <f t="shared" si="6"/>
        <v>-1.4800513280401288</v>
      </c>
    </row>
    <row r="54" spans="1:15" x14ac:dyDescent="0.25">
      <c r="A54" s="1">
        <v>2</v>
      </c>
      <c r="B54" s="119" t="s">
        <v>75</v>
      </c>
      <c r="C54" s="189">
        <v>6.2183424484644512</v>
      </c>
      <c r="D54" s="190">
        <v>1.4523168074388098</v>
      </c>
      <c r="E54" s="189" t="s">
        <v>245</v>
      </c>
      <c r="F54" s="190" t="str">
        <f t="shared" si="5"/>
        <v>-</v>
      </c>
      <c r="G54" s="189">
        <v>3.1932515337423313</v>
      </c>
      <c r="H54" s="190" t="str">
        <f t="shared" si="5"/>
        <v>-</v>
      </c>
      <c r="I54" s="189">
        <v>4.8845897264843225</v>
      </c>
      <c r="J54" s="190">
        <f t="shared" si="5"/>
        <v>1.6913381927419913</v>
      </c>
      <c r="K54" s="189">
        <v>4.6428038777032068</v>
      </c>
      <c r="L54" s="190">
        <f t="shared" si="6"/>
        <v>-0.24178584878111575</v>
      </c>
      <c r="M54" s="189">
        <v>4.6215621562156217</v>
      </c>
      <c r="N54" s="190">
        <f t="shared" si="6"/>
        <v>-2.1241721487585075E-2</v>
      </c>
    </row>
    <row r="55" spans="1:15" x14ac:dyDescent="0.25">
      <c r="A55" s="1">
        <v>3</v>
      </c>
      <c r="B55" s="119" t="s">
        <v>77</v>
      </c>
      <c r="C55" s="189">
        <v>6.7754491017964069</v>
      </c>
      <c r="D55" s="190">
        <v>-1.5977836974495867</v>
      </c>
      <c r="E55" s="189" t="s">
        <v>245</v>
      </c>
      <c r="F55" s="190" t="str">
        <f t="shared" si="5"/>
        <v>-</v>
      </c>
      <c r="G55" s="189">
        <v>4.1188260558339298</v>
      </c>
      <c r="H55" s="190" t="str">
        <f t="shared" si="5"/>
        <v>-</v>
      </c>
      <c r="I55" s="189">
        <v>5.5826369545032497</v>
      </c>
      <c r="J55" s="190">
        <f t="shared" si="5"/>
        <v>1.4638108986693199</v>
      </c>
      <c r="K55" s="189">
        <v>4.1687797147385099</v>
      </c>
      <c r="L55" s="190">
        <f t="shared" si="6"/>
        <v>-1.4138572397647398</v>
      </c>
      <c r="M55" s="189">
        <v>4.1008280565026789</v>
      </c>
      <c r="N55" s="190">
        <f t="shared" si="6"/>
        <v>-6.7951658235831047E-2</v>
      </c>
    </row>
    <row r="56" spans="1:15" x14ac:dyDescent="0.25">
      <c r="A56" s="1">
        <v>4</v>
      </c>
      <c r="B56" s="119" t="s">
        <v>79</v>
      </c>
      <c r="C56" s="189" t="s">
        <v>245</v>
      </c>
      <c r="D56" s="190" t="s">
        <v>245</v>
      </c>
      <c r="E56" s="189">
        <v>3.9379844961240309</v>
      </c>
      <c r="F56" s="190" t="str">
        <f>IFERROR(E56-C56,"-")</f>
        <v>-</v>
      </c>
      <c r="G56" s="189">
        <v>3.5085178875638841</v>
      </c>
      <c r="H56" s="190">
        <f>IFERROR(G56-E56,"-")</f>
        <v>-0.42946660856014685</v>
      </c>
      <c r="I56" s="189">
        <v>4.1606083086053411</v>
      </c>
      <c r="J56" s="190">
        <f>IFERROR(I56-G56,"-")</f>
        <v>0.65209042104145709</v>
      </c>
      <c r="K56" s="189">
        <v>4.3753591954022992</v>
      </c>
      <c r="L56" s="190">
        <f>IFERROR(K56-I56,"-")</f>
        <v>0.21475088679695808</v>
      </c>
      <c r="M56" s="189">
        <v>3.5511833475905332</v>
      </c>
      <c r="N56" s="190">
        <f t="shared" si="6"/>
        <v>-0.824175847811766</v>
      </c>
    </row>
    <row r="57" spans="1:15" x14ac:dyDescent="0.25">
      <c r="A57" s="1">
        <v>5</v>
      </c>
      <c r="B57" s="119" t="s">
        <v>81</v>
      </c>
      <c r="C57" s="189" t="s">
        <v>245</v>
      </c>
      <c r="D57" s="190" t="s">
        <v>245</v>
      </c>
      <c r="E57" s="189">
        <v>4.282097649186257</v>
      </c>
      <c r="F57" s="190" t="str">
        <f t="shared" si="5"/>
        <v>-</v>
      </c>
      <c r="G57" s="189">
        <v>3.2697655939610648</v>
      </c>
      <c r="H57" s="190">
        <f t="shared" si="5"/>
        <v>-1.0123320552251922</v>
      </c>
      <c r="I57" s="189">
        <v>3.7866996816413159</v>
      </c>
      <c r="J57" s="190">
        <f t="shared" si="5"/>
        <v>0.51693408768025106</v>
      </c>
      <c r="K57" s="189">
        <v>3.8603225073813308</v>
      </c>
      <c r="L57" s="190">
        <f t="shared" si="6"/>
        <v>7.3622825740014886E-2</v>
      </c>
      <c r="M57" s="189">
        <v>2.9176039759351293</v>
      </c>
      <c r="N57" s="190">
        <f t="shared" si="6"/>
        <v>-0.94271853144620144</v>
      </c>
    </row>
    <row r="58" spans="1:15" x14ac:dyDescent="0.25">
      <c r="A58" s="1">
        <v>6</v>
      </c>
      <c r="B58" s="119" t="s">
        <v>83</v>
      </c>
      <c r="C58" s="189" t="s">
        <v>245</v>
      </c>
      <c r="D58" s="190" t="s">
        <v>245</v>
      </c>
      <c r="E58" s="189">
        <v>3.3180413596386975</v>
      </c>
      <c r="F58" s="190" t="str">
        <f t="shared" si="5"/>
        <v>-</v>
      </c>
      <c r="G58" s="189">
        <v>3.8176451295506721</v>
      </c>
      <c r="H58" s="190">
        <f t="shared" si="5"/>
        <v>0.49960376991197464</v>
      </c>
      <c r="I58" s="189">
        <v>4.0425724637681162</v>
      </c>
      <c r="J58" s="190">
        <f t="shared" si="5"/>
        <v>0.22492733421744404</v>
      </c>
      <c r="K58" s="189">
        <v>4.5333741579914264</v>
      </c>
      <c r="L58" s="190">
        <f t="shared" si="6"/>
        <v>0.49080169422331021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245</v>
      </c>
      <c r="D59" s="190" t="s">
        <v>245</v>
      </c>
      <c r="E59" s="189">
        <v>4.5715691096901132</v>
      </c>
      <c r="F59" s="190" t="str">
        <f t="shared" si="5"/>
        <v>-</v>
      </c>
      <c r="G59" s="189">
        <v>4.0505914925748803</v>
      </c>
      <c r="H59" s="190">
        <f t="shared" si="5"/>
        <v>-0.52097761711523294</v>
      </c>
      <c r="I59" s="189">
        <v>4.9391634980988597</v>
      </c>
      <c r="J59" s="190">
        <f t="shared" si="5"/>
        <v>0.88857200552397941</v>
      </c>
      <c r="K59" s="189">
        <v>4.9378465129851179</v>
      </c>
      <c r="L59" s="190">
        <f t="shared" si="6"/>
        <v>-1.3169851137417865E-3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3.5583072854051454</v>
      </c>
      <c r="D60" s="190">
        <v>-2.62459940328189</v>
      </c>
      <c r="E60" s="189">
        <v>4.8749685534591194</v>
      </c>
      <c r="F60" s="190">
        <f t="shared" si="5"/>
        <v>1.316661268053974</v>
      </c>
      <c r="G60" s="189">
        <v>4.2587159863945576</v>
      </c>
      <c r="H60" s="190">
        <f t="shared" si="5"/>
        <v>-0.61625256706456177</v>
      </c>
      <c r="I60" s="189">
        <v>4.4822949350067232</v>
      </c>
      <c r="J60" s="190">
        <f t="shared" si="5"/>
        <v>0.22357894861216554</v>
      </c>
      <c r="K60" s="189">
        <v>4.490038872691934</v>
      </c>
      <c r="L60" s="190">
        <f t="shared" si="6"/>
        <v>7.7439376852108666E-3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3.5566747572815536</v>
      </c>
      <c r="D61" s="190">
        <v>-3.264650891133432</v>
      </c>
      <c r="E61" s="189">
        <v>4.8099891422366996</v>
      </c>
      <c r="F61" s="190">
        <f t="shared" si="5"/>
        <v>1.253314384955146</v>
      </c>
      <c r="G61" s="189">
        <v>4.5078840284842316</v>
      </c>
      <c r="H61" s="190">
        <f t="shared" si="5"/>
        <v>-0.30210511375246796</v>
      </c>
      <c r="I61" s="189">
        <v>4.8293562708102105</v>
      </c>
      <c r="J61" s="190">
        <f t="shared" si="5"/>
        <v>0.32147224232597882</v>
      </c>
      <c r="K61" s="189">
        <v>4.1515237020316027</v>
      </c>
      <c r="L61" s="190">
        <f t="shared" si="6"/>
        <v>-0.67783256877860776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3.4369747899159662</v>
      </c>
      <c r="D62" s="190">
        <v>-4.9506540760634152</v>
      </c>
      <c r="E62" s="189">
        <v>5.3833333333333337</v>
      </c>
      <c r="F62" s="190">
        <f t="shared" si="5"/>
        <v>1.9463585434173676</v>
      </c>
      <c r="G62" s="189">
        <v>4.7737603305785123</v>
      </c>
      <c r="H62" s="190">
        <f t="shared" si="5"/>
        <v>-0.6095730027548214</v>
      </c>
      <c r="I62" s="189">
        <v>3.8658951667801227</v>
      </c>
      <c r="J62" s="190">
        <f t="shared" si="5"/>
        <v>-0.90786516379838966</v>
      </c>
      <c r="K62" s="189">
        <v>4.0380479735318442</v>
      </c>
      <c r="L62" s="190">
        <f t="shared" si="6"/>
        <v>0.17215280675172151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2.5751879699248121</v>
      </c>
      <c r="D63" s="190">
        <v>-5.6575280794579044</v>
      </c>
      <c r="E63" s="189">
        <v>6.4427645788336934</v>
      </c>
      <c r="F63" s="190">
        <f t="shared" si="5"/>
        <v>3.8675766089088812</v>
      </c>
      <c r="G63" s="189">
        <v>6.0600706713780923</v>
      </c>
      <c r="H63" s="190">
        <f t="shared" si="5"/>
        <v>-0.38269390745560106</v>
      </c>
      <c r="I63" s="189">
        <v>4.5069344811095169</v>
      </c>
      <c r="J63" s="190">
        <f t="shared" si="5"/>
        <v>-1.5531361902685754</v>
      </c>
      <c r="K63" s="189">
        <v>3.7836822329575952</v>
      </c>
      <c r="L63" s="190">
        <f t="shared" si="6"/>
        <v>-0.72325224815192168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2.9646924829157175</v>
      </c>
      <c r="D64" s="190">
        <v>-5.6529736989148223</v>
      </c>
      <c r="E64" s="189">
        <v>5.126925119490175</v>
      </c>
      <c r="F64" s="190">
        <f t="shared" si="5"/>
        <v>2.1622326365744575</v>
      </c>
      <c r="G64" s="189">
        <v>7.0762155059132716</v>
      </c>
      <c r="H64" s="190">
        <f t="shared" si="5"/>
        <v>1.9492903864230966</v>
      </c>
      <c r="I64" s="189">
        <v>4.342200328407225</v>
      </c>
      <c r="J64" s="190">
        <f t="shared" si="5"/>
        <v>-2.7340151775060466</v>
      </c>
      <c r="K64" s="189">
        <v>4.3829600351339479</v>
      </c>
      <c r="L64" s="190">
        <f t="shared" si="6"/>
        <v>4.0759706726722911E-2</v>
      </c>
      <c r="M64" s="189"/>
      <c r="N64" s="190"/>
    </row>
    <row r="65" spans="1:15" ht="15.75" x14ac:dyDescent="0.25">
      <c r="B65" s="122" t="s">
        <v>32</v>
      </c>
      <c r="C65" s="191">
        <v>4.2372272745013859</v>
      </c>
      <c r="D65" s="192">
        <v>-2.0493386408884584</v>
      </c>
      <c r="E65" s="191">
        <v>4.5848703027912023</v>
      </c>
      <c r="F65" s="192">
        <f t="shared" si="5"/>
        <v>0.34764302828981641</v>
      </c>
      <c r="G65" s="191">
        <v>4.4955222955594802</v>
      </c>
      <c r="H65" s="192">
        <f t="shared" si="5"/>
        <v>-8.9348007231722093E-2</v>
      </c>
      <c r="I65" s="191">
        <v>4.4706614312576045</v>
      </c>
      <c r="J65" s="192">
        <f t="shared" si="5"/>
        <v>-2.4860864301875729E-2</v>
      </c>
      <c r="K65" s="191">
        <v>4.4126023495906015</v>
      </c>
      <c r="L65" s="192">
        <f t="shared" si="6"/>
        <v>-5.8059081667003021E-2</v>
      </c>
      <c r="M65" s="191">
        <v>3.7991037520887132</v>
      </c>
      <c r="N65" s="192">
        <v>-0.65701877662895525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7" t="s">
        <v>284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v>2020</v>
      </c>
      <c r="D73" s="305"/>
      <c r="E73" s="306"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2.6701298701298701</v>
      </c>
      <c r="D75" s="190">
        <v>-2.8700711348952557</v>
      </c>
      <c r="E75" s="189">
        <v>1.5997624703087887</v>
      </c>
      <c r="F75" s="190">
        <f t="shared" ref="F75:J77" si="7">IFERROR(E75-C75,"-")</f>
        <v>-1.0703673998210814</v>
      </c>
      <c r="G75" s="189">
        <v>6.1787709497206702</v>
      </c>
      <c r="H75" s="190">
        <f t="shared" si="7"/>
        <v>4.5790084794118817</v>
      </c>
      <c r="I75" s="189">
        <v>6.8508771929824563</v>
      </c>
      <c r="J75" s="190">
        <f t="shared" si="7"/>
        <v>0.67210624326178614</v>
      </c>
      <c r="K75" s="189">
        <v>4.3003731343283578</v>
      </c>
      <c r="L75" s="190">
        <f t="shared" ref="L75:L77" si="8">IFERROR(K75-I75,"-")</f>
        <v>-2.5505040586540986</v>
      </c>
      <c r="M75" s="189">
        <v>6.2003154574132493</v>
      </c>
      <c r="N75" s="190">
        <f t="shared" ref="N75:N79" si="9">IFERROR(M75-K75,"-")</f>
        <v>1.8999423230848915</v>
      </c>
    </row>
    <row r="76" spans="1:15" x14ac:dyDescent="0.25">
      <c r="A76" s="1">
        <v>2</v>
      </c>
      <c r="B76" s="119" t="s">
        <v>75</v>
      </c>
      <c r="C76" s="189">
        <v>2.4607046070460705</v>
      </c>
      <c r="D76" s="190">
        <v>-0.22700303414994272</v>
      </c>
      <c r="E76" s="189">
        <v>3.617943548387097</v>
      </c>
      <c r="F76" s="190">
        <f t="shared" si="7"/>
        <v>1.1572389413410265</v>
      </c>
      <c r="G76" s="189">
        <v>5.0588235294117645</v>
      </c>
      <c r="H76" s="190">
        <f t="shared" si="7"/>
        <v>1.4408799810246675</v>
      </c>
      <c r="I76" s="189">
        <v>3.6933471933471935</v>
      </c>
      <c r="J76" s="190">
        <f t="shared" si="7"/>
        <v>-1.365476336064571</v>
      </c>
      <c r="K76" s="189">
        <v>4.1227810650887573</v>
      </c>
      <c r="L76" s="190">
        <f t="shared" si="8"/>
        <v>0.42943387174156378</v>
      </c>
      <c r="M76" s="189">
        <v>5.7839116719242902</v>
      </c>
      <c r="N76" s="190">
        <f t="shared" si="9"/>
        <v>1.6611306068355329</v>
      </c>
    </row>
    <row r="77" spans="1:15" x14ac:dyDescent="0.25">
      <c r="A77" s="1">
        <v>3</v>
      </c>
      <c r="B77" s="119" t="s">
        <v>77</v>
      </c>
      <c r="C77" s="189">
        <v>2.4115853658536586</v>
      </c>
      <c r="D77" s="190">
        <v>0.12904098715543366</v>
      </c>
      <c r="E77" s="189">
        <v>5.0300632911392409</v>
      </c>
      <c r="F77" s="190">
        <f t="shared" si="7"/>
        <v>2.6184779252855823</v>
      </c>
      <c r="G77" s="189">
        <v>2.2991689750692519</v>
      </c>
      <c r="H77" s="190">
        <f t="shared" si="7"/>
        <v>-2.730894316069989</v>
      </c>
      <c r="I77" s="189">
        <v>2.0144546649145862</v>
      </c>
      <c r="J77" s="190">
        <f t="shared" si="7"/>
        <v>-0.28471431015466564</v>
      </c>
      <c r="K77" s="189">
        <v>3.2913752913752914</v>
      </c>
      <c r="L77" s="190">
        <f t="shared" si="8"/>
        <v>1.2769206264607051</v>
      </c>
      <c r="M77" s="189">
        <v>4.0829361296472833</v>
      </c>
      <c r="N77" s="190">
        <f t="shared" si="9"/>
        <v>0.79156083827199186</v>
      </c>
    </row>
    <row r="78" spans="1:15" x14ac:dyDescent="0.25">
      <c r="A78" s="1">
        <v>4</v>
      </c>
      <c r="B78" s="119" t="s">
        <v>79</v>
      </c>
      <c r="C78" s="189" t="s">
        <v>245</v>
      </c>
      <c r="D78" s="190" t="s">
        <v>245</v>
      </c>
      <c r="E78" s="189">
        <v>3.2104297693920336</v>
      </c>
      <c r="F78" s="190" t="str">
        <f>IFERROR(E78-C78,"-")</f>
        <v>-</v>
      </c>
      <c r="G78" s="189">
        <v>3.5825688073394497</v>
      </c>
      <c r="H78" s="190">
        <f>IFERROR(G78-E78,"-")</f>
        <v>0.3721390379474161</v>
      </c>
      <c r="I78" s="189">
        <v>2.6831835686777921</v>
      </c>
      <c r="J78" s="190">
        <f>IFERROR(I78-G78,"-")</f>
        <v>-0.89938523866165765</v>
      </c>
      <c r="K78" s="189">
        <v>2.8346738159070597</v>
      </c>
      <c r="L78" s="190">
        <f>IFERROR(K78-I78,"-")</f>
        <v>0.15149024722926763</v>
      </c>
      <c r="M78" s="189">
        <v>3.224676724137931</v>
      </c>
      <c r="N78" s="190">
        <f t="shared" si="9"/>
        <v>0.39000290823087136</v>
      </c>
    </row>
    <row r="79" spans="1:15" x14ac:dyDescent="0.25">
      <c r="A79" s="1">
        <v>5</v>
      </c>
      <c r="B79" s="119" t="s">
        <v>81</v>
      </c>
      <c r="C79" s="189" t="s">
        <v>245</v>
      </c>
      <c r="D79" s="190" t="s">
        <v>245</v>
      </c>
      <c r="E79" s="189">
        <v>4.3789966923925023</v>
      </c>
      <c r="F79" s="190" t="str">
        <f t="shared" ref="F79:J87" si="10">IFERROR(E79-C79,"-")</f>
        <v>-</v>
      </c>
      <c r="G79" s="189">
        <v>3.8555060471037557</v>
      </c>
      <c r="H79" s="190">
        <f t="shared" si="10"/>
        <v>-0.52349064528874667</v>
      </c>
      <c r="I79" s="189">
        <v>2.4323827046918125</v>
      </c>
      <c r="J79" s="190">
        <f t="shared" si="10"/>
        <v>-1.4231233424119432</v>
      </c>
      <c r="K79" s="189">
        <v>2.6231221423905944</v>
      </c>
      <c r="L79" s="190">
        <f t="shared" ref="L79:L87" si="11">IFERROR(K79-I79,"-")</f>
        <v>0.19073943769878188</v>
      </c>
      <c r="M79" s="189">
        <v>2.8223954060705498</v>
      </c>
      <c r="N79" s="190">
        <f t="shared" si="9"/>
        <v>0.19927326367995546</v>
      </c>
    </row>
    <row r="80" spans="1:15" x14ac:dyDescent="0.25">
      <c r="A80" s="1">
        <v>6</v>
      </c>
      <c r="B80" s="119" t="s">
        <v>83</v>
      </c>
      <c r="C80" s="189" t="s">
        <v>245</v>
      </c>
      <c r="D80" s="190" t="s">
        <v>245</v>
      </c>
      <c r="E80" s="189">
        <v>2.5992321323095098</v>
      </c>
      <c r="F80" s="190" t="str">
        <f t="shared" si="10"/>
        <v>-</v>
      </c>
      <c r="G80" s="189">
        <v>2.6960580912863072</v>
      </c>
      <c r="H80" s="190">
        <f t="shared" si="10"/>
        <v>9.6825958976797466E-2</v>
      </c>
      <c r="I80" s="189">
        <v>2.3946601941747572</v>
      </c>
      <c r="J80" s="190">
        <f t="shared" si="10"/>
        <v>-0.30139789711155007</v>
      </c>
      <c r="K80" s="189">
        <v>2.532101167315175</v>
      </c>
      <c r="L80" s="190">
        <f t="shared" si="11"/>
        <v>0.13744097314041781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245</v>
      </c>
      <c r="D81" s="190" t="s">
        <v>245</v>
      </c>
      <c r="E81" s="189">
        <v>5.5587424158852734</v>
      </c>
      <c r="F81" s="190" t="str">
        <f t="shared" si="10"/>
        <v>-</v>
      </c>
      <c r="G81" s="189">
        <v>2.4225460122699385</v>
      </c>
      <c r="H81" s="190">
        <f t="shared" si="10"/>
        <v>-3.1361964036153349</v>
      </c>
      <c r="I81" s="189">
        <v>2.6328045899426256</v>
      </c>
      <c r="J81" s="190">
        <f t="shared" si="10"/>
        <v>0.21025857767268707</v>
      </c>
      <c r="K81" s="189">
        <v>4.5191709844559584</v>
      </c>
      <c r="L81" s="190">
        <f t="shared" si="11"/>
        <v>1.8863663945133329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3.0711974110032361</v>
      </c>
      <c r="D82" s="190">
        <v>-1.8668454378676382</v>
      </c>
      <c r="E82" s="189">
        <v>4.0223251895534959</v>
      </c>
      <c r="F82" s="190">
        <f t="shared" si="10"/>
        <v>0.95112777855025987</v>
      </c>
      <c r="G82" s="189">
        <v>4.0693417810630059</v>
      </c>
      <c r="H82" s="190">
        <f t="shared" si="10"/>
        <v>4.7016591509509986E-2</v>
      </c>
      <c r="I82" s="189">
        <v>2.9757890185905751</v>
      </c>
      <c r="J82" s="190">
        <f t="shared" si="10"/>
        <v>-1.0935527624724308</v>
      </c>
      <c r="K82" s="189">
        <v>4.560075329566855</v>
      </c>
      <c r="L82" s="190">
        <f t="shared" si="11"/>
        <v>1.5842863109762799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2.325503355704698</v>
      </c>
      <c r="D83" s="190">
        <v>-3.121123458983603</v>
      </c>
      <c r="E83" s="189">
        <v>4.1421875000000004</v>
      </c>
      <c r="F83" s="190">
        <f t="shared" si="10"/>
        <v>1.8166841442953023</v>
      </c>
      <c r="G83" s="189">
        <v>2.7132391418105706</v>
      </c>
      <c r="H83" s="190">
        <f t="shared" si="10"/>
        <v>-1.4289483581894298</v>
      </c>
      <c r="I83" s="189">
        <v>4.4059602649006626</v>
      </c>
      <c r="J83" s="190">
        <f t="shared" si="10"/>
        <v>1.692721123090092</v>
      </c>
      <c r="K83" s="189">
        <v>3.5815244825845531</v>
      </c>
      <c r="L83" s="190">
        <f t="shared" si="11"/>
        <v>-0.82443578231610948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5.739371534195933</v>
      </c>
      <c r="D84" s="190">
        <v>2.8940274046412773</v>
      </c>
      <c r="E84" s="189">
        <v>36.877697841726622</v>
      </c>
      <c r="F84" s="190">
        <f t="shared" si="10"/>
        <v>31.13832630753069</v>
      </c>
      <c r="G84" s="189">
        <v>8.0667160859896221</v>
      </c>
      <c r="H84" s="190">
        <f t="shared" si="10"/>
        <v>-28.810981755737</v>
      </c>
      <c r="I84" s="189">
        <v>2.7153333333333332</v>
      </c>
      <c r="J84" s="190">
        <f t="shared" si="10"/>
        <v>-5.3513827526562885</v>
      </c>
      <c r="K84" s="189">
        <v>3.400743494423792</v>
      </c>
      <c r="L84" s="190">
        <f t="shared" si="11"/>
        <v>0.68541016109045882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3.1066376496191515</v>
      </c>
      <c r="D85" s="190">
        <v>0.25777115087859714</v>
      </c>
      <c r="E85" s="189">
        <v>8.3676975945017187</v>
      </c>
      <c r="F85" s="190">
        <f t="shared" si="10"/>
        <v>5.2610599448825672</v>
      </c>
      <c r="G85" s="189">
        <v>15.235048678720444</v>
      </c>
      <c r="H85" s="190">
        <f t="shared" si="10"/>
        <v>6.8673510842187255</v>
      </c>
      <c r="I85" s="189">
        <v>3.5325342465753424</v>
      </c>
      <c r="J85" s="190">
        <f t="shared" si="10"/>
        <v>-11.702514432145101</v>
      </c>
      <c r="K85" s="189">
        <v>3.8472222222222223</v>
      </c>
      <c r="L85" s="190">
        <f t="shared" si="11"/>
        <v>0.31468797564687989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4.0083713850837137</v>
      </c>
      <c r="D86" s="190">
        <v>-0.79063361843863333</v>
      </c>
      <c r="E86" s="189">
        <v>5.0380807311500382</v>
      </c>
      <c r="F86" s="190">
        <f t="shared" si="10"/>
        <v>1.0297093460663245</v>
      </c>
      <c r="G86" s="189">
        <v>7.6752503576537912</v>
      </c>
      <c r="H86" s="190">
        <f t="shared" si="10"/>
        <v>2.637169626503753</v>
      </c>
      <c r="I86" s="189">
        <v>3.2559880239520957</v>
      </c>
      <c r="J86" s="190">
        <f t="shared" si="10"/>
        <v>-4.4192623337016954</v>
      </c>
      <c r="K86" s="189">
        <v>5.0592485549132951</v>
      </c>
      <c r="L86" s="190">
        <f t="shared" si="11"/>
        <v>1.8032605309611993</v>
      </c>
      <c r="M86" s="189"/>
      <c r="N86" s="190"/>
    </row>
    <row r="87" spans="1:15" ht="15.75" x14ac:dyDescent="0.25">
      <c r="B87" s="122" t="s">
        <v>32</v>
      </c>
      <c r="C87" s="191">
        <v>3.3653032440056418</v>
      </c>
      <c r="D87" s="192">
        <v>-0.20351721704096759</v>
      </c>
      <c r="E87" s="191">
        <v>4.3959784411276948</v>
      </c>
      <c r="F87" s="192">
        <f t="shared" si="10"/>
        <v>1.0306751971220529</v>
      </c>
      <c r="G87" s="191">
        <v>4.6154410416284612</v>
      </c>
      <c r="H87" s="192">
        <f t="shared" si="10"/>
        <v>0.21946260050076649</v>
      </c>
      <c r="I87" s="191">
        <v>2.9415471311475412</v>
      </c>
      <c r="J87" s="192">
        <f t="shared" si="10"/>
        <v>-1.6738939104809201</v>
      </c>
      <c r="K87" s="191">
        <v>3.6697310391949811</v>
      </c>
      <c r="L87" s="192">
        <f t="shared" si="11"/>
        <v>0.72818390804743993</v>
      </c>
      <c r="M87" s="191">
        <v>3.7433066101951291</v>
      </c>
      <c r="N87" s="192">
        <v>0.54330661019512894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7" t="s">
        <v>285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v>2020</v>
      </c>
      <c r="D95" s="305"/>
      <c r="E95" s="306"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7.2165710311250217</v>
      </c>
      <c r="D97" s="190">
        <v>-1.1684804665599442</v>
      </c>
      <c r="E97" s="189">
        <v>10.840336134453782</v>
      </c>
      <c r="F97" s="190">
        <f t="shared" ref="F97:J99" si="12">IFERROR(E97-C97,"-")</f>
        <v>3.6237651033287603</v>
      </c>
      <c r="G97" s="189">
        <v>8.7300962832591367</v>
      </c>
      <c r="H97" s="190">
        <f t="shared" si="12"/>
        <v>-2.1102398511946454</v>
      </c>
      <c r="I97" s="189">
        <v>6.533854166666667</v>
      </c>
      <c r="J97" s="190">
        <f t="shared" si="12"/>
        <v>-2.1962421165924697</v>
      </c>
      <c r="K97" s="189">
        <v>6.7966147052920318</v>
      </c>
      <c r="L97" s="190">
        <f t="shared" ref="L97:L99" si="13">IFERROR(K97-I97,"-")</f>
        <v>0.26276053862536486</v>
      </c>
      <c r="M97" s="189">
        <v>5.7032714213568259</v>
      </c>
      <c r="N97" s="190">
        <f t="shared" ref="N97:N101" si="14">IFERROR(M97-K97,"-")</f>
        <v>-1.093343283935206</v>
      </c>
    </row>
    <row r="98" spans="2:14" x14ac:dyDescent="0.25">
      <c r="B98" s="119" t="s">
        <v>75</v>
      </c>
      <c r="C98" s="189">
        <v>6.6646178730287104</v>
      </c>
      <c r="D98" s="190">
        <v>-1.2313369543340595</v>
      </c>
      <c r="E98" s="189">
        <v>6.483386923901393</v>
      </c>
      <c r="F98" s="190">
        <f t="shared" si="12"/>
        <v>-0.18123094912731741</v>
      </c>
      <c r="G98" s="189">
        <v>7.4176239055345814</v>
      </c>
      <c r="H98" s="190">
        <f t="shared" si="12"/>
        <v>0.93423698163318836</v>
      </c>
      <c r="I98" s="189">
        <v>5.3828042767713704</v>
      </c>
      <c r="J98" s="190">
        <f t="shared" si="12"/>
        <v>-2.034819628763211</v>
      </c>
      <c r="K98" s="189">
        <v>6.5330156142221103</v>
      </c>
      <c r="L98" s="190">
        <f t="shared" si="13"/>
        <v>1.1502113374507399</v>
      </c>
      <c r="M98" s="189">
        <v>6.0849573152781868</v>
      </c>
      <c r="N98" s="190">
        <f t="shared" si="14"/>
        <v>-0.44805829894392346</v>
      </c>
    </row>
    <row r="99" spans="2:14" x14ac:dyDescent="0.25">
      <c r="B99" s="119" t="s">
        <v>77</v>
      </c>
      <c r="C99" s="189">
        <v>8.1990271584920951</v>
      </c>
      <c r="D99" s="190">
        <v>0.35635152321556252</v>
      </c>
      <c r="E99" s="189">
        <v>14.005054759898904</v>
      </c>
      <c r="F99" s="190">
        <f t="shared" si="12"/>
        <v>5.8060276014068091</v>
      </c>
      <c r="G99" s="189">
        <v>5.8618128654970763</v>
      </c>
      <c r="H99" s="190">
        <f t="shared" si="12"/>
        <v>-8.1432418944018288</v>
      </c>
      <c r="I99" s="189">
        <v>5.2346087053946562</v>
      </c>
      <c r="J99" s="190">
        <f t="shared" si="12"/>
        <v>-0.62720416010242008</v>
      </c>
      <c r="K99" s="189">
        <v>6.1331573626867346</v>
      </c>
      <c r="L99" s="190">
        <f t="shared" si="13"/>
        <v>0.89854865729207845</v>
      </c>
      <c r="M99" s="189">
        <v>5.7484341780152848</v>
      </c>
      <c r="N99" s="190">
        <f t="shared" si="14"/>
        <v>-0.38472318467144984</v>
      </c>
    </row>
    <row r="100" spans="2:14" x14ac:dyDescent="0.25">
      <c r="B100" s="119" t="s">
        <v>79</v>
      </c>
      <c r="C100" s="189" t="s">
        <v>245</v>
      </c>
      <c r="D100" s="190" t="s">
        <v>245</v>
      </c>
      <c r="E100" s="189">
        <v>12.037222222222223</v>
      </c>
      <c r="F100" s="190" t="str">
        <f>IFERROR(E100-C100,"-")</f>
        <v>-</v>
      </c>
      <c r="G100" s="189">
        <v>8.0518100841709561</v>
      </c>
      <c r="H100" s="190">
        <f>IFERROR(G100-E100,"-")</f>
        <v>-3.9854121380512666</v>
      </c>
      <c r="I100" s="189">
        <v>5.1068981269986296</v>
      </c>
      <c r="J100" s="190">
        <f>IFERROR(I100-G100,"-")</f>
        <v>-2.9449119571723266</v>
      </c>
      <c r="K100" s="189">
        <v>5.8996194962855588</v>
      </c>
      <c r="L100" s="190">
        <f>IFERROR(K100-I100,"-")</f>
        <v>0.79272136928692927</v>
      </c>
      <c r="M100" s="189">
        <v>5.7116178291374329</v>
      </c>
      <c r="N100" s="190">
        <f t="shared" si="14"/>
        <v>-0.18800166714812594</v>
      </c>
    </row>
    <row r="101" spans="2:14" x14ac:dyDescent="0.25">
      <c r="B101" s="119" t="s">
        <v>81</v>
      </c>
      <c r="C101" s="189" t="s">
        <v>245</v>
      </c>
      <c r="D101" s="190" t="s">
        <v>245</v>
      </c>
      <c r="E101" s="189">
        <v>10.333473330533389</v>
      </c>
      <c r="F101" s="190" t="str">
        <f t="shared" ref="F101:J109" si="15">IFERROR(E101-C101,"-")</f>
        <v>-</v>
      </c>
      <c r="G101" s="189">
        <v>7.5680802630469604</v>
      </c>
      <c r="H101" s="190">
        <f t="shared" si="15"/>
        <v>-2.7653930674864284</v>
      </c>
      <c r="I101" s="189">
        <v>5.8374851013110849</v>
      </c>
      <c r="J101" s="190">
        <f t="shared" si="15"/>
        <v>-1.7305951617358755</v>
      </c>
      <c r="K101" s="189">
        <v>6.1456815157467837</v>
      </c>
      <c r="L101" s="190">
        <f t="shared" ref="L101:L109" si="16">IFERROR(K101-I101,"-")</f>
        <v>0.30819641443569878</v>
      </c>
      <c r="M101" s="189">
        <v>5.8060286002492134</v>
      </c>
      <c r="N101" s="190">
        <f t="shared" si="14"/>
        <v>-0.33965291549757026</v>
      </c>
    </row>
    <row r="102" spans="2:14" x14ac:dyDescent="0.25">
      <c r="B102" s="119" t="s">
        <v>83</v>
      </c>
      <c r="C102" s="189" t="s">
        <v>245</v>
      </c>
      <c r="D102" s="190" t="s">
        <v>245</v>
      </c>
      <c r="E102" s="189">
        <v>8.1765730880929333</v>
      </c>
      <c r="F102" s="190" t="str">
        <f t="shared" si="15"/>
        <v>-</v>
      </c>
      <c r="G102" s="189">
        <v>8.2189096215990833</v>
      </c>
      <c r="H102" s="190">
        <f t="shared" si="15"/>
        <v>4.2336533506150076E-2</v>
      </c>
      <c r="I102" s="189">
        <v>6.5708221225710011</v>
      </c>
      <c r="J102" s="190">
        <f t="shared" si="15"/>
        <v>-1.6480874990280823</v>
      </c>
      <c r="K102" s="189">
        <v>7.2864087783873881</v>
      </c>
      <c r="L102" s="190">
        <f t="shared" si="16"/>
        <v>0.71558665581638703</v>
      </c>
      <c r="M102" s="189"/>
      <c r="N102" s="190"/>
    </row>
    <row r="103" spans="2:14" x14ac:dyDescent="0.25">
      <c r="B103" s="119" t="s">
        <v>85</v>
      </c>
      <c r="C103" s="189" t="s">
        <v>245</v>
      </c>
      <c r="D103" s="190" t="s">
        <v>245</v>
      </c>
      <c r="E103" s="189">
        <v>9.841807909604519</v>
      </c>
      <c r="F103" s="190" t="str">
        <f t="shared" si="15"/>
        <v>-</v>
      </c>
      <c r="G103" s="189">
        <v>7.8831803086540342</v>
      </c>
      <c r="H103" s="190">
        <f t="shared" si="15"/>
        <v>-1.9586276009504848</v>
      </c>
      <c r="I103" s="189">
        <v>6.6500673854447436</v>
      </c>
      <c r="J103" s="190">
        <f t="shared" si="15"/>
        <v>-1.2331129232092906</v>
      </c>
      <c r="K103" s="189">
        <v>7.4098608193277311</v>
      </c>
      <c r="L103" s="190">
        <f t="shared" si="16"/>
        <v>0.75979343388298748</v>
      </c>
      <c r="M103" s="189"/>
      <c r="N103" s="190"/>
    </row>
    <row r="104" spans="2:14" x14ac:dyDescent="0.25">
      <c r="B104" s="119" t="s">
        <v>87</v>
      </c>
      <c r="C104" s="189">
        <v>6.097185185185185</v>
      </c>
      <c r="D104" s="190">
        <v>-2.5203484330781327</v>
      </c>
      <c r="E104" s="189">
        <v>9.0528089887640455</v>
      </c>
      <c r="F104" s="190">
        <f t="shared" si="15"/>
        <v>2.9556238035788605</v>
      </c>
      <c r="G104" s="189">
        <v>7.7771453913814765</v>
      </c>
      <c r="H104" s="190">
        <f t="shared" si="15"/>
        <v>-1.275663597382569</v>
      </c>
      <c r="I104" s="189">
        <v>8.0107416127133604</v>
      </c>
      <c r="J104" s="190">
        <f t="shared" si="15"/>
        <v>0.23359622133188385</v>
      </c>
      <c r="K104" s="189">
        <v>7.8473442622950822</v>
      </c>
      <c r="L104" s="190">
        <f t="shared" si="16"/>
        <v>-0.16339735041827819</v>
      </c>
      <c r="M104" s="189"/>
      <c r="N104" s="190"/>
    </row>
    <row r="105" spans="2:14" x14ac:dyDescent="0.25">
      <c r="B105" s="119" t="s">
        <v>89</v>
      </c>
      <c r="C105" s="189">
        <v>6.3997477931904161</v>
      </c>
      <c r="D105" s="190">
        <v>-1.8656489580074336</v>
      </c>
      <c r="E105" s="189">
        <v>8.8807339449541285</v>
      </c>
      <c r="F105" s="190">
        <f t="shared" si="15"/>
        <v>2.4809861517637124</v>
      </c>
      <c r="G105" s="189">
        <v>7.2970989466413396</v>
      </c>
      <c r="H105" s="190">
        <f t="shared" si="15"/>
        <v>-1.5836349983127889</v>
      </c>
      <c r="I105" s="189">
        <v>7.3590079278492979</v>
      </c>
      <c r="J105" s="190">
        <f t="shared" si="15"/>
        <v>6.1908981207958291E-2</v>
      </c>
      <c r="K105" s="189">
        <v>6.853787473233405</v>
      </c>
      <c r="L105" s="190">
        <f t="shared" si="16"/>
        <v>-0.50522045461589293</v>
      </c>
      <c r="M105" s="189"/>
      <c r="N105" s="190"/>
    </row>
    <row r="106" spans="2:14" x14ac:dyDescent="0.25">
      <c r="B106" s="119" t="s">
        <v>91</v>
      </c>
      <c r="C106" s="189">
        <v>5.1763901549680948</v>
      </c>
      <c r="D106" s="190">
        <v>-2.3042081541582871</v>
      </c>
      <c r="E106" s="189">
        <v>7.532561379070172</v>
      </c>
      <c r="F106" s="190">
        <f t="shared" si="15"/>
        <v>2.3561712241020771</v>
      </c>
      <c r="G106" s="189">
        <v>6.8283218332594799</v>
      </c>
      <c r="H106" s="190">
        <f t="shared" si="15"/>
        <v>-0.70423954581069204</v>
      </c>
      <c r="I106" s="189">
        <v>6.206409748365366</v>
      </c>
      <c r="J106" s="190">
        <f t="shared" si="15"/>
        <v>-0.62191208489411398</v>
      </c>
      <c r="K106" s="189">
        <v>6.4038626855407186</v>
      </c>
      <c r="L106" s="190">
        <f t="shared" si="16"/>
        <v>0.19745293717535262</v>
      </c>
      <c r="M106" s="189"/>
      <c r="N106" s="190"/>
    </row>
    <row r="107" spans="2:14" x14ac:dyDescent="0.25">
      <c r="B107" s="119" t="s">
        <v>93</v>
      </c>
      <c r="C107" s="189">
        <v>4.3857421875</v>
      </c>
      <c r="D107" s="190">
        <v>-2.9835126327188641</v>
      </c>
      <c r="E107" s="189">
        <v>8.5613607460788472</v>
      </c>
      <c r="F107" s="190">
        <f t="shared" si="15"/>
        <v>4.1756185585788472</v>
      </c>
      <c r="G107" s="189">
        <v>7.5981374722838133</v>
      </c>
      <c r="H107" s="190">
        <f t="shared" si="15"/>
        <v>-0.96322327379503392</v>
      </c>
      <c r="I107" s="189">
        <v>6.6887816646562124</v>
      </c>
      <c r="J107" s="190">
        <f t="shared" si="15"/>
        <v>-0.90935580762760093</v>
      </c>
      <c r="K107" s="189">
        <v>6.3679612269625663</v>
      </c>
      <c r="L107" s="190">
        <f t="shared" si="16"/>
        <v>-0.3208204376936461</v>
      </c>
      <c r="M107" s="189"/>
      <c r="N107" s="190"/>
    </row>
    <row r="108" spans="2:14" x14ac:dyDescent="0.25">
      <c r="B108" s="119" t="s">
        <v>95</v>
      </c>
      <c r="C108" s="189">
        <v>8.2757863935625462</v>
      </c>
      <c r="D108" s="190">
        <v>0.50696637471635242</v>
      </c>
      <c r="E108" s="189">
        <v>7.9421218694537563</v>
      </c>
      <c r="F108" s="190">
        <f t="shared" si="15"/>
        <v>-0.33366452410878988</v>
      </c>
      <c r="G108" s="189">
        <v>5.8612209341285268</v>
      </c>
      <c r="H108" s="190">
        <f t="shared" si="15"/>
        <v>-2.0809009353252295</v>
      </c>
      <c r="I108" s="189">
        <v>6.275511432009627</v>
      </c>
      <c r="J108" s="190">
        <f t="shared" si="15"/>
        <v>0.41429049788110017</v>
      </c>
      <c r="K108" s="189">
        <v>5.4969373126547634</v>
      </c>
      <c r="L108" s="190">
        <f t="shared" si="16"/>
        <v>-0.77857411935486365</v>
      </c>
      <c r="M108" s="189"/>
      <c r="N108" s="190"/>
    </row>
    <row r="109" spans="2:14" ht="15.75" x14ac:dyDescent="0.25">
      <c r="B109" s="122" t="s">
        <v>32</v>
      </c>
      <c r="C109" s="191">
        <v>6.7561589488727254</v>
      </c>
      <c r="D109" s="192">
        <v>-1.2263420342181126</v>
      </c>
      <c r="E109" s="191">
        <v>8.7250281473493914</v>
      </c>
      <c r="F109" s="192">
        <f t="shared" si="15"/>
        <v>1.968869198476666</v>
      </c>
      <c r="G109" s="191">
        <v>7.2914212309392115</v>
      </c>
      <c r="H109" s="192">
        <f t="shared" si="15"/>
        <v>-1.4336069164101799</v>
      </c>
      <c r="I109" s="191">
        <v>6.2369073253971479</v>
      </c>
      <c r="J109" s="192">
        <f t="shared" si="15"/>
        <v>-1.0545139055420636</v>
      </c>
      <c r="K109" s="191">
        <v>6.5780161509250608</v>
      </c>
      <c r="L109" s="192">
        <f t="shared" si="16"/>
        <v>0.34110882552791288</v>
      </c>
      <c r="M109" s="191">
        <v>5.8068652058883385</v>
      </c>
      <c r="N109" s="192">
        <v>-0.48207331678003928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7" t="s">
        <v>286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v>2020</v>
      </c>
      <c r="D117" s="305"/>
      <c r="E117" s="306">
        <v>2021</v>
      </c>
      <c r="F117" s="305"/>
      <c r="G117" s="306">
        <v>2022</v>
      </c>
      <c r="H117" s="305"/>
      <c r="I117" s="306">
        <v>2023</v>
      </c>
      <c r="J117" s="305"/>
      <c r="K117" s="306">
        <v>2024</v>
      </c>
      <c r="L117" s="305"/>
      <c r="M117" s="306"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6.9637502059647387</v>
      </c>
      <c r="D119" s="190">
        <v>-1.2299426108544163</v>
      </c>
      <c r="E119" s="189">
        <v>23.921666666666667</v>
      </c>
      <c r="F119" s="190">
        <f t="shared" ref="F119:J121" si="17">IFERROR(E119-C119,"-")</f>
        <v>16.957916460701927</v>
      </c>
      <c r="G119" s="189">
        <v>11.427258462228201</v>
      </c>
      <c r="H119" s="190">
        <f t="shared" si="17"/>
        <v>-12.494408204438466</v>
      </c>
      <c r="I119" s="189">
        <v>6.5380669546436287</v>
      </c>
      <c r="J119" s="190">
        <f t="shared" si="17"/>
        <v>-4.889191507584572</v>
      </c>
      <c r="K119" s="189">
        <v>7.0759036144578316</v>
      </c>
      <c r="L119" s="190">
        <f t="shared" ref="L119:L121" si="18">IFERROR(K119-I119,"-")</f>
        <v>0.53783665981420281</v>
      </c>
      <c r="M119" s="189">
        <v>5.3075824063679971</v>
      </c>
      <c r="N119" s="190">
        <f t="shared" ref="N119:N123" si="19">IFERROR(M119-K119,"-")</f>
        <v>-1.7683212080898345</v>
      </c>
    </row>
    <row r="120" spans="1:15" x14ac:dyDescent="0.25">
      <c r="B120" s="119" t="s">
        <v>75</v>
      </c>
      <c r="C120" s="189">
        <v>6.9527415509746175</v>
      </c>
      <c r="D120" s="190">
        <v>-0.5340194814983219</v>
      </c>
      <c r="E120" s="189">
        <v>11.833333333333334</v>
      </c>
      <c r="F120" s="190">
        <f t="shared" si="17"/>
        <v>4.8805917823587164</v>
      </c>
      <c r="G120" s="189">
        <v>8.8209509658246663</v>
      </c>
      <c r="H120" s="190">
        <f t="shared" si="17"/>
        <v>-3.0123823675086676</v>
      </c>
      <c r="I120" s="189">
        <v>5.1562280701754384</v>
      </c>
      <c r="J120" s="190">
        <f t="shared" si="17"/>
        <v>-3.6647228956492279</v>
      </c>
      <c r="K120" s="189">
        <v>6.4152956869719873</v>
      </c>
      <c r="L120" s="190">
        <f t="shared" si="18"/>
        <v>1.2590676167965489</v>
      </c>
      <c r="M120" s="189">
        <v>6.0825576241134751</v>
      </c>
      <c r="N120" s="190">
        <f t="shared" si="19"/>
        <v>-0.33273806285851215</v>
      </c>
    </row>
    <row r="121" spans="1:15" x14ac:dyDescent="0.25">
      <c r="B121" s="119" t="s">
        <v>77</v>
      </c>
      <c r="C121" s="189">
        <v>10.226860968885388</v>
      </c>
      <c r="D121" s="190">
        <v>2.9136342246993419</v>
      </c>
      <c r="E121" s="189">
        <v>17.187134502923978</v>
      </c>
      <c r="F121" s="190">
        <f t="shared" si="17"/>
        <v>6.9602735340385902</v>
      </c>
      <c r="G121" s="189">
        <v>6.1370344342937457</v>
      </c>
      <c r="H121" s="190">
        <f t="shared" si="17"/>
        <v>-11.050100068630233</v>
      </c>
      <c r="I121" s="189">
        <v>4.7230411864558208</v>
      </c>
      <c r="J121" s="190">
        <f t="shared" si="17"/>
        <v>-1.4139932478379249</v>
      </c>
      <c r="K121" s="189">
        <v>5.6702086553323028</v>
      </c>
      <c r="L121" s="190">
        <f t="shared" si="18"/>
        <v>0.94716746887648195</v>
      </c>
      <c r="M121" s="189">
        <v>6.0071238702817649</v>
      </c>
      <c r="N121" s="190">
        <f t="shared" si="19"/>
        <v>0.33691521494946208</v>
      </c>
    </row>
    <row r="122" spans="1:15" x14ac:dyDescent="0.25">
      <c r="B122" s="119" t="s">
        <v>79</v>
      </c>
      <c r="C122" s="189" t="s">
        <v>245</v>
      </c>
      <c r="D122" s="190" t="s">
        <v>245</v>
      </c>
      <c r="E122" s="189">
        <v>29.11392405063291</v>
      </c>
      <c r="F122" s="190" t="str">
        <f>IFERROR(E122-C122,"-")</f>
        <v>-</v>
      </c>
      <c r="G122" s="189">
        <v>7.9394441611422746</v>
      </c>
      <c r="H122" s="190">
        <f>IFERROR(G122-E122,"-")</f>
        <v>-21.174479889490634</v>
      </c>
      <c r="I122" s="189">
        <v>4.8056677018633538</v>
      </c>
      <c r="J122" s="190">
        <f>IFERROR(I122-G122,"-")</f>
        <v>-3.1337764592789208</v>
      </c>
      <c r="K122" s="189">
        <v>5.6477987421383649</v>
      </c>
      <c r="L122" s="190">
        <f>IFERROR(K122-I122,"-")</f>
        <v>0.84213104027501107</v>
      </c>
      <c r="M122" s="189">
        <v>5.5141093474426812</v>
      </c>
      <c r="N122" s="190">
        <f t="shared" si="19"/>
        <v>-0.13368939469568364</v>
      </c>
    </row>
    <row r="123" spans="1:15" x14ac:dyDescent="0.25">
      <c r="B123" s="119" t="s">
        <v>81</v>
      </c>
      <c r="C123" s="189" t="s">
        <v>245</v>
      </c>
      <c r="D123" s="190" t="s">
        <v>245</v>
      </c>
      <c r="E123" s="189">
        <v>14.308724832214764</v>
      </c>
      <c r="F123" s="190" t="str">
        <f t="shared" ref="F123:J131" si="20">IFERROR(E123-C123,"-")</f>
        <v>-</v>
      </c>
      <c r="G123" s="189">
        <v>7.2566325190438663</v>
      </c>
      <c r="H123" s="190">
        <f t="shared" si="20"/>
        <v>-7.0520923131708981</v>
      </c>
      <c r="I123" s="189">
        <v>5.3315962007228714</v>
      </c>
      <c r="J123" s="190">
        <f t="shared" si="20"/>
        <v>-1.9250363183209949</v>
      </c>
      <c r="K123" s="189">
        <v>5.6281161403851794</v>
      </c>
      <c r="L123" s="190">
        <f t="shared" ref="L123:L131" si="21">IFERROR(K123-I123,"-")</f>
        <v>0.29651993966230794</v>
      </c>
      <c r="M123" s="189">
        <v>5.1931303244516949</v>
      </c>
      <c r="N123" s="190">
        <f t="shared" si="19"/>
        <v>-0.43498581593348451</v>
      </c>
    </row>
    <row r="124" spans="1:15" x14ac:dyDescent="0.25">
      <c r="B124" s="119" t="s">
        <v>83</v>
      </c>
      <c r="C124" s="189" t="s">
        <v>245</v>
      </c>
      <c r="D124" s="190" t="s">
        <v>245</v>
      </c>
      <c r="E124" s="189">
        <v>12.987714987714988</v>
      </c>
      <c r="F124" s="190" t="str">
        <f t="shared" si="20"/>
        <v>-</v>
      </c>
      <c r="G124" s="189">
        <v>7.4575471698113205</v>
      </c>
      <c r="H124" s="190">
        <f t="shared" si="20"/>
        <v>-5.5301678179036671</v>
      </c>
      <c r="I124" s="189">
        <v>6.3493812663716014</v>
      </c>
      <c r="J124" s="190">
        <f t="shared" si="20"/>
        <v>-1.1081659034397191</v>
      </c>
      <c r="K124" s="189">
        <v>7.3081058726220016</v>
      </c>
      <c r="L124" s="190">
        <f t="shared" si="21"/>
        <v>0.95872460625040024</v>
      </c>
      <c r="M124" s="189"/>
      <c r="N124" s="190"/>
    </row>
    <row r="125" spans="1:15" x14ac:dyDescent="0.25">
      <c r="B125" s="119" t="s">
        <v>85</v>
      </c>
      <c r="C125" s="189" t="s">
        <v>245</v>
      </c>
      <c r="D125" s="190" t="s">
        <v>245</v>
      </c>
      <c r="E125" s="189">
        <v>8.2203659506762126</v>
      </c>
      <c r="F125" s="190" t="str">
        <f t="shared" si="20"/>
        <v>-</v>
      </c>
      <c r="G125" s="189">
        <v>7.105190204835977</v>
      </c>
      <c r="H125" s="190">
        <f t="shared" si="20"/>
        <v>-1.1151757458402356</v>
      </c>
      <c r="I125" s="189">
        <v>5.7398599958822318</v>
      </c>
      <c r="J125" s="190">
        <f t="shared" si="20"/>
        <v>-1.3653302089537451</v>
      </c>
      <c r="K125" s="189">
        <v>7.6511909568025835</v>
      </c>
      <c r="L125" s="190">
        <f t="shared" si="21"/>
        <v>1.9113309609203517</v>
      </c>
      <c r="M125" s="189"/>
      <c r="N125" s="190"/>
    </row>
    <row r="126" spans="1:15" x14ac:dyDescent="0.25">
      <c r="B126" s="119" t="s">
        <v>87</v>
      </c>
      <c r="C126" s="189">
        <v>5.1117370892018776</v>
      </c>
      <c r="D126" s="190">
        <v>-3.3296669492959516</v>
      </c>
      <c r="E126" s="189">
        <v>8.5341272146383975</v>
      </c>
      <c r="F126" s="190">
        <f t="shared" si="20"/>
        <v>3.4223901254365199</v>
      </c>
      <c r="G126" s="189">
        <v>7.0737927292457945</v>
      </c>
      <c r="H126" s="190">
        <f t="shared" si="20"/>
        <v>-1.460334485392603</v>
      </c>
      <c r="I126" s="189">
        <v>8.2577308362369344</v>
      </c>
      <c r="J126" s="190">
        <f t="shared" si="20"/>
        <v>1.1839381069911399</v>
      </c>
      <c r="K126" s="189">
        <v>8.3209278870398382</v>
      </c>
      <c r="L126" s="190">
        <f t="shared" si="21"/>
        <v>6.3197050802903831E-2</v>
      </c>
      <c r="M126" s="189"/>
      <c r="N126" s="190"/>
    </row>
    <row r="127" spans="1:15" x14ac:dyDescent="0.25">
      <c r="B127" s="119" t="s">
        <v>89</v>
      </c>
      <c r="C127" s="189">
        <v>5.2950423216444982</v>
      </c>
      <c r="D127" s="190">
        <v>-2.7656598780170931</v>
      </c>
      <c r="E127" s="189">
        <v>8.8707849249079054</v>
      </c>
      <c r="F127" s="190">
        <f t="shared" si="20"/>
        <v>3.5757426032634072</v>
      </c>
      <c r="G127" s="189">
        <v>7.4258753091240397</v>
      </c>
      <c r="H127" s="190">
        <f t="shared" si="20"/>
        <v>-1.4449096157838657</v>
      </c>
      <c r="I127" s="189">
        <v>7.502688172043011</v>
      </c>
      <c r="J127" s="190">
        <f t="shared" si="20"/>
        <v>7.681286291897127E-2</v>
      </c>
      <c r="K127" s="189">
        <v>7.0556511180815544</v>
      </c>
      <c r="L127" s="190">
        <f t="shared" si="21"/>
        <v>-0.44703705396145654</v>
      </c>
      <c r="M127" s="189"/>
      <c r="N127" s="190"/>
    </row>
    <row r="128" spans="1:15" x14ac:dyDescent="0.25">
      <c r="A128" s="125"/>
      <c r="B128" s="119" t="s">
        <v>91</v>
      </c>
      <c r="C128" s="189">
        <v>4.2314881380301941</v>
      </c>
      <c r="D128" s="190">
        <v>-3.1209390464358258</v>
      </c>
      <c r="E128" s="189">
        <v>7.5337959750173491</v>
      </c>
      <c r="F128" s="190">
        <f t="shared" si="20"/>
        <v>3.302307836987155</v>
      </c>
      <c r="G128" s="189">
        <v>6.6977941890972694</v>
      </c>
      <c r="H128" s="190">
        <f t="shared" si="20"/>
        <v>-0.83600178592007968</v>
      </c>
      <c r="I128" s="189">
        <v>6.1844487109160724</v>
      </c>
      <c r="J128" s="190">
        <f t="shared" si="20"/>
        <v>-0.51334547818119702</v>
      </c>
      <c r="K128" s="189">
        <v>6.4350112697220139</v>
      </c>
      <c r="L128" s="190">
        <f t="shared" si="21"/>
        <v>0.25056255880594147</v>
      </c>
      <c r="M128" s="189"/>
      <c r="N128" s="190"/>
    </row>
    <row r="129" spans="2:15" x14ac:dyDescent="0.25">
      <c r="B129" s="119" t="s">
        <v>93</v>
      </c>
      <c r="C129" s="189">
        <v>4.2414738124238731</v>
      </c>
      <c r="D129" s="190">
        <v>-3.179768672546067</v>
      </c>
      <c r="E129" s="189">
        <v>9.3559194428759653</v>
      </c>
      <c r="F129" s="190">
        <f t="shared" si="20"/>
        <v>5.1144456304520922</v>
      </c>
      <c r="G129" s="189">
        <v>8.585074626865671</v>
      </c>
      <c r="H129" s="190">
        <f t="shared" si="20"/>
        <v>-0.77084481601029431</v>
      </c>
      <c r="I129" s="189">
        <v>6.8399476668120363</v>
      </c>
      <c r="J129" s="190">
        <f t="shared" si="20"/>
        <v>-1.7451269600536348</v>
      </c>
      <c r="K129" s="189">
        <v>6.2889388104407358</v>
      </c>
      <c r="L129" s="190">
        <f t="shared" si="21"/>
        <v>-0.55100885637130048</v>
      </c>
      <c r="M129" s="189"/>
      <c r="N129" s="190"/>
    </row>
    <row r="130" spans="2:15" x14ac:dyDescent="0.25">
      <c r="B130" s="119" t="s">
        <v>95</v>
      </c>
      <c r="C130" s="189">
        <v>8.8838289962825279</v>
      </c>
      <c r="D130" s="190">
        <v>1.5318691972875529</v>
      </c>
      <c r="E130" s="189">
        <v>10.613690865489426</v>
      </c>
      <c r="F130" s="190">
        <f t="shared" si="20"/>
        <v>1.7298618692068981</v>
      </c>
      <c r="G130" s="189">
        <v>5.9148119723714503</v>
      </c>
      <c r="H130" s="190">
        <f t="shared" si="20"/>
        <v>-4.6988788931179757</v>
      </c>
      <c r="I130" s="189">
        <v>6.3220577871740664</v>
      </c>
      <c r="J130" s="190">
        <f t="shared" si="20"/>
        <v>0.40724581480261612</v>
      </c>
      <c r="K130" s="189">
        <v>4.8761477918670746</v>
      </c>
      <c r="L130" s="190">
        <f t="shared" si="21"/>
        <v>-1.4459099953069918</v>
      </c>
      <c r="M130" s="189"/>
      <c r="N130" s="190"/>
    </row>
    <row r="131" spans="2:15" ht="15.75" x14ac:dyDescent="0.25">
      <c r="B131" s="122" t="s">
        <v>32</v>
      </c>
      <c r="C131" s="191">
        <v>6.8703282541126525</v>
      </c>
      <c r="D131" s="192">
        <v>-0.88982415413302451</v>
      </c>
      <c r="E131" s="191">
        <v>9.382254214530807</v>
      </c>
      <c r="F131" s="192">
        <f t="shared" si="20"/>
        <v>2.5119259604181545</v>
      </c>
      <c r="G131" s="191">
        <v>7.421225937183384</v>
      </c>
      <c r="H131" s="192">
        <f t="shared" si="20"/>
        <v>-1.961028277347423</v>
      </c>
      <c r="I131" s="191">
        <v>6.0541886533237577</v>
      </c>
      <c r="J131" s="192">
        <f t="shared" si="20"/>
        <v>-1.3670372838596263</v>
      </c>
      <c r="K131" s="191">
        <v>6.5252711292339853</v>
      </c>
      <c r="L131" s="192">
        <f t="shared" si="21"/>
        <v>0.47108247591022767</v>
      </c>
      <c r="M131" s="191">
        <v>5.5971305481996758</v>
      </c>
      <c r="N131" s="192">
        <v>-0.44037048888652652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7" t="s">
        <v>287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v>2020</v>
      </c>
      <c r="D139" s="305"/>
      <c r="E139" s="306">
        <v>2021</v>
      </c>
      <c r="F139" s="305"/>
      <c r="G139" s="306">
        <v>2022</v>
      </c>
      <c r="H139" s="305"/>
      <c r="I139" s="306">
        <v>2023</v>
      </c>
      <c r="J139" s="305"/>
      <c r="K139" s="306">
        <v>2024</v>
      </c>
      <c r="L139" s="305"/>
      <c r="M139" s="306"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10.206690561529271</v>
      </c>
      <c r="D141" s="190">
        <v>2.5739234503685537E-3</v>
      </c>
      <c r="E141" s="189">
        <v>2.5</v>
      </c>
      <c r="F141" s="190">
        <f t="shared" ref="F141:J143" si="22">IFERROR(E141-C141,"-")</f>
        <v>-7.7066905615292711</v>
      </c>
      <c r="G141" s="189">
        <v>7.3069016152716593</v>
      </c>
      <c r="H141" s="190">
        <f t="shared" si="22"/>
        <v>4.8069016152716593</v>
      </c>
      <c r="I141" s="189">
        <v>6.2490613266583228</v>
      </c>
      <c r="J141" s="190">
        <f t="shared" si="22"/>
        <v>-1.0578402886133365</v>
      </c>
      <c r="K141" s="189">
        <v>5.2128966223132034</v>
      </c>
      <c r="L141" s="190">
        <f t="shared" ref="L141:L143" si="23">IFERROR(K141-I141,"-")</f>
        <v>-1.0361647043451194</v>
      </c>
      <c r="M141" s="189">
        <v>8.7137850467289724</v>
      </c>
      <c r="N141" s="190">
        <f t="shared" ref="N141:N145" si="24">IFERROR(M141-K141,"-")</f>
        <v>3.500888424415769</v>
      </c>
    </row>
    <row r="142" spans="2:15" x14ac:dyDescent="0.25">
      <c r="B142" s="119" t="s">
        <v>75</v>
      </c>
      <c r="C142" s="189">
        <v>7.9724409448818898</v>
      </c>
      <c r="D142" s="190">
        <v>-2.2163837179312127</v>
      </c>
      <c r="E142" s="189">
        <v>9.4146341463414629</v>
      </c>
      <c r="F142" s="190">
        <f t="shared" si="22"/>
        <v>1.4421932014595731</v>
      </c>
      <c r="G142" s="189">
        <v>7.6997971602434081</v>
      </c>
      <c r="H142" s="190">
        <f t="shared" si="22"/>
        <v>-1.7148369860980548</v>
      </c>
      <c r="I142" s="189">
        <v>5.5432989690721648</v>
      </c>
      <c r="J142" s="190">
        <f t="shared" si="22"/>
        <v>-2.1564981911712433</v>
      </c>
      <c r="K142" s="189">
        <v>6.93213296398892</v>
      </c>
      <c r="L142" s="190">
        <f t="shared" si="23"/>
        <v>1.3888339949167552</v>
      </c>
      <c r="M142" s="189">
        <v>7.9866488651535379</v>
      </c>
      <c r="N142" s="190">
        <f t="shared" si="24"/>
        <v>1.0545159011646179</v>
      </c>
    </row>
    <row r="143" spans="2:15" x14ac:dyDescent="0.25">
      <c r="B143" s="119" t="s">
        <v>77</v>
      </c>
      <c r="C143" s="189">
        <v>4.5850622406639001</v>
      </c>
      <c r="D143" s="190">
        <v>-6.706719846132037</v>
      </c>
      <c r="E143" s="189">
        <v>12.169139465875372</v>
      </c>
      <c r="F143" s="190">
        <f t="shared" si="22"/>
        <v>7.5840772252114714</v>
      </c>
      <c r="G143" s="189">
        <v>4.5830090791180282</v>
      </c>
      <c r="H143" s="190">
        <f t="shared" si="22"/>
        <v>-7.5861303867573433</v>
      </c>
      <c r="I143" s="189">
        <v>6.3925327951564075</v>
      </c>
      <c r="J143" s="190">
        <f t="shared" si="22"/>
        <v>1.8095237160383792</v>
      </c>
      <c r="K143" s="189">
        <v>6.4939759036144578</v>
      </c>
      <c r="L143" s="190">
        <f t="shared" si="23"/>
        <v>0.10144310845805027</v>
      </c>
      <c r="M143" s="189">
        <v>4.7348798674399335</v>
      </c>
      <c r="N143" s="190">
        <f t="shared" si="24"/>
        <v>-1.7590960361745243</v>
      </c>
    </row>
    <row r="144" spans="2:15" x14ac:dyDescent="0.25">
      <c r="B144" s="119" t="s">
        <v>79</v>
      </c>
      <c r="C144" s="189" t="s">
        <v>245</v>
      </c>
      <c r="D144" s="190" t="s">
        <v>245</v>
      </c>
      <c r="E144" s="189">
        <v>16.604166666666668</v>
      </c>
      <c r="F144" s="190" t="str">
        <f>IFERROR(E144-C144,"-")</f>
        <v>-</v>
      </c>
      <c r="G144" s="189">
        <v>8.2644444444444449</v>
      </c>
      <c r="H144" s="190">
        <f>IFERROR(G144-E144,"-")</f>
        <v>-8.3397222222222229</v>
      </c>
      <c r="I144" s="189">
        <v>6.2307692307692308</v>
      </c>
      <c r="J144" s="190">
        <f>IFERROR(I144-G144,"-")</f>
        <v>-2.0336752136752141</v>
      </c>
      <c r="K144" s="189">
        <v>7.5632377740303545</v>
      </c>
      <c r="L144" s="190">
        <f>IFERROR(K144-I144,"-")</f>
        <v>1.3324685432611236</v>
      </c>
      <c r="M144" s="189">
        <v>6.1542699724517904</v>
      </c>
      <c r="N144" s="190">
        <f t="shared" si="24"/>
        <v>-1.408967801578564</v>
      </c>
    </row>
    <row r="145" spans="1:15" x14ac:dyDescent="0.25">
      <c r="B145" s="119" t="s">
        <v>81</v>
      </c>
      <c r="C145" s="189" t="s">
        <v>245</v>
      </c>
      <c r="D145" s="190" t="s">
        <v>245</v>
      </c>
      <c r="E145" s="189">
        <v>14.590452261306533</v>
      </c>
      <c r="F145" s="190" t="str">
        <f t="shared" ref="F145:J153" si="25">IFERROR(E145-C145,"-")</f>
        <v>-</v>
      </c>
      <c r="G145" s="189">
        <v>9.8229166666666661</v>
      </c>
      <c r="H145" s="190">
        <f t="shared" si="25"/>
        <v>-4.7675355946398668</v>
      </c>
      <c r="I145" s="189">
        <v>13.061185468451242</v>
      </c>
      <c r="J145" s="190">
        <f t="shared" si="25"/>
        <v>3.2382688017845762</v>
      </c>
      <c r="K145" s="189">
        <v>7.9407540394973068</v>
      </c>
      <c r="L145" s="190">
        <f t="shared" ref="L145:L153" si="26">IFERROR(K145-I145,"-")</f>
        <v>-5.1204314289539354</v>
      </c>
      <c r="M145" s="189">
        <v>7.2033639143730888</v>
      </c>
      <c r="N145" s="190">
        <f t="shared" si="24"/>
        <v>-0.73739012512421809</v>
      </c>
    </row>
    <row r="146" spans="1:15" x14ac:dyDescent="0.25">
      <c r="B146" s="119" t="s">
        <v>83</v>
      </c>
      <c r="C146" s="189" t="s">
        <v>245</v>
      </c>
      <c r="D146" s="190" t="s">
        <v>245</v>
      </c>
      <c r="E146" s="189">
        <v>4.7831498324557202</v>
      </c>
      <c r="F146" s="190" t="str">
        <f t="shared" si="25"/>
        <v>-</v>
      </c>
      <c r="G146" s="189">
        <v>12.960893854748603</v>
      </c>
      <c r="H146" s="190">
        <f t="shared" si="25"/>
        <v>8.1777440222928828</v>
      </c>
      <c r="I146" s="189">
        <v>6.6303317535545023</v>
      </c>
      <c r="J146" s="190">
        <f t="shared" si="25"/>
        <v>-6.3305621011941007</v>
      </c>
      <c r="K146" s="189">
        <v>6.8303393213572852</v>
      </c>
      <c r="L146" s="190">
        <f t="shared" si="26"/>
        <v>0.20000756780278284</v>
      </c>
      <c r="M146" s="189"/>
      <c r="N146" s="190"/>
    </row>
    <row r="147" spans="1:15" x14ac:dyDescent="0.25">
      <c r="B147" s="119" t="s">
        <v>85</v>
      </c>
      <c r="C147" s="189" t="s">
        <v>245</v>
      </c>
      <c r="D147" s="190" t="s">
        <v>245</v>
      </c>
      <c r="E147" s="189">
        <v>13.025882352941176</v>
      </c>
      <c r="F147" s="190" t="str">
        <f t="shared" si="25"/>
        <v>-</v>
      </c>
      <c r="G147" s="189">
        <v>13.676595744680851</v>
      </c>
      <c r="H147" s="190">
        <f t="shared" si="25"/>
        <v>0.65071339173967502</v>
      </c>
      <c r="I147" s="189">
        <v>7.0081521739130439</v>
      </c>
      <c r="J147" s="190">
        <f t="shared" si="25"/>
        <v>-6.6684435707678071</v>
      </c>
      <c r="K147" s="189">
        <v>6.9790476190476189</v>
      </c>
      <c r="L147" s="190">
        <f t="shared" si="26"/>
        <v>-2.9104554865424959E-2</v>
      </c>
      <c r="M147" s="189"/>
      <c r="N147" s="190"/>
    </row>
    <row r="148" spans="1:15" x14ac:dyDescent="0.25">
      <c r="B148" s="119" t="s">
        <v>87</v>
      </c>
      <c r="C148" s="189">
        <v>6.7066326530612246</v>
      </c>
      <c r="D148" s="190">
        <v>-0.55278157288019791</v>
      </c>
      <c r="E148" s="189">
        <v>9.3961218836565106</v>
      </c>
      <c r="F148" s="190">
        <f t="shared" si="25"/>
        <v>2.689489230595286</v>
      </c>
      <c r="G148" s="189">
        <v>8.1945205479452063</v>
      </c>
      <c r="H148" s="190">
        <f t="shared" si="25"/>
        <v>-1.2016013357113042</v>
      </c>
      <c r="I148" s="189">
        <v>8.0383480825958706</v>
      </c>
      <c r="J148" s="190">
        <f t="shared" si="25"/>
        <v>-0.15617246534933571</v>
      </c>
      <c r="K148" s="189">
        <v>7.5965217391304352</v>
      </c>
      <c r="L148" s="190">
        <f t="shared" si="26"/>
        <v>-0.44182634346543548</v>
      </c>
      <c r="M148" s="189"/>
      <c r="N148" s="190"/>
    </row>
    <row r="149" spans="1:15" x14ac:dyDescent="0.25">
      <c r="B149" s="119" t="s">
        <v>89</v>
      </c>
      <c r="C149" s="189">
        <v>9.6896551724137936</v>
      </c>
      <c r="D149" s="190">
        <v>1.0668828951860707</v>
      </c>
      <c r="E149" s="189">
        <v>7.9540229885057467</v>
      </c>
      <c r="F149" s="190">
        <f t="shared" si="25"/>
        <v>-1.7356321839080469</v>
      </c>
      <c r="G149" s="189">
        <v>4.7848410757946214</v>
      </c>
      <c r="H149" s="190">
        <f t="shared" si="25"/>
        <v>-3.1691819127111254</v>
      </c>
      <c r="I149" s="189">
        <v>6.5543859649122806</v>
      </c>
      <c r="J149" s="190">
        <f t="shared" si="25"/>
        <v>1.7695448891176593</v>
      </c>
      <c r="K149" s="189">
        <v>7.6707818930041149</v>
      </c>
      <c r="L149" s="190">
        <f t="shared" si="26"/>
        <v>1.1163959280918343</v>
      </c>
      <c r="M149" s="189"/>
      <c r="N149" s="190"/>
    </row>
    <row r="150" spans="1:15" x14ac:dyDescent="0.25">
      <c r="A150" s="125"/>
      <c r="B150" s="119" t="s">
        <v>91</v>
      </c>
      <c r="C150" s="189">
        <v>5.1395348837209305</v>
      </c>
      <c r="D150" s="190">
        <v>-3.181732084604862</v>
      </c>
      <c r="E150" s="189">
        <v>7.3981191222570537</v>
      </c>
      <c r="F150" s="190">
        <f t="shared" si="25"/>
        <v>2.2585842385361232</v>
      </c>
      <c r="G150" s="189">
        <v>6.2121212121212119</v>
      </c>
      <c r="H150" s="190">
        <f t="shared" si="25"/>
        <v>-1.1859979101358418</v>
      </c>
      <c r="I150" s="189">
        <v>7.5462478184991273</v>
      </c>
      <c r="J150" s="190">
        <f t="shared" si="25"/>
        <v>1.3341266063779154</v>
      </c>
      <c r="K150" s="189">
        <v>7.9536152796725785</v>
      </c>
      <c r="L150" s="190">
        <f t="shared" si="26"/>
        <v>0.40736746117345124</v>
      </c>
      <c r="M150" s="189"/>
      <c r="N150" s="190"/>
    </row>
    <row r="151" spans="1:15" x14ac:dyDescent="0.25">
      <c r="B151" s="119" t="s">
        <v>93</v>
      </c>
      <c r="C151" s="189">
        <v>3.862222222222222</v>
      </c>
      <c r="D151" s="190">
        <v>-4.9532284215546021</v>
      </c>
      <c r="E151" s="189">
        <v>8.9674220963172804</v>
      </c>
      <c r="F151" s="190">
        <f t="shared" si="25"/>
        <v>5.1051998740950584</v>
      </c>
      <c r="G151" s="189">
        <v>5.2242798353909468</v>
      </c>
      <c r="H151" s="190">
        <f t="shared" si="25"/>
        <v>-3.7431422609263336</v>
      </c>
      <c r="I151" s="189">
        <v>6.2333333333333334</v>
      </c>
      <c r="J151" s="190">
        <f t="shared" si="25"/>
        <v>1.0090534979423866</v>
      </c>
      <c r="K151" s="189">
        <v>7.3637274549098199</v>
      </c>
      <c r="L151" s="190">
        <f t="shared" si="26"/>
        <v>1.1303941215764866</v>
      </c>
      <c r="M151" s="189"/>
      <c r="N151" s="190"/>
    </row>
    <row r="152" spans="1:15" x14ac:dyDescent="0.25">
      <c r="B152" s="119" t="s">
        <v>95</v>
      </c>
      <c r="C152" s="189">
        <v>5.5427631578947372</v>
      </c>
      <c r="D152" s="190">
        <v>-7.4595705643923109</v>
      </c>
      <c r="E152" s="189">
        <v>6.4748110831234253</v>
      </c>
      <c r="F152" s="190">
        <f t="shared" si="25"/>
        <v>0.93204792522868818</v>
      </c>
      <c r="G152" s="189">
        <v>5.8742514970059876</v>
      </c>
      <c r="H152" s="190">
        <f t="shared" si="25"/>
        <v>-0.60055958611743776</v>
      </c>
      <c r="I152" s="189">
        <v>6.0465116279069768</v>
      </c>
      <c r="J152" s="190">
        <f t="shared" si="25"/>
        <v>0.17226013090098924</v>
      </c>
      <c r="K152" s="189">
        <v>8.2883116883116887</v>
      </c>
      <c r="L152" s="190">
        <f t="shared" si="26"/>
        <v>2.2418000604047119</v>
      </c>
      <c r="M152" s="189"/>
      <c r="N152" s="190"/>
    </row>
    <row r="153" spans="1:15" ht="15.75" x14ac:dyDescent="0.25">
      <c r="B153" s="122" t="s">
        <v>32</v>
      </c>
      <c r="C153" s="191">
        <v>7.0547388176415389</v>
      </c>
      <c r="D153" s="192">
        <v>-2.3240815850979075</v>
      </c>
      <c r="E153" s="191">
        <v>7.9309434486591632</v>
      </c>
      <c r="F153" s="192">
        <f t="shared" si="25"/>
        <v>0.87620463101762436</v>
      </c>
      <c r="G153" s="191">
        <v>6.613911290322581</v>
      </c>
      <c r="H153" s="192">
        <f t="shared" si="25"/>
        <v>-1.3170321583365823</v>
      </c>
      <c r="I153" s="191">
        <v>6.7909909909909913</v>
      </c>
      <c r="J153" s="192">
        <f t="shared" si="25"/>
        <v>0.17707970066841039</v>
      </c>
      <c r="K153" s="191">
        <v>7.134335368717708</v>
      </c>
      <c r="L153" s="192">
        <f t="shared" si="26"/>
        <v>0.34334437772671667</v>
      </c>
      <c r="M153" s="191">
        <v>6.7110867178924263</v>
      </c>
      <c r="N153" s="192">
        <v>8.8632542739676801E-2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7" t="s">
        <v>288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v>2020</v>
      </c>
      <c r="D161" s="305"/>
      <c r="E161" s="306">
        <v>2021</v>
      </c>
      <c r="F161" s="305"/>
      <c r="G161" s="306">
        <v>2022</v>
      </c>
      <c r="H161" s="305"/>
      <c r="I161" s="306">
        <v>2023</v>
      </c>
      <c r="J161" s="305"/>
      <c r="K161" s="306">
        <v>2024</v>
      </c>
      <c r="L161" s="305"/>
      <c r="M161" s="306"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5.938104448742747</v>
      </c>
      <c r="D163" s="190">
        <v>-3.2944078665281893</v>
      </c>
      <c r="E163" s="189">
        <v>1.9777777777777779</v>
      </c>
      <c r="F163" s="190">
        <f t="shared" ref="F163:J165" si="27">IFERROR(E163-C163,"-")</f>
        <v>-3.9603266709649692</v>
      </c>
      <c r="G163" s="189">
        <v>6.2176258992805753</v>
      </c>
      <c r="H163" s="190">
        <f t="shared" si="27"/>
        <v>4.2398481215027974</v>
      </c>
      <c r="I163" s="189">
        <v>5.1819338422391859</v>
      </c>
      <c r="J163" s="190">
        <f t="shared" si="27"/>
        <v>-1.0356920570413894</v>
      </c>
      <c r="K163" s="189">
        <v>5.5057324840764332</v>
      </c>
      <c r="L163" s="190">
        <f t="shared" ref="L163:L165" si="28">IFERROR(K163-I163,"-")</f>
        <v>0.32379864183724738</v>
      </c>
      <c r="M163" s="189">
        <v>5.8741319444444446</v>
      </c>
      <c r="N163" s="190">
        <f t="shared" ref="N163:N167" si="29">IFERROR(M163-K163,"-")</f>
        <v>0.36839946036801141</v>
      </c>
    </row>
    <row r="164" spans="2:14" x14ac:dyDescent="0.25">
      <c r="B164" s="119" t="s">
        <v>75</v>
      </c>
      <c r="C164" s="189">
        <v>4.3893939393939396</v>
      </c>
      <c r="D164" s="190">
        <v>-2.5414186108876375</v>
      </c>
      <c r="E164" s="189">
        <v>6.0033557046979862</v>
      </c>
      <c r="F164" s="190">
        <f t="shared" si="27"/>
        <v>1.6139617653040466</v>
      </c>
      <c r="G164" s="189">
        <v>5.9796380090497738</v>
      </c>
      <c r="H164" s="190">
        <f t="shared" si="27"/>
        <v>-2.3717695648212356E-2</v>
      </c>
      <c r="I164" s="189">
        <v>4.8488745980707399</v>
      </c>
      <c r="J164" s="190">
        <f t="shared" si="27"/>
        <v>-1.1307634109790339</v>
      </c>
      <c r="K164" s="189">
        <v>5.2434266327396095</v>
      </c>
      <c r="L164" s="190">
        <f t="shared" si="28"/>
        <v>0.39455203466886957</v>
      </c>
      <c r="M164" s="189">
        <v>5.3264248704663215</v>
      </c>
      <c r="N164" s="190">
        <f t="shared" si="29"/>
        <v>8.2998237726711999E-2</v>
      </c>
    </row>
    <row r="165" spans="2:14" x14ac:dyDescent="0.25">
      <c r="B165" s="119" t="s">
        <v>77</v>
      </c>
      <c r="C165" s="189">
        <v>4.2316715542521992</v>
      </c>
      <c r="D165" s="190">
        <v>-3.5035422765030324</v>
      </c>
      <c r="E165" s="189">
        <v>12.337563451776649</v>
      </c>
      <c r="F165" s="190">
        <f t="shared" si="27"/>
        <v>8.1058918975244509</v>
      </c>
      <c r="G165" s="189">
        <v>5.2607385079125848</v>
      </c>
      <c r="H165" s="190">
        <f t="shared" si="27"/>
        <v>-7.0768249438640645</v>
      </c>
      <c r="I165" s="189">
        <v>5.5905752753977964</v>
      </c>
      <c r="J165" s="190">
        <f t="shared" si="27"/>
        <v>0.32983676748521162</v>
      </c>
      <c r="K165" s="189">
        <v>6.1583541147132168</v>
      </c>
      <c r="L165" s="190">
        <f t="shared" si="28"/>
        <v>0.56777883931542039</v>
      </c>
      <c r="M165" s="189">
        <v>5.303303303303303</v>
      </c>
      <c r="N165" s="190">
        <f t="shared" si="29"/>
        <v>-0.85505081140991379</v>
      </c>
    </row>
    <row r="166" spans="2:14" x14ac:dyDescent="0.25">
      <c r="B166" s="119" t="s">
        <v>79</v>
      </c>
      <c r="C166" s="189" t="s">
        <v>245</v>
      </c>
      <c r="D166" s="190" t="s">
        <v>245</v>
      </c>
      <c r="E166" s="189">
        <v>12.670378619153675</v>
      </c>
      <c r="F166" s="190" t="str">
        <f>IFERROR(E166-C166,"-")</f>
        <v>-</v>
      </c>
      <c r="G166" s="189">
        <v>9.519154557463672</v>
      </c>
      <c r="H166" s="190">
        <f>IFERROR(G166-E166,"-")</f>
        <v>-3.1512240616900034</v>
      </c>
      <c r="I166" s="189">
        <v>4.7073170731707314</v>
      </c>
      <c r="J166" s="190">
        <f>IFERROR(I166-G166,"-")</f>
        <v>-4.8118374842929406</v>
      </c>
      <c r="K166" s="189">
        <v>5.5823442136498516</v>
      </c>
      <c r="L166" s="190">
        <f>IFERROR(K166-I166,"-")</f>
        <v>0.87502714047912011</v>
      </c>
      <c r="M166" s="189">
        <v>7.2269457161543489</v>
      </c>
      <c r="N166" s="190">
        <f t="shared" si="29"/>
        <v>1.6446015025044973</v>
      </c>
    </row>
    <row r="167" spans="2:14" x14ac:dyDescent="0.25">
      <c r="B167" s="119" t="s">
        <v>81</v>
      </c>
      <c r="C167" s="189" t="s">
        <v>245</v>
      </c>
      <c r="D167" s="190" t="s">
        <v>245</v>
      </c>
      <c r="E167" s="189">
        <v>8.8278236914600559</v>
      </c>
      <c r="F167" s="190" t="str">
        <f t="shared" ref="F167:J175" si="30">IFERROR(E167-C167,"-")</f>
        <v>-</v>
      </c>
      <c r="G167" s="189">
        <v>8.5892307692307686</v>
      </c>
      <c r="H167" s="190">
        <f t="shared" si="30"/>
        <v>-0.2385929222292873</v>
      </c>
      <c r="I167" s="189">
        <v>5.8108108108108105</v>
      </c>
      <c r="J167" s="190">
        <f t="shared" si="30"/>
        <v>-2.778419958419958</v>
      </c>
      <c r="K167" s="189">
        <v>5.4254787676935887</v>
      </c>
      <c r="L167" s="190">
        <f t="shared" ref="L167:L175" si="31">IFERROR(K167-I167,"-")</f>
        <v>-0.3853320431172218</v>
      </c>
      <c r="M167" s="189">
        <v>9.0991501416430598</v>
      </c>
      <c r="N167" s="190">
        <f t="shared" si="29"/>
        <v>3.6736713739494711</v>
      </c>
    </row>
    <row r="168" spans="2:14" x14ac:dyDescent="0.25">
      <c r="B168" s="119" t="s">
        <v>83</v>
      </c>
      <c r="C168" s="189" t="s">
        <v>245</v>
      </c>
      <c r="D168" s="190" t="s">
        <v>245</v>
      </c>
      <c r="E168" s="189">
        <v>13.403603603603603</v>
      </c>
      <c r="F168" s="190" t="str">
        <f t="shared" si="30"/>
        <v>-</v>
      </c>
      <c r="G168" s="189">
        <v>9.0412979351032448</v>
      </c>
      <c r="H168" s="190">
        <f t="shared" si="30"/>
        <v>-4.3623056685003583</v>
      </c>
      <c r="I168" s="189">
        <v>6.2152641878669277</v>
      </c>
      <c r="J168" s="190">
        <f t="shared" si="30"/>
        <v>-2.8260337472363171</v>
      </c>
      <c r="K168" s="189">
        <v>7.024236037934668</v>
      </c>
      <c r="L168" s="190">
        <f t="shared" si="31"/>
        <v>0.80897185006774031</v>
      </c>
      <c r="M168" s="189"/>
      <c r="N168" s="190"/>
    </row>
    <row r="169" spans="2:14" x14ac:dyDescent="0.25">
      <c r="B169" s="119" t="s">
        <v>85</v>
      </c>
      <c r="C169" s="189" t="s">
        <v>245</v>
      </c>
      <c r="D169" s="190" t="s">
        <v>245</v>
      </c>
      <c r="E169" s="189">
        <v>12.340579710144928</v>
      </c>
      <c r="F169" s="190" t="str">
        <f t="shared" si="30"/>
        <v>-</v>
      </c>
      <c r="G169" s="189">
        <v>7.4050387596899228</v>
      </c>
      <c r="H169" s="190">
        <f t="shared" si="30"/>
        <v>-4.935540950455005</v>
      </c>
      <c r="I169" s="189">
        <v>6.7743589743589743</v>
      </c>
      <c r="J169" s="190">
        <f t="shared" si="30"/>
        <v>-0.63067978533094848</v>
      </c>
      <c r="K169" s="189">
        <v>5.4546912590216516</v>
      </c>
      <c r="L169" s="190">
        <f t="shared" si="31"/>
        <v>-1.3196677153373226</v>
      </c>
      <c r="M169" s="189"/>
      <c r="N169" s="190"/>
    </row>
    <row r="170" spans="2:14" x14ac:dyDescent="0.25">
      <c r="B170" s="119" t="s">
        <v>87</v>
      </c>
      <c r="C170" s="189">
        <v>7.812206572769953</v>
      </c>
      <c r="D170" s="190">
        <v>-1.0285531058275632</v>
      </c>
      <c r="E170" s="189">
        <v>11.88422247446084</v>
      </c>
      <c r="F170" s="190">
        <f t="shared" si="30"/>
        <v>4.0720159016908868</v>
      </c>
      <c r="G170" s="189">
        <v>6.9071883530482259</v>
      </c>
      <c r="H170" s="190">
        <f t="shared" si="30"/>
        <v>-4.9770341214126139</v>
      </c>
      <c r="I170" s="189">
        <v>7.71830985915493</v>
      </c>
      <c r="J170" s="190">
        <f t="shared" si="30"/>
        <v>0.81112150610670408</v>
      </c>
      <c r="K170" s="189">
        <v>5.6917431192660555</v>
      </c>
      <c r="L170" s="190">
        <f t="shared" si="31"/>
        <v>-2.0265667398888745</v>
      </c>
      <c r="M170" s="189"/>
      <c r="N170" s="190"/>
    </row>
    <row r="171" spans="2:14" x14ac:dyDescent="0.25">
      <c r="B171" s="119" t="s">
        <v>89</v>
      </c>
      <c r="C171" s="189">
        <v>6.5802469135802468</v>
      </c>
      <c r="D171" s="190">
        <v>-2.528561376575194</v>
      </c>
      <c r="E171" s="189">
        <v>12.139837398373984</v>
      </c>
      <c r="F171" s="190">
        <f t="shared" si="30"/>
        <v>5.5595904847937376</v>
      </c>
      <c r="G171" s="189">
        <v>6.6670353982300883</v>
      </c>
      <c r="H171" s="190">
        <f t="shared" si="30"/>
        <v>-5.4728020001438962</v>
      </c>
      <c r="I171" s="189">
        <v>8.5570469798657722</v>
      </c>
      <c r="J171" s="190">
        <f t="shared" si="30"/>
        <v>1.8900115816356839</v>
      </c>
      <c r="K171" s="189">
        <v>6.1805447470817123</v>
      </c>
      <c r="L171" s="190">
        <f t="shared" si="31"/>
        <v>-2.3765022327840599</v>
      </c>
      <c r="M171" s="189"/>
      <c r="N171" s="190"/>
    </row>
    <row r="172" spans="2:14" x14ac:dyDescent="0.25">
      <c r="B172" s="119" t="s">
        <v>91</v>
      </c>
      <c r="C172" s="189">
        <v>6.8289473684210522</v>
      </c>
      <c r="D172" s="190">
        <v>-1.4592622385658478</v>
      </c>
      <c r="E172" s="189">
        <v>9.1653027823240585</v>
      </c>
      <c r="F172" s="190">
        <f t="shared" si="30"/>
        <v>2.3363554139030063</v>
      </c>
      <c r="G172" s="189">
        <v>6.0141467727674627</v>
      </c>
      <c r="H172" s="190">
        <f t="shared" si="30"/>
        <v>-3.1511560095565958</v>
      </c>
      <c r="I172" s="189">
        <v>5.2829736211031175</v>
      </c>
      <c r="J172" s="190">
        <f t="shared" si="30"/>
        <v>-0.73117315166434516</v>
      </c>
      <c r="K172" s="189">
        <v>6.4866151100535392</v>
      </c>
      <c r="L172" s="190">
        <f t="shared" si="31"/>
        <v>1.2036414889504217</v>
      </c>
      <c r="M172" s="189"/>
      <c r="N172" s="190"/>
    </row>
    <row r="173" spans="2:14" x14ac:dyDescent="0.25">
      <c r="B173" s="119" t="s">
        <v>93</v>
      </c>
      <c r="C173" s="189">
        <v>3.7534246575342465</v>
      </c>
      <c r="D173" s="190">
        <v>-2.0111384492618702</v>
      </c>
      <c r="E173" s="189">
        <v>8.2072243346007596</v>
      </c>
      <c r="F173" s="190">
        <f t="shared" si="30"/>
        <v>4.4537996770665131</v>
      </c>
      <c r="G173" s="189">
        <v>6.8518518518518521</v>
      </c>
      <c r="H173" s="190">
        <f t="shared" si="30"/>
        <v>-1.3553724827489075</v>
      </c>
      <c r="I173" s="189">
        <v>5.211267605633803</v>
      </c>
      <c r="J173" s="190">
        <f t="shared" si="30"/>
        <v>-1.6405842462180491</v>
      </c>
      <c r="K173" s="189">
        <v>6.8727436823104693</v>
      </c>
      <c r="L173" s="190">
        <f t="shared" si="31"/>
        <v>1.6614760766766663</v>
      </c>
      <c r="M173" s="189"/>
      <c r="N173" s="190"/>
    </row>
    <row r="174" spans="2:14" x14ac:dyDescent="0.25">
      <c r="B174" s="119" t="s">
        <v>95</v>
      </c>
      <c r="C174" s="189">
        <v>6.1297709923664119</v>
      </c>
      <c r="D174" s="190">
        <v>-0.17424910813610062</v>
      </c>
      <c r="E174" s="189">
        <v>5.6374829001367992</v>
      </c>
      <c r="F174" s="190">
        <f t="shared" si="30"/>
        <v>-0.49228809222961267</v>
      </c>
      <c r="G174" s="189">
        <v>5.157782515991471</v>
      </c>
      <c r="H174" s="190">
        <f t="shared" si="30"/>
        <v>-0.47970038414532823</v>
      </c>
      <c r="I174" s="189">
        <v>4.7777777777777777</v>
      </c>
      <c r="J174" s="190">
        <f t="shared" si="30"/>
        <v>-0.38000473821369329</v>
      </c>
      <c r="K174" s="189">
        <v>6.3512195121951223</v>
      </c>
      <c r="L174" s="190">
        <f t="shared" si="31"/>
        <v>1.5734417344173446</v>
      </c>
      <c r="M174" s="189"/>
      <c r="N174" s="190"/>
    </row>
    <row r="175" spans="2:14" ht="15.75" x14ac:dyDescent="0.25">
      <c r="B175" s="122" t="s">
        <v>32</v>
      </c>
      <c r="C175" s="191">
        <v>5.5576461168935145</v>
      </c>
      <c r="D175" s="192">
        <v>-2.5795449832735775</v>
      </c>
      <c r="E175" s="191">
        <v>9.9629410020753042</v>
      </c>
      <c r="F175" s="192">
        <f t="shared" si="30"/>
        <v>4.4052948851817897</v>
      </c>
      <c r="G175" s="191">
        <v>6.6787385554425232</v>
      </c>
      <c r="H175" s="192">
        <f t="shared" si="30"/>
        <v>-3.284202446632781</v>
      </c>
      <c r="I175" s="191">
        <v>5.687565230356344</v>
      </c>
      <c r="J175" s="192">
        <f t="shared" si="30"/>
        <v>-0.99117332508617917</v>
      </c>
      <c r="K175" s="191">
        <v>5.9830817830817828</v>
      </c>
      <c r="L175" s="192">
        <f t="shared" si="31"/>
        <v>0.29551655272543886</v>
      </c>
      <c r="M175" s="191">
        <v>6.5939159133304637</v>
      </c>
      <c r="N175" s="192">
        <v>1.0465970045816393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7" t="s">
        <v>289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v>2020</v>
      </c>
      <c r="D183" s="305"/>
      <c r="E183" s="306">
        <v>2021</v>
      </c>
      <c r="F183" s="305"/>
      <c r="G183" s="306">
        <v>2022</v>
      </c>
      <c r="H183" s="305"/>
      <c r="I183" s="306">
        <v>2023</v>
      </c>
      <c r="J183" s="305"/>
      <c r="K183" s="306">
        <v>2024</v>
      </c>
      <c r="L183" s="305"/>
      <c r="M183" s="306"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6.3968749999999996</v>
      </c>
      <c r="D185" s="190">
        <v>-5.1437610424028275</v>
      </c>
      <c r="E185" s="189">
        <v>4.8</v>
      </c>
      <c r="F185" s="190">
        <f t="shared" ref="F185:J187" si="32">IFERROR(E185-C185,"-")</f>
        <v>-1.5968749999999998</v>
      </c>
      <c r="G185" s="189">
        <v>8.4686098654708513</v>
      </c>
      <c r="H185" s="190">
        <f t="shared" si="32"/>
        <v>3.6686098654708514</v>
      </c>
      <c r="I185" s="189">
        <v>6.9557894736842103</v>
      </c>
      <c r="J185" s="190">
        <f t="shared" si="32"/>
        <v>-1.512820391786641</v>
      </c>
      <c r="K185" s="189">
        <v>6.4937500000000004</v>
      </c>
      <c r="L185" s="190">
        <f t="shared" ref="L185:L187" si="33">IFERROR(K185-I185,"-")</f>
        <v>-0.46203947368420994</v>
      </c>
      <c r="M185" s="189">
        <v>7.4090909090909092</v>
      </c>
      <c r="N185" s="190">
        <f t="shared" ref="N185:N189" si="34">IFERROR(M185-K185,"-")</f>
        <v>0.91534090909090882</v>
      </c>
    </row>
    <row r="186" spans="1:15" x14ac:dyDescent="0.25">
      <c r="B186" s="119" t="s">
        <v>75</v>
      </c>
      <c r="C186" s="189">
        <v>7.1520618556701034</v>
      </c>
      <c r="D186" s="190">
        <v>-0.88793814432989571</v>
      </c>
      <c r="E186" s="189">
        <v>3.88</v>
      </c>
      <c r="F186" s="190">
        <f t="shared" si="32"/>
        <v>-3.2720618556701035</v>
      </c>
      <c r="G186" s="189">
        <v>5.5279503105590067</v>
      </c>
      <c r="H186" s="190">
        <f t="shared" si="32"/>
        <v>1.6479503105590068</v>
      </c>
      <c r="I186" s="189">
        <v>7.1404682274247495</v>
      </c>
      <c r="J186" s="190">
        <f t="shared" si="32"/>
        <v>1.6125179168657429</v>
      </c>
      <c r="K186" s="189">
        <v>5.6514032496307234</v>
      </c>
      <c r="L186" s="190">
        <f t="shared" si="33"/>
        <v>-1.4890649777940261</v>
      </c>
      <c r="M186" s="189">
        <v>6.2104166666666663</v>
      </c>
      <c r="N186" s="190">
        <f t="shared" si="34"/>
        <v>0.55901341703594287</v>
      </c>
    </row>
    <row r="187" spans="1:15" x14ac:dyDescent="0.25">
      <c r="B187" s="119" t="s">
        <v>77</v>
      </c>
      <c r="C187" s="189">
        <v>6.0179640718562872</v>
      </c>
      <c r="D187" s="190">
        <v>-0.97203592814371298</v>
      </c>
      <c r="E187" s="189">
        <v>26.625</v>
      </c>
      <c r="F187" s="190">
        <f t="shared" si="32"/>
        <v>20.607035928143713</v>
      </c>
      <c r="G187" s="189">
        <v>8.4092592592592599</v>
      </c>
      <c r="H187" s="190">
        <f t="shared" si="32"/>
        <v>-18.215740740740742</v>
      </c>
      <c r="I187" s="189">
        <v>8.2876344086021501</v>
      </c>
      <c r="J187" s="190">
        <f t="shared" si="32"/>
        <v>-0.12162485065710982</v>
      </c>
      <c r="K187" s="189">
        <v>5.971830985915493</v>
      </c>
      <c r="L187" s="190">
        <f t="shared" si="33"/>
        <v>-2.3158034226866571</v>
      </c>
      <c r="M187" s="189">
        <v>7.0860585197934594</v>
      </c>
      <c r="N187" s="190">
        <f t="shared" si="34"/>
        <v>1.1142275338779664</v>
      </c>
    </row>
    <row r="188" spans="1:15" x14ac:dyDescent="0.25">
      <c r="B188" s="119" t="s">
        <v>79</v>
      </c>
      <c r="C188" s="189" t="s">
        <v>245</v>
      </c>
      <c r="D188" s="190" t="s">
        <v>245</v>
      </c>
      <c r="E188" s="189">
        <v>12.12087912087912</v>
      </c>
      <c r="F188" s="190" t="str">
        <f>IFERROR(E188-C188,"-")</f>
        <v>-</v>
      </c>
      <c r="G188" s="189">
        <v>10.045028142589118</v>
      </c>
      <c r="H188" s="190">
        <f>IFERROR(G188-E188,"-")</f>
        <v>-2.0758509782900028</v>
      </c>
      <c r="I188" s="189">
        <v>8.3674242424242422</v>
      </c>
      <c r="J188" s="190">
        <f>IFERROR(I188-G188,"-")</f>
        <v>-1.6776039001648755</v>
      </c>
      <c r="K188" s="189">
        <v>6.8112745098039218</v>
      </c>
      <c r="L188" s="190">
        <f>IFERROR(K188-I188,"-")</f>
        <v>-1.5561497326203204</v>
      </c>
      <c r="M188" s="189">
        <v>6.3045356371490282</v>
      </c>
      <c r="N188" s="190">
        <f t="shared" si="34"/>
        <v>-0.50673887265489359</v>
      </c>
    </row>
    <row r="189" spans="1:15" x14ac:dyDescent="0.25">
      <c r="B189" s="119" t="s">
        <v>81</v>
      </c>
      <c r="C189" s="189" t="s">
        <v>245</v>
      </c>
      <c r="D189" s="190" t="s">
        <v>245</v>
      </c>
      <c r="E189" s="189">
        <v>8.9658385093167698</v>
      </c>
      <c r="F189" s="190" t="str">
        <f t="shared" ref="F189:J197" si="35">IFERROR(E189-C189,"-")</f>
        <v>-</v>
      </c>
      <c r="G189" s="189">
        <v>11.530909090909091</v>
      </c>
      <c r="H189" s="190">
        <f t="shared" si="35"/>
        <v>2.5650705815923214</v>
      </c>
      <c r="I189" s="189">
        <v>5.6338797814207648</v>
      </c>
      <c r="J189" s="190">
        <f t="shared" si="35"/>
        <v>-5.8970293094883264</v>
      </c>
      <c r="K189" s="189">
        <v>6.777358490566038</v>
      </c>
      <c r="L189" s="190">
        <f t="shared" ref="L189:L197" si="36">IFERROR(K189-I189,"-")</f>
        <v>1.1434787091452732</v>
      </c>
      <c r="M189" s="189">
        <v>7.9783950617283947</v>
      </c>
      <c r="N189" s="190">
        <f t="shared" si="34"/>
        <v>1.2010365711623567</v>
      </c>
    </row>
    <row r="190" spans="1:15" x14ac:dyDescent="0.25">
      <c r="B190" s="119" t="s">
        <v>122</v>
      </c>
      <c r="C190" s="189" t="s">
        <v>245</v>
      </c>
      <c r="D190" s="190" t="s">
        <v>245</v>
      </c>
      <c r="E190" s="189">
        <v>9.638461538461538</v>
      </c>
      <c r="F190" s="190" t="str">
        <f t="shared" si="35"/>
        <v>-</v>
      </c>
      <c r="G190" s="189">
        <v>21.8125</v>
      </c>
      <c r="H190" s="190">
        <f t="shared" si="35"/>
        <v>12.174038461538462</v>
      </c>
      <c r="I190" s="189">
        <v>6.134615384615385</v>
      </c>
      <c r="J190" s="190">
        <f t="shared" si="35"/>
        <v>-15.677884615384615</v>
      </c>
      <c r="K190" s="189">
        <v>5.4095238095238098</v>
      </c>
      <c r="L190" s="190">
        <f t="shared" si="36"/>
        <v>-0.72509157509157518</v>
      </c>
      <c r="M190" s="189"/>
      <c r="N190" s="190"/>
    </row>
    <row r="191" spans="1:15" x14ac:dyDescent="0.25">
      <c r="B191" s="119" t="s">
        <v>85</v>
      </c>
      <c r="C191" s="189" t="s">
        <v>245</v>
      </c>
      <c r="D191" s="190" t="s">
        <v>245</v>
      </c>
      <c r="E191" s="189">
        <v>10.96140350877193</v>
      </c>
      <c r="F191" s="190" t="str">
        <f t="shared" si="35"/>
        <v>-</v>
      </c>
      <c r="G191" s="189">
        <v>9.2523020257826882</v>
      </c>
      <c r="H191" s="190">
        <f t="shared" si="35"/>
        <v>-1.7091014829892419</v>
      </c>
      <c r="I191" s="189">
        <v>11.201712654614653</v>
      </c>
      <c r="J191" s="190">
        <f t="shared" si="35"/>
        <v>1.9494106288319646</v>
      </c>
      <c r="K191" s="189">
        <v>8.1009174311926611</v>
      </c>
      <c r="L191" s="190">
        <f t="shared" si="36"/>
        <v>-3.1007952234219918</v>
      </c>
      <c r="M191" s="189"/>
      <c r="N191" s="190"/>
    </row>
    <row r="192" spans="1:15" x14ac:dyDescent="0.25">
      <c r="B192" s="119" t="s">
        <v>87</v>
      </c>
      <c r="C192" s="189">
        <v>7.1864035087719298</v>
      </c>
      <c r="D192" s="190">
        <v>0.12773003938417471</v>
      </c>
      <c r="E192" s="189">
        <v>8.9747368421052638</v>
      </c>
      <c r="F192" s="190">
        <f t="shared" si="35"/>
        <v>1.788333333333334</v>
      </c>
      <c r="G192" s="189">
        <v>10.574866310160427</v>
      </c>
      <c r="H192" s="190">
        <f t="shared" si="35"/>
        <v>1.6001294680551634</v>
      </c>
      <c r="I192" s="189">
        <v>7.939516129032258</v>
      </c>
      <c r="J192" s="190">
        <f t="shared" si="35"/>
        <v>-2.6353501811281692</v>
      </c>
      <c r="K192" s="189">
        <v>7.3985765124555156</v>
      </c>
      <c r="L192" s="190">
        <f t="shared" si="36"/>
        <v>-0.54093961657674239</v>
      </c>
      <c r="M192" s="189"/>
      <c r="N192" s="190"/>
    </row>
    <row r="193" spans="2:15" x14ac:dyDescent="0.25">
      <c r="B193" s="119" t="s">
        <v>89</v>
      </c>
      <c r="C193" s="189">
        <v>6.9109816971713807</v>
      </c>
      <c r="D193" s="190">
        <v>-1.627170913270386</v>
      </c>
      <c r="E193" s="189">
        <v>7.5906148867313918</v>
      </c>
      <c r="F193" s="190">
        <f t="shared" si="35"/>
        <v>0.67963318956001117</v>
      </c>
      <c r="G193" s="189">
        <v>6.9741176470588231</v>
      </c>
      <c r="H193" s="190">
        <f t="shared" si="35"/>
        <v>-0.61649723967256875</v>
      </c>
      <c r="I193" s="189">
        <v>7.827027027027027</v>
      </c>
      <c r="J193" s="190">
        <f t="shared" si="35"/>
        <v>0.85290937996820393</v>
      </c>
      <c r="K193" s="189">
        <v>6.4055555555555559</v>
      </c>
      <c r="L193" s="190">
        <f t="shared" si="36"/>
        <v>-1.4214714714714711</v>
      </c>
      <c r="M193" s="189"/>
      <c r="N193" s="190"/>
    </row>
    <row r="194" spans="2:15" x14ac:dyDescent="0.25">
      <c r="B194" s="119" t="s">
        <v>91</v>
      </c>
      <c r="C194" s="189">
        <v>8.6809815950920246</v>
      </c>
      <c r="D194" s="190">
        <v>1.6202339315406231</v>
      </c>
      <c r="E194" s="189">
        <v>5.8525641025641022</v>
      </c>
      <c r="F194" s="190">
        <f t="shared" si="35"/>
        <v>-2.8284174925279224</v>
      </c>
      <c r="G194" s="189">
        <v>7.5658263305322127</v>
      </c>
      <c r="H194" s="190">
        <f t="shared" si="35"/>
        <v>1.7132622279681105</v>
      </c>
      <c r="I194" s="189">
        <v>5.9731903485254696</v>
      </c>
      <c r="J194" s="190">
        <f t="shared" si="35"/>
        <v>-1.5926359820067431</v>
      </c>
      <c r="K194" s="189">
        <v>6.4243421052631575</v>
      </c>
      <c r="L194" s="190">
        <f t="shared" si="36"/>
        <v>0.45115175673768793</v>
      </c>
      <c r="M194" s="189"/>
      <c r="N194" s="190"/>
    </row>
    <row r="195" spans="2:15" x14ac:dyDescent="0.25">
      <c r="B195" s="119" t="s">
        <v>93</v>
      </c>
      <c r="C195" s="189">
        <v>9.1086956521739122</v>
      </c>
      <c r="D195" s="190">
        <v>2.1142205140523656</v>
      </c>
      <c r="E195" s="189">
        <v>9.7633262260127935</v>
      </c>
      <c r="F195" s="190">
        <f t="shared" si="35"/>
        <v>0.65463057383888135</v>
      </c>
      <c r="G195" s="189">
        <v>7.7903780068728521</v>
      </c>
      <c r="H195" s="190">
        <f t="shared" si="35"/>
        <v>-1.9729482191399415</v>
      </c>
      <c r="I195" s="189">
        <v>6.9265873015873014</v>
      </c>
      <c r="J195" s="190">
        <f t="shared" si="35"/>
        <v>-0.86379070528555069</v>
      </c>
      <c r="K195" s="189">
        <v>6.6215722120658134</v>
      </c>
      <c r="L195" s="190">
        <f t="shared" si="36"/>
        <v>-0.30501508952148804</v>
      </c>
      <c r="M195" s="189"/>
      <c r="N195" s="190"/>
    </row>
    <row r="196" spans="2:15" x14ac:dyDescent="0.25">
      <c r="B196" s="119" t="s">
        <v>95</v>
      </c>
      <c r="C196" s="189">
        <v>6.295774647887324</v>
      </c>
      <c r="D196" s="190">
        <v>0.30938009006419431</v>
      </c>
      <c r="E196" s="189">
        <v>5.6547811993517021</v>
      </c>
      <c r="F196" s="190">
        <f t="shared" si="35"/>
        <v>-0.6409934485356219</v>
      </c>
      <c r="G196" s="189">
        <v>5.7267605633802816</v>
      </c>
      <c r="H196" s="190">
        <f t="shared" si="35"/>
        <v>7.1979364028579518E-2</v>
      </c>
      <c r="I196" s="189">
        <v>7.3769063180827885</v>
      </c>
      <c r="J196" s="190">
        <f t="shared" si="35"/>
        <v>1.6501457547025069</v>
      </c>
      <c r="K196" s="189">
        <v>6.4173228346456694</v>
      </c>
      <c r="L196" s="190">
        <f t="shared" si="36"/>
        <v>-0.95958348343711908</v>
      </c>
      <c r="M196" s="189"/>
      <c r="N196" s="190"/>
    </row>
    <row r="197" spans="2:15" ht="15.75" x14ac:dyDescent="0.25">
      <c r="B197" s="122" t="s">
        <v>32</v>
      </c>
      <c r="C197" s="191">
        <v>6.9830866807610992</v>
      </c>
      <c r="D197" s="192">
        <v>-1.0097113987267639</v>
      </c>
      <c r="E197" s="191">
        <v>8.447115384615385</v>
      </c>
      <c r="F197" s="192">
        <f t="shared" si="35"/>
        <v>1.4640287038542859</v>
      </c>
      <c r="G197" s="191">
        <v>8.6839999999999993</v>
      </c>
      <c r="H197" s="192">
        <f t="shared" si="35"/>
        <v>0.23688461538461425</v>
      </c>
      <c r="I197" s="191">
        <v>7.9149812734082401</v>
      </c>
      <c r="J197" s="192">
        <f t="shared" si="35"/>
        <v>-0.76901872659175918</v>
      </c>
      <c r="K197" s="191">
        <v>6.451029926156238</v>
      </c>
      <c r="L197" s="192">
        <f t="shared" si="36"/>
        <v>-1.463951347252002</v>
      </c>
      <c r="M197" s="191">
        <v>6.9233511586452767</v>
      </c>
      <c r="N197" s="192">
        <v>0.69816852005481689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7" t="s">
        <v>290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v>2020</v>
      </c>
      <c r="D205" s="305"/>
      <c r="E205" s="306">
        <v>2021</v>
      </c>
      <c r="F205" s="305"/>
      <c r="G205" s="306">
        <v>2022</v>
      </c>
      <c r="H205" s="305"/>
      <c r="I205" s="306">
        <v>2023</v>
      </c>
      <c r="J205" s="305"/>
      <c r="K205" s="306">
        <v>2024</v>
      </c>
      <c r="L205" s="305"/>
      <c r="M205" s="306"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7.1428571428571432</v>
      </c>
      <c r="D207" s="190">
        <v>2.3143899895724713</v>
      </c>
      <c r="E207" s="189" t="s">
        <v>245</v>
      </c>
      <c r="F207" s="190" t="str">
        <f t="shared" ref="F207:J209" si="37">IFERROR(E207-C207,"-")</f>
        <v>-</v>
      </c>
      <c r="G207" s="189">
        <v>6.4970149253731346</v>
      </c>
      <c r="H207" s="190" t="str">
        <f t="shared" si="37"/>
        <v>-</v>
      </c>
      <c r="I207" s="189">
        <v>5.2597402597402594</v>
      </c>
      <c r="J207" s="190">
        <f t="shared" si="37"/>
        <v>-1.2372746656328752</v>
      </c>
      <c r="K207" s="189">
        <v>4.6744186046511631</v>
      </c>
      <c r="L207" s="190">
        <f t="shared" ref="L207:L209" si="38">IFERROR(K207-I207,"-")</f>
        <v>-0.58532165508909628</v>
      </c>
      <c r="M207" s="189">
        <v>4.5970588235294114</v>
      </c>
      <c r="N207" s="190">
        <f t="shared" ref="N207:N211" si="39">IFERROR(M207-K207,"-")</f>
        <v>-7.7359781121751681E-2</v>
      </c>
    </row>
    <row r="208" spans="2:15" x14ac:dyDescent="0.25">
      <c r="B208" s="119" t="s">
        <v>75</v>
      </c>
      <c r="C208" s="189">
        <v>7.9022988505747129</v>
      </c>
      <c r="D208" s="190">
        <v>-3.3581662657043569</v>
      </c>
      <c r="E208" s="189">
        <v>2.4722222222222223</v>
      </c>
      <c r="F208" s="190">
        <f t="shared" si="37"/>
        <v>-5.4300766283524906</v>
      </c>
      <c r="G208" s="189">
        <v>5.3178807947019866</v>
      </c>
      <c r="H208" s="190">
        <f t="shared" si="37"/>
        <v>2.8456585724797643</v>
      </c>
      <c r="I208" s="189">
        <v>4.1845238095238093</v>
      </c>
      <c r="J208" s="190">
        <f t="shared" si="37"/>
        <v>-1.1333569851781773</v>
      </c>
      <c r="K208" s="189">
        <v>5.1681614349775788</v>
      </c>
      <c r="L208" s="190">
        <f t="shared" si="38"/>
        <v>0.98363762545376954</v>
      </c>
      <c r="M208" s="189">
        <v>5.0941597139451726</v>
      </c>
      <c r="N208" s="190">
        <f t="shared" si="39"/>
        <v>-7.4001721032406209E-2</v>
      </c>
    </row>
    <row r="209" spans="2:15" x14ac:dyDescent="0.25">
      <c r="B209" s="119" t="s">
        <v>77</v>
      </c>
      <c r="C209" s="189">
        <v>5.8918918918918921</v>
      </c>
      <c r="D209" s="190">
        <v>-0.81505674859149124</v>
      </c>
      <c r="E209" s="189">
        <v>8.4444444444444446</v>
      </c>
      <c r="F209" s="190">
        <f t="shared" si="37"/>
        <v>2.5525525525525525</v>
      </c>
      <c r="G209" s="189">
        <v>7.3270524899057872</v>
      </c>
      <c r="H209" s="190">
        <f t="shared" si="37"/>
        <v>-1.1173919545386575</v>
      </c>
      <c r="I209" s="189">
        <v>5.8786127167630058</v>
      </c>
      <c r="J209" s="190">
        <f t="shared" si="37"/>
        <v>-1.4484397731427814</v>
      </c>
      <c r="K209" s="189">
        <v>5.6603415559772294</v>
      </c>
      <c r="L209" s="190">
        <f t="shared" si="38"/>
        <v>-0.21827116078577635</v>
      </c>
      <c r="M209" s="189">
        <v>5.5976331360946743</v>
      </c>
      <c r="N209" s="190">
        <f t="shared" si="39"/>
        <v>-6.2708419882555155E-2</v>
      </c>
    </row>
    <row r="210" spans="2:15" x14ac:dyDescent="0.25">
      <c r="B210" s="119" t="s">
        <v>79</v>
      </c>
      <c r="C210" s="189" t="s">
        <v>245</v>
      </c>
      <c r="D210" s="190" t="s">
        <v>245</v>
      </c>
      <c r="E210" s="189">
        <v>5.5490196078431371</v>
      </c>
      <c r="F210" s="190" t="str">
        <f>IFERROR(E210-C210,"-")</f>
        <v>-</v>
      </c>
      <c r="G210" s="189">
        <v>8.2398989898989896</v>
      </c>
      <c r="H210" s="190">
        <f>IFERROR(G210-E210,"-")</f>
        <v>2.6908793820558525</v>
      </c>
      <c r="I210" s="189">
        <v>5.3626943005181351</v>
      </c>
      <c r="J210" s="190">
        <f>IFERROR(I210-G210,"-")</f>
        <v>-2.8772046893808545</v>
      </c>
      <c r="K210" s="189">
        <v>5.6619915848527347</v>
      </c>
      <c r="L210" s="190">
        <f>IFERROR(K210-I210,"-")</f>
        <v>0.29929728433459957</v>
      </c>
      <c r="M210" s="189">
        <v>6.6625514403292181</v>
      </c>
      <c r="N210" s="190">
        <f t="shared" si="39"/>
        <v>1.0005598554764834</v>
      </c>
    </row>
    <row r="211" spans="2:15" x14ac:dyDescent="0.25">
      <c r="B211" s="119" t="s">
        <v>81</v>
      </c>
      <c r="C211" s="189" t="s">
        <v>245</v>
      </c>
      <c r="D211" s="190" t="s">
        <v>245</v>
      </c>
      <c r="E211" s="189">
        <v>11.186440677966102</v>
      </c>
      <c r="F211" s="190" t="str">
        <f t="shared" ref="F211:J219" si="40">IFERROR(E211-C211,"-")</f>
        <v>-</v>
      </c>
      <c r="G211" s="189">
        <v>6.2099502487562193</v>
      </c>
      <c r="H211" s="190">
        <f t="shared" si="40"/>
        <v>-4.9764904292098828</v>
      </c>
      <c r="I211" s="189">
        <v>10.48358208955224</v>
      </c>
      <c r="J211" s="190">
        <f t="shared" si="40"/>
        <v>4.2736318407960203</v>
      </c>
      <c r="K211" s="189">
        <v>9.7833655705996136</v>
      </c>
      <c r="L211" s="190">
        <f t="shared" ref="L211:L219" si="41">IFERROR(K211-I211,"-")</f>
        <v>-0.70021651895262593</v>
      </c>
      <c r="M211" s="189">
        <v>9.2515337423312882</v>
      </c>
      <c r="N211" s="190">
        <f t="shared" si="39"/>
        <v>-0.53183182826832542</v>
      </c>
    </row>
    <row r="212" spans="2:15" x14ac:dyDescent="0.25">
      <c r="B212" s="119" t="s">
        <v>83</v>
      </c>
      <c r="C212" s="189" t="s">
        <v>245</v>
      </c>
      <c r="D212" s="190" t="s">
        <v>245</v>
      </c>
      <c r="E212" s="189">
        <v>8.1962774957698823</v>
      </c>
      <c r="F212" s="190" t="str">
        <f t="shared" si="40"/>
        <v>-</v>
      </c>
      <c r="G212" s="189">
        <v>7.7713178294573639</v>
      </c>
      <c r="H212" s="190">
        <f t="shared" si="40"/>
        <v>-0.42495966631251836</v>
      </c>
      <c r="I212" s="189">
        <v>7.9305019305019302</v>
      </c>
      <c r="J212" s="190">
        <f t="shared" si="40"/>
        <v>0.15918410104456626</v>
      </c>
      <c r="K212" s="189">
        <v>12.087912087912088</v>
      </c>
      <c r="L212" s="190">
        <f t="shared" si="41"/>
        <v>4.1574101574101574</v>
      </c>
      <c r="M212" s="189"/>
      <c r="N212" s="190"/>
    </row>
    <row r="213" spans="2:15" x14ac:dyDescent="0.25">
      <c r="B213" s="119" t="s">
        <v>85</v>
      </c>
      <c r="C213" s="189" t="s">
        <v>245</v>
      </c>
      <c r="D213" s="190" t="s">
        <v>245</v>
      </c>
      <c r="E213" s="189">
        <v>9.9950124688279303</v>
      </c>
      <c r="F213" s="190" t="str">
        <f t="shared" si="40"/>
        <v>-</v>
      </c>
      <c r="G213" s="189">
        <v>8.0470588235294116</v>
      </c>
      <c r="H213" s="190">
        <f t="shared" si="40"/>
        <v>-1.9479536452985187</v>
      </c>
      <c r="I213" s="189">
        <v>8.4517766497461935</v>
      </c>
      <c r="J213" s="190">
        <f t="shared" si="40"/>
        <v>0.40471782621678187</v>
      </c>
      <c r="K213" s="189">
        <v>8.3801369863013697</v>
      </c>
      <c r="L213" s="190">
        <f t="shared" si="41"/>
        <v>-7.1639663444823753E-2</v>
      </c>
      <c r="M213" s="189"/>
      <c r="N213" s="190"/>
    </row>
    <row r="214" spans="2:15" x14ac:dyDescent="0.25">
      <c r="B214" s="119" t="s">
        <v>87</v>
      </c>
      <c r="C214" s="189">
        <v>6.7955555555555556</v>
      </c>
      <c r="D214" s="190">
        <v>0.29346350534635057</v>
      </c>
      <c r="E214" s="189">
        <v>7.3592233009708741</v>
      </c>
      <c r="F214" s="190">
        <f t="shared" si="40"/>
        <v>0.5636677454153185</v>
      </c>
      <c r="G214" s="189">
        <v>8.117886178861788</v>
      </c>
      <c r="H214" s="190">
        <f t="shared" si="40"/>
        <v>0.75866287789091391</v>
      </c>
      <c r="I214" s="189">
        <v>7.9621380846325165</v>
      </c>
      <c r="J214" s="190">
        <f t="shared" si="40"/>
        <v>-0.15574809422927149</v>
      </c>
      <c r="K214" s="189">
        <v>10.188235294117646</v>
      </c>
      <c r="L214" s="190">
        <f t="shared" si="41"/>
        <v>2.2260972094851299</v>
      </c>
      <c r="M214" s="189"/>
      <c r="N214" s="190"/>
    </row>
    <row r="215" spans="2:15" x14ac:dyDescent="0.25">
      <c r="B215" s="119" t="s">
        <v>89</v>
      </c>
      <c r="C215" s="189">
        <v>8.3636363636363633</v>
      </c>
      <c r="D215" s="190">
        <v>4.4048734770383291E-2</v>
      </c>
      <c r="E215" s="189">
        <v>9.6680161943319831</v>
      </c>
      <c r="F215" s="190">
        <f t="shared" si="40"/>
        <v>1.3043798306956198</v>
      </c>
      <c r="G215" s="189">
        <v>7.7423469387755102</v>
      </c>
      <c r="H215" s="190">
        <f t="shared" si="40"/>
        <v>-1.9256692555564729</v>
      </c>
      <c r="I215" s="189">
        <v>7.6802030456852792</v>
      </c>
      <c r="J215" s="190">
        <f t="shared" si="40"/>
        <v>-6.2143893090230939E-2</v>
      </c>
      <c r="K215" s="189">
        <v>6.8756476683937819</v>
      </c>
      <c r="L215" s="190">
        <f t="shared" si="41"/>
        <v>-0.80455537729149729</v>
      </c>
      <c r="M215" s="189"/>
      <c r="N215" s="190"/>
    </row>
    <row r="216" spans="2:15" x14ac:dyDescent="0.25">
      <c r="B216" s="119" t="s">
        <v>91</v>
      </c>
      <c r="C216" s="189">
        <v>4.791666666666667</v>
      </c>
      <c r="D216" s="190">
        <v>-1.8672480620155039</v>
      </c>
      <c r="E216" s="189">
        <v>8.80722891566265</v>
      </c>
      <c r="F216" s="190">
        <f t="shared" si="40"/>
        <v>4.015562248995983</v>
      </c>
      <c r="G216" s="189">
        <v>6.4631578947368418</v>
      </c>
      <c r="H216" s="190">
        <f t="shared" si="40"/>
        <v>-2.3440710209258082</v>
      </c>
      <c r="I216" s="189">
        <v>7.8018757327080888</v>
      </c>
      <c r="J216" s="190">
        <f t="shared" si="40"/>
        <v>1.338717837971247</v>
      </c>
      <c r="K216" s="189">
        <v>5.7251700680272108</v>
      </c>
      <c r="L216" s="190">
        <f t="shared" si="41"/>
        <v>-2.0767056646808779</v>
      </c>
      <c r="M216" s="189"/>
      <c r="N216" s="190"/>
    </row>
    <row r="217" spans="2:15" x14ac:dyDescent="0.25">
      <c r="B217" s="119" t="s">
        <v>93</v>
      </c>
      <c r="C217" s="189">
        <v>6.1826086956521742</v>
      </c>
      <c r="D217" s="190">
        <v>-1.310144927536232</v>
      </c>
      <c r="E217" s="189">
        <v>7.7906976744186043</v>
      </c>
      <c r="F217" s="190">
        <f t="shared" si="40"/>
        <v>1.6080889787664301</v>
      </c>
      <c r="G217" s="189">
        <v>5.5765379113018598</v>
      </c>
      <c r="H217" s="190">
        <f t="shared" si="40"/>
        <v>-2.2141597631167445</v>
      </c>
      <c r="I217" s="189">
        <v>4.8501529051987768</v>
      </c>
      <c r="J217" s="190">
        <f t="shared" si="40"/>
        <v>-0.72638500610308299</v>
      </c>
      <c r="K217" s="189">
        <v>5.6180371352785148</v>
      </c>
      <c r="L217" s="190">
        <f t="shared" si="41"/>
        <v>0.76788423007973794</v>
      </c>
      <c r="M217" s="189"/>
      <c r="N217" s="190"/>
    </row>
    <row r="218" spans="2:15" x14ac:dyDescent="0.25">
      <c r="B218" s="119" t="s">
        <v>95</v>
      </c>
      <c r="C218" s="189">
        <v>11.365853658536585</v>
      </c>
      <c r="D218" s="190">
        <v>2.8873590348806708</v>
      </c>
      <c r="E218" s="189">
        <v>5.3438045375218151</v>
      </c>
      <c r="F218" s="190">
        <f t="shared" si="40"/>
        <v>-6.0220491210147697</v>
      </c>
      <c r="G218" s="189">
        <v>4.9232175502742228</v>
      </c>
      <c r="H218" s="190">
        <f t="shared" si="40"/>
        <v>-0.42058698724759225</v>
      </c>
      <c r="I218" s="189">
        <v>5.4693572496263076</v>
      </c>
      <c r="J218" s="190">
        <f t="shared" si="40"/>
        <v>0.54613969935208484</v>
      </c>
      <c r="K218" s="189">
        <v>5.7855822550831792</v>
      </c>
      <c r="L218" s="190">
        <f t="shared" si="41"/>
        <v>0.3162250054568716</v>
      </c>
      <c r="M218" s="189"/>
      <c r="N218" s="190"/>
    </row>
    <row r="219" spans="2:15" ht="15.75" x14ac:dyDescent="0.25">
      <c r="B219" s="122" t="s">
        <v>32</v>
      </c>
      <c r="C219" s="191">
        <v>6.9269230769230772</v>
      </c>
      <c r="D219" s="192">
        <v>-0.54262820512820475</v>
      </c>
      <c r="E219" s="191">
        <v>8.042861042861043</v>
      </c>
      <c r="F219" s="192">
        <f t="shared" si="40"/>
        <v>1.1159379659379658</v>
      </c>
      <c r="G219" s="191">
        <v>6.5600953895071541</v>
      </c>
      <c r="H219" s="192">
        <f t="shared" si="40"/>
        <v>-1.4827656533538889</v>
      </c>
      <c r="I219" s="191">
        <v>6.4683758059564012</v>
      </c>
      <c r="J219" s="192">
        <f t="shared" si="40"/>
        <v>-9.1719583550752937E-2</v>
      </c>
      <c r="K219" s="191">
        <v>6.3833693304535641</v>
      </c>
      <c r="L219" s="192">
        <f t="shared" si="41"/>
        <v>-8.500647550283702E-2</v>
      </c>
      <c r="M219" s="191">
        <v>5.8636923076923075</v>
      </c>
      <c r="N219" s="192">
        <v>-0.10094658952075797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7" t="s">
        <v>289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v>2020</v>
      </c>
      <c r="D227" s="305"/>
      <c r="E227" s="306">
        <v>2021</v>
      </c>
      <c r="F227" s="305"/>
      <c r="G227" s="306">
        <v>2022</v>
      </c>
      <c r="H227" s="305"/>
      <c r="I227" s="306">
        <v>2023</v>
      </c>
      <c r="J227" s="305"/>
      <c r="K227" s="306">
        <v>2024</v>
      </c>
      <c r="L227" s="305"/>
      <c r="M227" s="306"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6.3968749999999996</v>
      </c>
      <c r="D229" s="190">
        <v>-5.1437610424028275</v>
      </c>
      <c r="E229" s="189">
        <v>4.8</v>
      </c>
      <c r="F229" s="190">
        <f t="shared" ref="F229:J231" si="42">IFERROR(E229-C229,"-")</f>
        <v>-1.5968749999999998</v>
      </c>
      <c r="G229" s="189">
        <v>8.4686098654708513</v>
      </c>
      <c r="H229" s="190">
        <f t="shared" si="42"/>
        <v>3.6686098654708514</v>
      </c>
      <c r="I229" s="189">
        <v>6.9557894736842103</v>
      </c>
      <c r="J229" s="190">
        <f t="shared" si="42"/>
        <v>-1.512820391786641</v>
      </c>
      <c r="K229" s="189">
        <v>6.4937500000000004</v>
      </c>
      <c r="L229" s="190">
        <f t="shared" ref="L229:L231" si="43">IFERROR(K229-I229,"-")</f>
        <v>-0.46203947368420994</v>
      </c>
      <c r="M229" s="189">
        <v>7.4090909090909092</v>
      </c>
      <c r="N229" s="190">
        <f t="shared" ref="N229:N233" si="44">IFERROR(M229-K229,"-")</f>
        <v>0.91534090909090882</v>
      </c>
    </row>
    <row r="230" spans="2:15" x14ac:dyDescent="0.25">
      <c r="B230" s="119" t="s">
        <v>75</v>
      </c>
      <c r="C230" s="189">
        <v>7.1520618556701034</v>
      </c>
      <c r="D230" s="190">
        <v>-0.88793814432989571</v>
      </c>
      <c r="E230" s="189">
        <v>3.88</v>
      </c>
      <c r="F230" s="190">
        <f t="shared" si="42"/>
        <v>-3.2720618556701035</v>
      </c>
      <c r="G230" s="189">
        <v>5.5279503105590067</v>
      </c>
      <c r="H230" s="190">
        <f t="shared" si="42"/>
        <v>1.6479503105590068</v>
      </c>
      <c r="I230" s="189">
        <v>7.1404682274247495</v>
      </c>
      <c r="J230" s="190">
        <f t="shared" si="42"/>
        <v>1.6125179168657429</v>
      </c>
      <c r="K230" s="189">
        <v>5.6514032496307234</v>
      </c>
      <c r="L230" s="190">
        <f t="shared" si="43"/>
        <v>-1.4890649777940261</v>
      </c>
      <c r="M230" s="189">
        <v>6.2104166666666663</v>
      </c>
      <c r="N230" s="190">
        <f t="shared" si="44"/>
        <v>0.55901341703594287</v>
      </c>
    </row>
    <row r="231" spans="2:15" x14ac:dyDescent="0.25">
      <c r="B231" s="119" t="s">
        <v>77</v>
      </c>
      <c r="C231" s="189">
        <v>6.0179640718562872</v>
      </c>
      <c r="D231" s="190">
        <v>-0.97203592814371298</v>
      </c>
      <c r="E231" s="189">
        <v>26.625</v>
      </c>
      <c r="F231" s="190">
        <f t="shared" si="42"/>
        <v>20.607035928143713</v>
      </c>
      <c r="G231" s="189">
        <v>8.4092592592592599</v>
      </c>
      <c r="H231" s="190">
        <f t="shared" si="42"/>
        <v>-18.215740740740742</v>
      </c>
      <c r="I231" s="189">
        <v>8.2876344086021501</v>
      </c>
      <c r="J231" s="190">
        <f t="shared" si="42"/>
        <v>-0.12162485065710982</v>
      </c>
      <c r="K231" s="189">
        <v>5.971830985915493</v>
      </c>
      <c r="L231" s="190">
        <f t="shared" si="43"/>
        <v>-2.3158034226866571</v>
      </c>
      <c r="M231" s="189">
        <v>7.0860585197934594</v>
      </c>
      <c r="N231" s="190">
        <f t="shared" si="44"/>
        <v>1.1142275338779664</v>
      </c>
    </row>
    <row r="232" spans="2:15" x14ac:dyDescent="0.25">
      <c r="B232" s="119" t="s">
        <v>79</v>
      </c>
      <c r="C232" s="189" t="s">
        <v>245</v>
      </c>
      <c r="D232" s="190" t="s">
        <v>245</v>
      </c>
      <c r="E232" s="189">
        <v>12.12087912087912</v>
      </c>
      <c r="F232" s="190" t="str">
        <f>IFERROR(E232-C232,"-")</f>
        <v>-</v>
      </c>
      <c r="G232" s="189">
        <v>10.045028142589118</v>
      </c>
      <c r="H232" s="190">
        <f>IFERROR(G232-E232,"-")</f>
        <v>-2.0758509782900028</v>
      </c>
      <c r="I232" s="189">
        <v>8.3674242424242422</v>
      </c>
      <c r="J232" s="190">
        <f>IFERROR(I232-G232,"-")</f>
        <v>-1.6776039001648755</v>
      </c>
      <c r="K232" s="189">
        <v>6.8112745098039218</v>
      </c>
      <c r="L232" s="190">
        <f>IFERROR(K232-I232,"-")</f>
        <v>-1.5561497326203204</v>
      </c>
      <c r="M232" s="189">
        <v>6.3045356371490282</v>
      </c>
      <c r="N232" s="190">
        <f t="shared" si="44"/>
        <v>-0.50673887265489359</v>
      </c>
    </row>
    <row r="233" spans="2:15" x14ac:dyDescent="0.25">
      <c r="B233" s="119" t="s">
        <v>81</v>
      </c>
      <c r="C233" s="189" t="s">
        <v>245</v>
      </c>
      <c r="D233" s="190" t="s">
        <v>245</v>
      </c>
      <c r="E233" s="189">
        <v>8.9658385093167698</v>
      </c>
      <c r="F233" s="190" t="str">
        <f t="shared" ref="F233:J241" si="45">IFERROR(E233-C233,"-")</f>
        <v>-</v>
      </c>
      <c r="G233" s="189">
        <v>11.530909090909091</v>
      </c>
      <c r="H233" s="190">
        <f t="shared" si="45"/>
        <v>2.5650705815923214</v>
      </c>
      <c r="I233" s="189">
        <v>5.6338797814207648</v>
      </c>
      <c r="J233" s="190">
        <f t="shared" si="45"/>
        <v>-5.8970293094883264</v>
      </c>
      <c r="K233" s="189">
        <v>6.777358490566038</v>
      </c>
      <c r="L233" s="190">
        <f t="shared" ref="L233:L241" si="46">IFERROR(K233-I233,"-")</f>
        <v>1.1434787091452732</v>
      </c>
      <c r="M233" s="189">
        <v>7.9783950617283947</v>
      </c>
      <c r="N233" s="190">
        <f t="shared" si="44"/>
        <v>1.2010365711623567</v>
      </c>
    </row>
    <row r="234" spans="2:15" x14ac:dyDescent="0.25">
      <c r="B234" s="119" t="s">
        <v>83</v>
      </c>
      <c r="C234" s="189" t="s">
        <v>245</v>
      </c>
      <c r="D234" s="190" t="s">
        <v>245</v>
      </c>
      <c r="E234" s="189">
        <v>9.638461538461538</v>
      </c>
      <c r="F234" s="190" t="str">
        <f t="shared" si="45"/>
        <v>-</v>
      </c>
      <c r="G234" s="189">
        <v>21.8125</v>
      </c>
      <c r="H234" s="190">
        <f t="shared" si="45"/>
        <v>12.174038461538462</v>
      </c>
      <c r="I234" s="189">
        <v>6.134615384615385</v>
      </c>
      <c r="J234" s="190">
        <f t="shared" si="45"/>
        <v>-15.677884615384615</v>
      </c>
      <c r="K234" s="189">
        <v>5.4095238095238098</v>
      </c>
      <c r="L234" s="190">
        <f t="shared" si="46"/>
        <v>-0.72509157509157518</v>
      </c>
      <c r="M234" s="189"/>
      <c r="N234" s="190"/>
    </row>
    <row r="235" spans="2:15" x14ac:dyDescent="0.25">
      <c r="B235" s="119" t="s">
        <v>85</v>
      </c>
      <c r="C235" s="189" t="s">
        <v>245</v>
      </c>
      <c r="D235" s="190" t="s">
        <v>245</v>
      </c>
      <c r="E235" s="189">
        <v>10.96140350877193</v>
      </c>
      <c r="F235" s="190" t="str">
        <f t="shared" si="45"/>
        <v>-</v>
      </c>
      <c r="G235" s="189">
        <v>9.2523020257826882</v>
      </c>
      <c r="H235" s="190">
        <f t="shared" si="45"/>
        <v>-1.7091014829892419</v>
      </c>
      <c r="I235" s="189">
        <v>11.201712654614653</v>
      </c>
      <c r="J235" s="190">
        <f t="shared" si="45"/>
        <v>1.9494106288319646</v>
      </c>
      <c r="K235" s="189">
        <v>8.1009174311926611</v>
      </c>
      <c r="L235" s="190">
        <f t="shared" si="46"/>
        <v>-3.1007952234219918</v>
      </c>
      <c r="M235" s="189"/>
      <c r="N235" s="190"/>
    </row>
    <row r="236" spans="2:15" x14ac:dyDescent="0.25">
      <c r="B236" s="119" t="s">
        <v>87</v>
      </c>
      <c r="C236" s="189">
        <v>7.1864035087719298</v>
      </c>
      <c r="D236" s="190">
        <v>0.12773003938417471</v>
      </c>
      <c r="E236" s="189">
        <v>8.9747368421052638</v>
      </c>
      <c r="F236" s="190">
        <f t="shared" si="45"/>
        <v>1.788333333333334</v>
      </c>
      <c r="G236" s="189">
        <v>10.574866310160427</v>
      </c>
      <c r="H236" s="190">
        <f t="shared" si="45"/>
        <v>1.6001294680551634</v>
      </c>
      <c r="I236" s="189">
        <v>7.939516129032258</v>
      </c>
      <c r="J236" s="190">
        <f t="shared" si="45"/>
        <v>-2.6353501811281692</v>
      </c>
      <c r="K236" s="189">
        <v>7.3985765124555156</v>
      </c>
      <c r="L236" s="190">
        <f t="shared" si="46"/>
        <v>-0.54093961657674239</v>
      </c>
      <c r="M236" s="189"/>
      <c r="N236" s="190"/>
    </row>
    <row r="237" spans="2:15" x14ac:dyDescent="0.25">
      <c r="B237" s="119" t="s">
        <v>89</v>
      </c>
      <c r="C237" s="189">
        <v>6.9109816971713807</v>
      </c>
      <c r="D237" s="190">
        <v>-1.627170913270386</v>
      </c>
      <c r="E237" s="189">
        <v>7.5906148867313918</v>
      </c>
      <c r="F237" s="190">
        <f t="shared" si="45"/>
        <v>0.67963318956001117</v>
      </c>
      <c r="G237" s="189">
        <v>6.9741176470588231</v>
      </c>
      <c r="H237" s="190">
        <f t="shared" si="45"/>
        <v>-0.61649723967256875</v>
      </c>
      <c r="I237" s="189">
        <v>7.827027027027027</v>
      </c>
      <c r="J237" s="190">
        <f t="shared" si="45"/>
        <v>0.85290937996820393</v>
      </c>
      <c r="K237" s="189">
        <v>6.4055555555555559</v>
      </c>
      <c r="L237" s="190">
        <f t="shared" si="46"/>
        <v>-1.4214714714714711</v>
      </c>
      <c r="M237" s="189"/>
      <c r="N237" s="190"/>
    </row>
    <row r="238" spans="2:15" x14ac:dyDescent="0.25">
      <c r="B238" s="119" t="s">
        <v>91</v>
      </c>
      <c r="C238" s="189">
        <v>8.6809815950920246</v>
      </c>
      <c r="D238" s="190">
        <v>1.6202339315406231</v>
      </c>
      <c r="E238" s="189">
        <v>5.8525641025641022</v>
      </c>
      <c r="F238" s="190">
        <f t="shared" si="45"/>
        <v>-2.8284174925279224</v>
      </c>
      <c r="G238" s="189">
        <v>7.5658263305322127</v>
      </c>
      <c r="H238" s="190">
        <f t="shared" si="45"/>
        <v>1.7132622279681105</v>
      </c>
      <c r="I238" s="189">
        <v>5.9731903485254696</v>
      </c>
      <c r="J238" s="190">
        <f t="shared" si="45"/>
        <v>-1.5926359820067431</v>
      </c>
      <c r="K238" s="189">
        <v>6.4243421052631575</v>
      </c>
      <c r="L238" s="190">
        <f t="shared" si="46"/>
        <v>0.45115175673768793</v>
      </c>
      <c r="M238" s="189"/>
      <c r="N238" s="190"/>
    </row>
    <row r="239" spans="2:15" x14ac:dyDescent="0.25">
      <c r="B239" s="119" t="s">
        <v>93</v>
      </c>
      <c r="C239" s="189">
        <v>9.1086956521739122</v>
      </c>
      <c r="D239" s="190">
        <v>2.1142205140523656</v>
      </c>
      <c r="E239" s="189">
        <v>9.7633262260127935</v>
      </c>
      <c r="F239" s="190">
        <f t="shared" si="45"/>
        <v>0.65463057383888135</v>
      </c>
      <c r="G239" s="189">
        <v>7.7903780068728521</v>
      </c>
      <c r="H239" s="190">
        <f t="shared" si="45"/>
        <v>-1.9729482191399415</v>
      </c>
      <c r="I239" s="189">
        <v>6.9265873015873014</v>
      </c>
      <c r="J239" s="190">
        <f t="shared" si="45"/>
        <v>-0.86379070528555069</v>
      </c>
      <c r="K239" s="189">
        <v>6.6215722120658134</v>
      </c>
      <c r="L239" s="190">
        <f t="shared" si="46"/>
        <v>-0.30501508952148804</v>
      </c>
      <c r="M239" s="189"/>
      <c r="N239" s="190"/>
    </row>
    <row r="240" spans="2:15" x14ac:dyDescent="0.25">
      <c r="B240" s="119" t="s">
        <v>95</v>
      </c>
      <c r="C240" s="189">
        <v>6.295774647887324</v>
      </c>
      <c r="D240" s="190">
        <v>0.30938009006419431</v>
      </c>
      <c r="E240" s="189">
        <v>5.6547811993517021</v>
      </c>
      <c r="F240" s="190">
        <f t="shared" si="45"/>
        <v>-0.6409934485356219</v>
      </c>
      <c r="G240" s="189">
        <v>5.7267605633802816</v>
      </c>
      <c r="H240" s="190">
        <f t="shared" si="45"/>
        <v>7.1979364028579518E-2</v>
      </c>
      <c r="I240" s="189">
        <v>7.3769063180827885</v>
      </c>
      <c r="J240" s="190">
        <f t="shared" si="45"/>
        <v>1.6501457547025069</v>
      </c>
      <c r="K240" s="189">
        <v>6.4173228346456694</v>
      </c>
      <c r="L240" s="190">
        <f t="shared" si="46"/>
        <v>-0.95958348343711908</v>
      </c>
      <c r="M240" s="189"/>
      <c r="N240" s="190"/>
    </row>
    <row r="241" spans="2:15" ht="15.75" x14ac:dyDescent="0.25">
      <c r="B241" s="122" t="s">
        <v>32</v>
      </c>
      <c r="C241" s="191">
        <v>6.9830866807610992</v>
      </c>
      <c r="D241" s="192">
        <v>-1.0097113987267639</v>
      </c>
      <c r="E241" s="191">
        <v>8.447115384615385</v>
      </c>
      <c r="F241" s="192">
        <f t="shared" si="45"/>
        <v>1.4640287038542859</v>
      </c>
      <c r="G241" s="191">
        <v>8.6839999999999993</v>
      </c>
      <c r="H241" s="192">
        <f t="shared" si="45"/>
        <v>0.23688461538461425</v>
      </c>
      <c r="I241" s="191">
        <v>7.9149812734082401</v>
      </c>
      <c r="J241" s="192">
        <f t="shared" si="45"/>
        <v>-0.76901872659175918</v>
      </c>
      <c r="K241" s="191">
        <v>6.451029926156238</v>
      </c>
      <c r="L241" s="192">
        <f t="shared" si="46"/>
        <v>-1.463951347252002</v>
      </c>
      <c r="M241" s="191">
        <v>6.9233511586452767</v>
      </c>
      <c r="N241" s="192">
        <v>0.69816852005481689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7" t="s">
        <v>291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v>2020</v>
      </c>
      <c r="D249" s="305"/>
      <c r="E249" s="306">
        <v>2021</v>
      </c>
      <c r="F249" s="305"/>
      <c r="G249" s="306">
        <v>2022</v>
      </c>
      <c r="H249" s="305"/>
      <c r="I249" s="306">
        <v>2023</v>
      </c>
      <c r="J249" s="305"/>
      <c r="K249" s="306">
        <v>2024</v>
      </c>
      <c r="L249" s="305"/>
      <c r="M249" s="306"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7.0578512396694215</v>
      </c>
      <c r="D251" s="190">
        <v>2.7245179063360885</v>
      </c>
      <c r="E251" s="189" t="s">
        <v>245</v>
      </c>
      <c r="F251" s="190" t="str">
        <f t="shared" ref="F251:J253" si="47">IFERROR(E251-C251,"-")</f>
        <v>-</v>
      </c>
      <c r="G251" s="189">
        <v>8.0399999999999991</v>
      </c>
      <c r="H251" s="190" t="str">
        <f t="shared" si="47"/>
        <v>-</v>
      </c>
      <c r="I251" s="189">
        <v>6.8882352941176475</v>
      </c>
      <c r="J251" s="190">
        <f t="shared" si="47"/>
        <v>-1.1517647058823517</v>
      </c>
      <c r="K251" s="189">
        <v>11.904494382022472</v>
      </c>
      <c r="L251" s="190">
        <f t="shared" ref="L251:L253" si="48">IFERROR(K251-I251,"-")</f>
        <v>5.0162590879048246</v>
      </c>
      <c r="M251" s="189">
        <v>6.4300518134715023</v>
      </c>
      <c r="N251" s="190">
        <f t="shared" ref="N251:N255" si="49">IFERROR(M251-K251,"-")</f>
        <v>-5.4744425685509697</v>
      </c>
    </row>
    <row r="252" spans="2:15" x14ac:dyDescent="0.25">
      <c r="B252" s="119" t="s">
        <v>75</v>
      </c>
      <c r="C252" s="189">
        <v>5.3485714285714288</v>
      </c>
      <c r="D252" s="190">
        <v>-2.198191161356629</v>
      </c>
      <c r="E252" s="189" t="s">
        <v>245</v>
      </c>
      <c r="F252" s="190" t="str">
        <f t="shared" si="47"/>
        <v>-</v>
      </c>
      <c r="G252" s="189">
        <v>6.1146496815286628</v>
      </c>
      <c r="H252" s="190" t="str">
        <f t="shared" si="47"/>
        <v>-</v>
      </c>
      <c r="I252" s="189">
        <v>7.979166666666667</v>
      </c>
      <c r="J252" s="190">
        <f t="shared" si="47"/>
        <v>1.8645169851380041</v>
      </c>
      <c r="K252" s="189">
        <v>9.9008042895442365</v>
      </c>
      <c r="L252" s="190">
        <f t="shared" si="48"/>
        <v>1.9216376228775696</v>
      </c>
      <c r="M252" s="189">
        <v>5.8628762541806019</v>
      </c>
      <c r="N252" s="190">
        <f t="shared" si="49"/>
        <v>-4.0379280353636346</v>
      </c>
    </row>
    <row r="253" spans="2:15" x14ac:dyDescent="0.25">
      <c r="B253" s="119" t="s">
        <v>77</v>
      </c>
      <c r="C253" s="189">
        <v>5.4111111111111114</v>
      </c>
      <c r="D253" s="190">
        <v>-2.1644284572342123</v>
      </c>
      <c r="E253" s="189" t="s">
        <v>245</v>
      </c>
      <c r="F253" s="190" t="str">
        <f t="shared" si="47"/>
        <v>-</v>
      </c>
      <c r="G253" s="189">
        <v>7.4393939393939394</v>
      </c>
      <c r="H253" s="190" t="str">
        <f t="shared" si="47"/>
        <v>-</v>
      </c>
      <c r="I253" s="189">
        <v>7.4901960784313726</v>
      </c>
      <c r="J253" s="190">
        <f t="shared" si="47"/>
        <v>5.0802139037433136E-2</v>
      </c>
      <c r="K253" s="189">
        <v>10.94488188976378</v>
      </c>
      <c r="L253" s="190">
        <f t="shared" si="48"/>
        <v>3.454685811332407</v>
      </c>
      <c r="M253" s="189">
        <v>6.6206896551724137</v>
      </c>
      <c r="N253" s="190">
        <f t="shared" si="49"/>
        <v>-4.3241922345913659</v>
      </c>
    </row>
    <row r="254" spans="2:15" x14ac:dyDescent="0.25">
      <c r="B254" s="119" t="s">
        <v>79</v>
      </c>
      <c r="C254" s="189" t="s">
        <v>245</v>
      </c>
      <c r="D254" s="190" t="s">
        <v>245</v>
      </c>
      <c r="E254" s="189">
        <v>6.75</v>
      </c>
      <c r="F254" s="190" t="str">
        <f>IFERROR(E254-C254,"-")</f>
        <v>-</v>
      </c>
      <c r="G254" s="189">
        <v>8.5</v>
      </c>
      <c r="H254" s="190">
        <f>IFERROR(G254-E254,"-")</f>
        <v>1.75</v>
      </c>
      <c r="I254" s="189">
        <v>7.6226415094339623</v>
      </c>
      <c r="J254" s="190">
        <f>IFERROR(I254-G254,"-")</f>
        <v>-0.87735849056603765</v>
      </c>
      <c r="K254" s="189">
        <v>11.035087719298245</v>
      </c>
      <c r="L254" s="190">
        <f>IFERROR(K254-I254,"-")</f>
        <v>3.4124462098642825</v>
      </c>
      <c r="M254" s="189">
        <v>9.9555555555555557</v>
      </c>
      <c r="N254" s="190">
        <f t="shared" si="49"/>
        <v>-1.0795321637426891</v>
      </c>
    </row>
    <row r="255" spans="2:15" x14ac:dyDescent="0.25">
      <c r="B255" s="119" t="s">
        <v>81</v>
      </c>
      <c r="C255" s="189" t="s">
        <v>245</v>
      </c>
      <c r="D255" s="190" t="s">
        <v>245</v>
      </c>
      <c r="E255" s="189" t="s">
        <v>245</v>
      </c>
      <c r="F255" s="190" t="str">
        <f t="shared" ref="F255:J263" si="50">IFERROR(E255-C255,"-")</f>
        <v>-</v>
      </c>
      <c r="G255" s="189">
        <v>4</v>
      </c>
      <c r="H255" s="190" t="str">
        <f t="shared" si="50"/>
        <v>-</v>
      </c>
      <c r="I255" s="189">
        <v>5.8947368421052628</v>
      </c>
      <c r="J255" s="190">
        <f t="shared" si="50"/>
        <v>1.8947368421052628</v>
      </c>
      <c r="K255" s="189">
        <v>34.333333333333336</v>
      </c>
      <c r="L255" s="190">
        <f t="shared" ref="L255:L263" si="51">IFERROR(K255-I255,"-")</f>
        <v>28.438596491228072</v>
      </c>
      <c r="M255" s="189">
        <v>22.75</v>
      </c>
      <c r="N255" s="190">
        <f t="shared" si="49"/>
        <v>-11.583333333333336</v>
      </c>
    </row>
    <row r="256" spans="2:15" x14ac:dyDescent="0.25">
      <c r="B256" s="119" t="s">
        <v>83</v>
      </c>
      <c r="C256" s="189" t="s">
        <v>245</v>
      </c>
      <c r="D256" s="190" t="s">
        <v>245</v>
      </c>
      <c r="E256" s="189">
        <v>2.6</v>
      </c>
      <c r="F256" s="190" t="str">
        <f t="shared" si="50"/>
        <v>-</v>
      </c>
      <c r="G256" s="189">
        <v>27</v>
      </c>
      <c r="H256" s="190">
        <f t="shared" si="50"/>
        <v>24.4</v>
      </c>
      <c r="I256" s="189">
        <v>4.5</v>
      </c>
      <c r="J256" s="190">
        <f t="shared" si="50"/>
        <v>-22.5</v>
      </c>
      <c r="K256" s="189">
        <v>32</v>
      </c>
      <c r="L256" s="190">
        <f t="shared" si="51"/>
        <v>27.5</v>
      </c>
      <c r="M256" s="189"/>
      <c r="N256" s="190"/>
    </row>
    <row r="257" spans="2:15" x14ac:dyDescent="0.25">
      <c r="B257" s="119" t="s">
        <v>85</v>
      </c>
      <c r="C257" s="189" t="s">
        <v>245</v>
      </c>
      <c r="D257" s="190" t="s">
        <v>245</v>
      </c>
      <c r="E257" s="189">
        <v>8.615384615384615</v>
      </c>
      <c r="F257" s="190" t="str">
        <f t="shared" si="50"/>
        <v>-</v>
      </c>
      <c r="G257" s="189">
        <v>7.625</v>
      </c>
      <c r="H257" s="190">
        <f t="shared" si="50"/>
        <v>-0.99038461538461497</v>
      </c>
      <c r="I257" s="189">
        <v>10.333333333333334</v>
      </c>
      <c r="J257" s="190">
        <f t="shared" si="50"/>
        <v>2.7083333333333339</v>
      </c>
      <c r="K257" s="189">
        <v>12.9375</v>
      </c>
      <c r="L257" s="190">
        <f t="shared" si="51"/>
        <v>2.6041666666666661</v>
      </c>
      <c r="M257" s="189"/>
      <c r="N257" s="190"/>
    </row>
    <row r="258" spans="2:15" x14ac:dyDescent="0.25">
      <c r="B258" s="119" t="s">
        <v>87</v>
      </c>
      <c r="C258" s="189">
        <v>1</v>
      </c>
      <c r="D258" s="190">
        <v>-1.25</v>
      </c>
      <c r="E258" s="189">
        <v>6.2727272727272725</v>
      </c>
      <c r="F258" s="190">
        <f t="shared" si="50"/>
        <v>5.2727272727272725</v>
      </c>
      <c r="G258" s="189">
        <v>15.439024390243903</v>
      </c>
      <c r="H258" s="190">
        <f t="shared" si="50"/>
        <v>9.1662971175166312</v>
      </c>
      <c r="I258" s="189">
        <v>7.2941176470588234</v>
      </c>
      <c r="J258" s="190">
        <f t="shared" si="50"/>
        <v>-8.1449067431850786</v>
      </c>
      <c r="K258" s="189">
        <v>1.75</v>
      </c>
      <c r="L258" s="190">
        <f t="shared" si="51"/>
        <v>-5.5441176470588234</v>
      </c>
      <c r="M258" s="189"/>
      <c r="N258" s="190"/>
    </row>
    <row r="259" spans="2:15" x14ac:dyDescent="0.25">
      <c r="B259" s="119" t="s">
        <v>89</v>
      </c>
      <c r="C259" s="189">
        <v>3.5</v>
      </c>
      <c r="D259" s="190">
        <v>-7.3000000000000007</v>
      </c>
      <c r="E259" s="189">
        <v>5.9</v>
      </c>
      <c r="F259" s="190">
        <f t="shared" si="50"/>
        <v>2.4000000000000004</v>
      </c>
      <c r="G259" s="189">
        <v>5.8125</v>
      </c>
      <c r="H259" s="190">
        <f t="shared" si="50"/>
        <v>-8.7500000000000355E-2</v>
      </c>
      <c r="I259" s="189">
        <v>5.0930232558139537</v>
      </c>
      <c r="J259" s="190">
        <f t="shared" si="50"/>
        <v>-0.71947674418604635</v>
      </c>
      <c r="K259" s="189">
        <v>1.9230769230769231</v>
      </c>
      <c r="L259" s="190">
        <f t="shared" si="51"/>
        <v>-3.1699463327370303</v>
      </c>
      <c r="M259" s="189"/>
      <c r="N259" s="190"/>
    </row>
    <row r="260" spans="2:15" x14ac:dyDescent="0.25">
      <c r="B260" s="119" t="s">
        <v>91</v>
      </c>
      <c r="C260" s="189" t="s">
        <v>245</v>
      </c>
      <c r="D260" s="190" t="s">
        <v>245</v>
      </c>
      <c r="E260" s="189">
        <v>6.166666666666667</v>
      </c>
      <c r="F260" s="190" t="str">
        <f t="shared" si="50"/>
        <v>-</v>
      </c>
      <c r="G260" s="189">
        <v>14.13903743315508</v>
      </c>
      <c r="H260" s="190">
        <f t="shared" si="50"/>
        <v>7.9723707664884129</v>
      </c>
      <c r="I260" s="189">
        <v>7.4945054945054945</v>
      </c>
      <c r="J260" s="190">
        <f t="shared" si="50"/>
        <v>-6.6445319386495854</v>
      </c>
      <c r="K260" s="189">
        <v>6.6415094339622645</v>
      </c>
      <c r="L260" s="190">
        <f t="shared" si="51"/>
        <v>-0.85299606054323007</v>
      </c>
      <c r="M260" s="189"/>
      <c r="N260" s="190"/>
    </row>
    <row r="261" spans="2:15" x14ac:dyDescent="0.25">
      <c r="B261" s="119" t="s">
        <v>93</v>
      </c>
      <c r="C261" s="189" t="s">
        <v>245</v>
      </c>
      <c r="D261" s="190" t="s">
        <v>245</v>
      </c>
      <c r="E261" s="189">
        <v>6.5327102803738315</v>
      </c>
      <c r="F261" s="190" t="str">
        <f t="shared" si="50"/>
        <v>-</v>
      </c>
      <c r="G261" s="189">
        <v>6.7695852534562215</v>
      </c>
      <c r="H261" s="190">
        <f t="shared" si="50"/>
        <v>0.23687497308239003</v>
      </c>
      <c r="I261" s="189">
        <v>6.6678700361010828</v>
      </c>
      <c r="J261" s="190">
        <f t="shared" si="50"/>
        <v>-0.10171521735513878</v>
      </c>
      <c r="K261" s="189">
        <v>6.639344262295082</v>
      </c>
      <c r="L261" s="190">
        <f t="shared" si="51"/>
        <v>-2.8525773806000743E-2</v>
      </c>
      <c r="M261" s="189"/>
      <c r="N261" s="190"/>
    </row>
    <row r="262" spans="2:15" x14ac:dyDescent="0.25">
      <c r="B262" s="119" t="s">
        <v>95</v>
      </c>
      <c r="C262" s="189">
        <v>4.666666666666667</v>
      </c>
      <c r="D262" s="190">
        <v>-2.2012578616352201</v>
      </c>
      <c r="E262" s="189">
        <v>5.9268292682926829</v>
      </c>
      <c r="F262" s="190">
        <f t="shared" si="50"/>
        <v>1.2601626016260159</v>
      </c>
      <c r="G262" s="189">
        <v>7.0762711864406782</v>
      </c>
      <c r="H262" s="190">
        <f t="shared" si="50"/>
        <v>1.1494419181479953</v>
      </c>
      <c r="I262" s="189">
        <v>12.125</v>
      </c>
      <c r="J262" s="190">
        <f t="shared" si="50"/>
        <v>5.0487288135593218</v>
      </c>
      <c r="K262" s="189">
        <v>5.8092105263157894</v>
      </c>
      <c r="L262" s="190">
        <f t="shared" si="51"/>
        <v>-6.3157894736842106</v>
      </c>
      <c r="M262" s="189"/>
      <c r="N262" s="190"/>
    </row>
    <row r="263" spans="2:15" ht="15.75" x14ac:dyDescent="0.25">
      <c r="B263" s="122" t="s">
        <v>32</v>
      </c>
      <c r="C263" s="191">
        <v>5.7709359605911326</v>
      </c>
      <c r="D263" s="192">
        <v>-1.359814644735744</v>
      </c>
      <c r="E263" s="191">
        <v>6.2710027100271004</v>
      </c>
      <c r="F263" s="192">
        <f t="shared" si="50"/>
        <v>0.50006674943596785</v>
      </c>
      <c r="G263" s="191">
        <v>9.5027755749405234</v>
      </c>
      <c r="H263" s="192">
        <f t="shared" si="50"/>
        <v>3.231772864913423</v>
      </c>
      <c r="I263" s="191">
        <v>8.085106382978724</v>
      </c>
      <c r="J263" s="192">
        <f t="shared" si="50"/>
        <v>-1.4176691919617994</v>
      </c>
      <c r="K263" s="191">
        <v>9.8836023789294813</v>
      </c>
      <c r="L263" s="192">
        <f t="shared" si="51"/>
        <v>1.7984959959507574</v>
      </c>
      <c r="M263" s="191">
        <v>6.8223844282238444</v>
      </c>
      <c r="N263" s="192">
        <v>-4.1190621848645597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7" t="s">
        <v>292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277"/>
      <c r="N268" s="277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v>2020</v>
      </c>
      <c r="D271" s="305"/>
      <c r="E271" s="306">
        <v>2021</v>
      </c>
      <c r="F271" s="305"/>
      <c r="G271" s="306">
        <v>2022</v>
      </c>
      <c r="H271" s="305"/>
      <c r="I271" s="306">
        <v>2023</v>
      </c>
      <c r="J271" s="305"/>
      <c r="K271" s="306">
        <v>2024</v>
      </c>
      <c r="L271" s="305"/>
      <c r="M271" s="306"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9.7373417721518987</v>
      </c>
      <c r="D273" s="190">
        <v>1.1634287286736384</v>
      </c>
      <c r="E273" s="189" t="s">
        <v>245</v>
      </c>
      <c r="F273" s="190" t="str">
        <f t="shared" ref="F273:J275" si="52">IFERROR(E273-C273,"-")</f>
        <v>-</v>
      </c>
      <c r="G273" s="189">
        <v>5.8590308370044051</v>
      </c>
      <c r="H273" s="190" t="str">
        <f t="shared" si="52"/>
        <v>-</v>
      </c>
      <c r="I273" s="189">
        <v>9.9629629629629637</v>
      </c>
      <c r="J273" s="190">
        <f t="shared" si="52"/>
        <v>4.1039321259585586</v>
      </c>
      <c r="K273" s="189">
        <v>7.0474452554744529</v>
      </c>
      <c r="L273" s="190">
        <f t="shared" ref="L273:L275" si="53">IFERROR(K273-I273,"-")</f>
        <v>-2.9155177074885108</v>
      </c>
      <c r="M273" s="189">
        <v>6.0746268656716422</v>
      </c>
      <c r="N273" s="190">
        <f t="shared" ref="N273:N277" si="54">IFERROR(M273-K273,"-")</f>
        <v>-0.97281838980281066</v>
      </c>
    </row>
    <row r="274" spans="2:14" x14ac:dyDescent="0.25">
      <c r="B274" s="119" t="s">
        <v>75</v>
      </c>
      <c r="C274" s="189">
        <v>6.6187363834422657</v>
      </c>
      <c r="D274" s="190">
        <v>-2.8758872724717124</v>
      </c>
      <c r="E274" s="189" t="s">
        <v>245</v>
      </c>
      <c r="F274" s="190" t="str">
        <f t="shared" si="52"/>
        <v>-</v>
      </c>
      <c r="G274" s="189">
        <v>7.1472868217054266</v>
      </c>
      <c r="H274" s="190" t="str">
        <f t="shared" si="52"/>
        <v>-</v>
      </c>
      <c r="I274" s="189">
        <v>9.82258064516129</v>
      </c>
      <c r="J274" s="190">
        <f t="shared" si="52"/>
        <v>2.6752938234558634</v>
      </c>
      <c r="K274" s="189">
        <v>7.1980676328502415</v>
      </c>
      <c r="L274" s="190">
        <f t="shared" si="53"/>
        <v>-2.6245130123110485</v>
      </c>
      <c r="M274" s="189">
        <v>7.0639269406392691</v>
      </c>
      <c r="N274" s="190">
        <f t="shared" si="54"/>
        <v>-0.13414069221097247</v>
      </c>
    </row>
    <row r="275" spans="2:14" x14ac:dyDescent="0.25">
      <c r="B275" s="119" t="s">
        <v>77</v>
      </c>
      <c r="C275" s="189">
        <v>8.1716417910447756</v>
      </c>
      <c r="D275" s="190">
        <v>-1.1460665422885583</v>
      </c>
      <c r="E275" s="189" t="s">
        <v>245</v>
      </c>
      <c r="F275" s="190" t="str">
        <f t="shared" si="52"/>
        <v>-</v>
      </c>
      <c r="G275" s="189">
        <v>6.9160000000000004</v>
      </c>
      <c r="H275" s="190" t="str">
        <f t="shared" si="52"/>
        <v>-</v>
      </c>
      <c r="I275" s="189">
        <v>11.025</v>
      </c>
      <c r="J275" s="190">
        <f t="shared" si="52"/>
        <v>4.109</v>
      </c>
      <c r="K275" s="189">
        <v>8.8753993610223638</v>
      </c>
      <c r="L275" s="190">
        <f t="shared" si="53"/>
        <v>-2.1496006389776365</v>
      </c>
      <c r="M275" s="189">
        <v>8.0115606936416182</v>
      </c>
      <c r="N275" s="190">
        <f t="shared" si="54"/>
        <v>-0.86383866738074566</v>
      </c>
    </row>
    <row r="276" spans="2:14" x14ac:dyDescent="0.25">
      <c r="B276" s="119" t="s">
        <v>79</v>
      </c>
      <c r="C276" s="189" t="s">
        <v>245</v>
      </c>
      <c r="D276" s="190" t="s">
        <v>245</v>
      </c>
      <c r="E276" s="189">
        <v>2.5</v>
      </c>
      <c r="F276" s="190" t="str">
        <f>IFERROR(E276-C276,"-")</f>
        <v>-</v>
      </c>
      <c r="G276" s="189">
        <v>11.671641791044776</v>
      </c>
      <c r="H276" s="190">
        <f>IFERROR(G276-E276,"-")</f>
        <v>9.1716417910447756</v>
      </c>
      <c r="I276" s="189">
        <v>5.384615384615385</v>
      </c>
      <c r="J276" s="190">
        <f>IFERROR(I276-G276,"-")</f>
        <v>-6.2870264064293906</v>
      </c>
      <c r="K276" s="189">
        <v>11.145454545454545</v>
      </c>
      <c r="L276" s="190">
        <f>IFERROR(K276-I276,"-")</f>
        <v>5.7608391608391596</v>
      </c>
      <c r="M276" s="189">
        <v>7.6231884057971016</v>
      </c>
      <c r="N276" s="190">
        <f t="shared" si="54"/>
        <v>-3.5222661396574431</v>
      </c>
    </row>
    <row r="277" spans="2:14" x14ac:dyDescent="0.25">
      <c r="B277" s="119" t="s">
        <v>81</v>
      </c>
      <c r="C277" s="189" t="s">
        <v>245</v>
      </c>
      <c r="D277" s="190" t="s">
        <v>245</v>
      </c>
      <c r="E277" s="189">
        <v>20.5</v>
      </c>
      <c r="F277" s="190" t="str">
        <f t="shared" ref="F277:J285" si="55">IFERROR(E277-C277,"-")</f>
        <v>-</v>
      </c>
      <c r="G277" s="189">
        <v>9.7222222222222214</v>
      </c>
      <c r="H277" s="190">
        <f t="shared" si="55"/>
        <v>-10.777777777777779</v>
      </c>
      <c r="I277" s="189">
        <v>1.6666666666666667</v>
      </c>
      <c r="J277" s="190">
        <f t="shared" si="55"/>
        <v>-8.0555555555555554</v>
      </c>
      <c r="K277" s="189">
        <v>10.636363636363637</v>
      </c>
      <c r="L277" s="190">
        <f t="shared" ref="L277:L285" si="56">IFERROR(K277-I277,"-")</f>
        <v>8.9696969696969706</v>
      </c>
      <c r="M277" s="189">
        <v>5.1071428571428568</v>
      </c>
      <c r="N277" s="190">
        <f t="shared" si="54"/>
        <v>-5.5292207792207799</v>
      </c>
    </row>
    <row r="278" spans="2:14" x14ac:dyDescent="0.25">
      <c r="B278" s="119" t="s">
        <v>83</v>
      </c>
      <c r="C278" s="189" t="s">
        <v>245</v>
      </c>
      <c r="D278" s="190" t="s">
        <v>245</v>
      </c>
      <c r="E278" s="189">
        <v>3.2857142857142856</v>
      </c>
      <c r="F278" s="190" t="str">
        <f t="shared" si="55"/>
        <v>-</v>
      </c>
      <c r="G278" s="189">
        <v>27.8</v>
      </c>
      <c r="H278" s="190">
        <f t="shared" si="55"/>
        <v>24.514285714285716</v>
      </c>
      <c r="I278" s="189">
        <v>3</v>
      </c>
      <c r="J278" s="190">
        <f t="shared" si="55"/>
        <v>-24.8</v>
      </c>
      <c r="K278" s="189">
        <v>6.0909090909090908</v>
      </c>
      <c r="L278" s="190">
        <f t="shared" si="56"/>
        <v>3.0909090909090908</v>
      </c>
      <c r="M278" s="189"/>
      <c r="N278" s="190"/>
    </row>
    <row r="279" spans="2:14" x14ac:dyDescent="0.25">
      <c r="B279" s="119" t="s">
        <v>85</v>
      </c>
      <c r="C279" s="189" t="s">
        <v>245</v>
      </c>
      <c r="D279" s="190" t="s">
        <v>245</v>
      </c>
      <c r="E279" s="189">
        <v>1</v>
      </c>
      <c r="F279" s="190" t="str">
        <f t="shared" si="55"/>
        <v>-</v>
      </c>
      <c r="G279" s="189">
        <v>3.7142857142857144</v>
      </c>
      <c r="H279" s="190">
        <f t="shared" si="55"/>
        <v>2.7142857142857144</v>
      </c>
      <c r="I279" s="189">
        <v>4.5</v>
      </c>
      <c r="J279" s="190">
        <f t="shared" si="55"/>
        <v>0.78571428571428559</v>
      </c>
      <c r="K279" s="189">
        <v>7.2452830188679247</v>
      </c>
      <c r="L279" s="190">
        <f t="shared" si="56"/>
        <v>2.7452830188679247</v>
      </c>
      <c r="M279" s="189"/>
      <c r="N279" s="190"/>
    </row>
    <row r="280" spans="2:14" x14ac:dyDescent="0.25">
      <c r="B280" s="119" t="s">
        <v>87</v>
      </c>
      <c r="C280" s="189" t="s">
        <v>245</v>
      </c>
      <c r="D280" s="190" t="s">
        <v>245</v>
      </c>
      <c r="E280" s="189">
        <v>1</v>
      </c>
      <c r="F280" s="190" t="str">
        <f t="shared" si="55"/>
        <v>-</v>
      </c>
      <c r="G280" s="189">
        <v>3.8</v>
      </c>
      <c r="H280" s="190">
        <f t="shared" si="55"/>
        <v>2.8</v>
      </c>
      <c r="I280" s="189">
        <v>6.2352941176470589</v>
      </c>
      <c r="J280" s="190">
        <f t="shared" si="55"/>
        <v>2.4352941176470591</v>
      </c>
      <c r="K280" s="189">
        <v>22</v>
      </c>
      <c r="L280" s="190">
        <f t="shared" si="56"/>
        <v>15.764705882352942</v>
      </c>
      <c r="M280" s="189"/>
      <c r="N280" s="190"/>
    </row>
    <row r="281" spans="2:14" x14ac:dyDescent="0.25">
      <c r="B281" s="119" t="s">
        <v>89</v>
      </c>
      <c r="C281" s="189">
        <v>4</v>
      </c>
      <c r="D281" s="190">
        <v>-2.083333333333333</v>
      </c>
      <c r="E281" s="189">
        <v>4.9230769230769234</v>
      </c>
      <c r="F281" s="190">
        <f t="shared" si="55"/>
        <v>0.92307692307692335</v>
      </c>
      <c r="G281" s="189">
        <v>11.571428571428571</v>
      </c>
      <c r="H281" s="190">
        <f t="shared" si="55"/>
        <v>6.6483516483516478</v>
      </c>
      <c r="I281" s="189">
        <v>6.166666666666667</v>
      </c>
      <c r="J281" s="190">
        <f t="shared" si="55"/>
        <v>-5.4047619047619042</v>
      </c>
      <c r="K281" s="189">
        <v>5.5</v>
      </c>
      <c r="L281" s="190">
        <f t="shared" si="56"/>
        <v>-0.66666666666666696</v>
      </c>
      <c r="M281" s="189"/>
      <c r="N281" s="190"/>
    </row>
    <row r="282" spans="2:14" x14ac:dyDescent="0.25">
      <c r="B282" s="119" t="s">
        <v>91</v>
      </c>
      <c r="C282" s="189">
        <v>1.5</v>
      </c>
      <c r="D282" s="190">
        <v>-3.1063829787234045</v>
      </c>
      <c r="E282" s="189">
        <v>3.459016393442623</v>
      </c>
      <c r="F282" s="190">
        <f t="shared" si="55"/>
        <v>1.959016393442623</v>
      </c>
      <c r="G282" s="189">
        <v>4.6071428571428568</v>
      </c>
      <c r="H282" s="190">
        <f t="shared" si="55"/>
        <v>1.1481264637002337</v>
      </c>
      <c r="I282" s="189">
        <v>7.382352941176471</v>
      </c>
      <c r="J282" s="190">
        <f t="shared" si="55"/>
        <v>2.7752100840336142</v>
      </c>
      <c r="K282" s="189">
        <v>3.9361702127659575</v>
      </c>
      <c r="L282" s="190">
        <f t="shared" si="56"/>
        <v>-3.4461827284105135</v>
      </c>
      <c r="M282" s="189"/>
      <c r="N282" s="190"/>
    </row>
    <row r="283" spans="2:14" x14ac:dyDescent="0.25">
      <c r="B283" s="119" t="s">
        <v>93</v>
      </c>
      <c r="C283" s="189" t="s">
        <v>245</v>
      </c>
      <c r="D283" s="190" t="s">
        <v>245</v>
      </c>
      <c r="E283" s="189">
        <v>8.0517928286852598</v>
      </c>
      <c r="F283" s="190" t="str">
        <f t="shared" si="55"/>
        <v>-</v>
      </c>
      <c r="G283" s="189">
        <v>12.25</v>
      </c>
      <c r="H283" s="190">
        <f t="shared" si="55"/>
        <v>4.1982071713147402</v>
      </c>
      <c r="I283" s="189">
        <v>7.1343283582089549</v>
      </c>
      <c r="J283" s="190">
        <f t="shared" si="55"/>
        <v>-5.1156716417910451</v>
      </c>
      <c r="K283" s="189">
        <v>6.1869158878504669</v>
      </c>
      <c r="L283" s="190">
        <f t="shared" si="56"/>
        <v>-0.94741247035848808</v>
      </c>
      <c r="M283" s="189"/>
      <c r="N283" s="190"/>
    </row>
    <row r="284" spans="2:14" x14ac:dyDescent="0.25">
      <c r="B284" s="119" t="s">
        <v>95</v>
      </c>
      <c r="C284" s="189">
        <v>4.5714285714285712</v>
      </c>
      <c r="D284" s="190">
        <v>-4.9145854145854155</v>
      </c>
      <c r="E284" s="189">
        <v>7.1235294117647054</v>
      </c>
      <c r="F284" s="190">
        <f t="shared" si="55"/>
        <v>2.5521008403361343</v>
      </c>
      <c r="G284" s="189">
        <v>7.6302521008403366</v>
      </c>
      <c r="H284" s="190">
        <f t="shared" si="55"/>
        <v>0.50672268907563112</v>
      </c>
      <c r="I284" s="189">
        <v>6.8493150684931505</v>
      </c>
      <c r="J284" s="190">
        <f t="shared" si="55"/>
        <v>-0.78093703234718603</v>
      </c>
      <c r="K284" s="189">
        <v>5.6100917431192663</v>
      </c>
      <c r="L284" s="190">
        <f t="shared" si="56"/>
        <v>-1.2392233253738842</v>
      </c>
      <c r="M284" s="189"/>
      <c r="N284" s="190"/>
    </row>
    <row r="285" spans="2:14" ht="15.75" x14ac:dyDescent="0.25">
      <c r="B285" s="122" t="s">
        <v>32</v>
      </c>
      <c r="C285" s="191">
        <v>7.8175965665236049</v>
      </c>
      <c r="D285" s="192">
        <v>-0.28336497193793342</v>
      </c>
      <c r="E285" s="191">
        <v>6.9289827255278311</v>
      </c>
      <c r="F285" s="192">
        <f t="shared" si="55"/>
        <v>-0.88861384099577378</v>
      </c>
      <c r="G285" s="191">
        <v>7.6602040816326529</v>
      </c>
      <c r="H285" s="192">
        <f t="shared" si="55"/>
        <v>0.73122135610482175</v>
      </c>
      <c r="I285" s="191">
        <v>8.1101694915254239</v>
      </c>
      <c r="J285" s="192">
        <f t="shared" si="55"/>
        <v>0.44996540989277101</v>
      </c>
      <c r="K285" s="191">
        <v>7.2838196286472146</v>
      </c>
      <c r="L285" s="192">
        <f t="shared" si="56"/>
        <v>-0.82634986287820933</v>
      </c>
      <c r="M285" s="191">
        <v>6.9898550724637678</v>
      </c>
      <c r="N285" s="192">
        <v>-0.90049169417165853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8EAF2-499E-44AF-8D95-5C1E1A7452E8}">
  <sheetPr>
    <tabColor theme="4" tint="0.79998168889431442"/>
  </sheetPr>
  <dimension ref="A4:O67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77" t="s">
        <v>281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2" t="s">
        <v>134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13" si="2">IFERROR(M9-K9,"-")</f>
        <v>-1.0352535459779277</v>
      </c>
    </row>
    <row r="10" spans="1:15" x14ac:dyDescent="0.25">
      <c r="A10" s="1" t="s">
        <v>74</v>
      </c>
      <c r="B10" s="119" t="s">
        <v>75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76</v>
      </c>
      <c r="B11" s="119" t="s">
        <v>77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78</v>
      </c>
      <c r="B12" s="119" t="s">
        <v>79</v>
      </c>
      <c r="C12" s="189" t="s">
        <v>245</v>
      </c>
      <c r="D12" s="190" t="s">
        <v>245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80</v>
      </c>
      <c r="B13" s="119" t="s">
        <v>81</v>
      </c>
      <c r="C13" s="189" t="s">
        <v>245</v>
      </c>
      <c r="D13" s="190" t="s">
        <v>245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>
        <v>5.0135848403564935</v>
      </c>
      <c r="N13" s="190">
        <f t="shared" si="2"/>
        <v>-0.42035483268057749</v>
      </c>
    </row>
    <row r="14" spans="1:15" x14ac:dyDescent="0.25">
      <c r="A14" s="1" t="s">
        <v>82</v>
      </c>
      <c r="B14" s="119" t="s">
        <v>83</v>
      </c>
      <c r="C14" s="189" t="s">
        <v>245</v>
      </c>
      <c r="D14" s="190" t="s">
        <v>245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245</v>
      </c>
      <c r="D15" s="190" t="s">
        <v>245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>
        <f t="shared" si="0"/>
        <v>-1.003603063618975</v>
      </c>
      <c r="K18" s="189">
        <v>5.9437582500471429</v>
      </c>
      <c r="L18" s="190">
        <f t="shared" si="1"/>
        <v>0.33329647576088117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5.4365523040388828</v>
      </c>
      <c r="N21" s="192">
        <v>-0.46646631500632019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77" t="s">
        <v>293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2" t="s">
        <v>139</v>
      </c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6.4985997414907368</v>
      </c>
      <c r="D31" s="190">
        <v>-0.48911879629282051</v>
      </c>
      <c r="E31" s="189">
        <v>7.4672064777327938</v>
      </c>
      <c r="F31" s="190">
        <f t="shared" ref="F31:J43" si="3">IFERROR(E31-C31,"-")</f>
        <v>0.96860673624205695</v>
      </c>
      <c r="G31" s="189">
        <v>8.3449322273922721</v>
      </c>
      <c r="H31" s="190">
        <f t="shared" si="3"/>
        <v>0.87772574965947836</v>
      </c>
      <c r="I31" s="189">
        <v>6.0238626226583412</v>
      </c>
      <c r="J31" s="190">
        <f t="shared" si="3"/>
        <v>-2.321069604733931</v>
      </c>
      <c r="K31" s="189">
        <v>6.1842416283650685</v>
      </c>
      <c r="L31" s="190">
        <f t="shared" ref="L31:L43" si="4">IFERROR(K31-I31,"-")</f>
        <v>0.16037900570672736</v>
      </c>
      <c r="M31" s="189">
        <v>5.1601407831060273</v>
      </c>
      <c r="N31" s="190">
        <f>IFERROR(M31-K31,"-")</f>
        <v>-1.0241008452590412</v>
      </c>
    </row>
    <row r="32" spans="1:15" x14ac:dyDescent="0.25">
      <c r="B32" s="119" t="s">
        <v>75</v>
      </c>
      <c r="C32" s="189">
        <v>6.0998446400828588</v>
      </c>
      <c r="D32" s="190">
        <v>-0.55013327185941741</v>
      </c>
      <c r="E32" s="189" t="s">
        <v>245</v>
      </c>
      <c r="F32" s="190" t="str">
        <f t="shared" si="3"/>
        <v>-</v>
      </c>
      <c r="G32" s="189">
        <v>6.8056592039800998</v>
      </c>
      <c r="H32" s="190" t="str">
        <f t="shared" si="3"/>
        <v>-</v>
      </c>
      <c r="I32" s="189">
        <v>4.9336159708060539</v>
      </c>
      <c r="J32" s="190">
        <f t="shared" si="3"/>
        <v>-1.872043233174046</v>
      </c>
      <c r="K32" s="189">
        <v>5.8989412286819247</v>
      </c>
      <c r="L32" s="190">
        <f t="shared" si="4"/>
        <v>0.96532525787587087</v>
      </c>
      <c r="M32" s="189">
        <v>5.5573296309151914</v>
      </c>
      <c r="N32" s="190">
        <f t="shared" ref="N32:N35" si="5">IFERROR(M32-K32,"-")</f>
        <v>-0.34161159776673333</v>
      </c>
    </row>
    <row r="33" spans="2:15" x14ac:dyDescent="0.25">
      <c r="B33" s="119" t="s">
        <v>77</v>
      </c>
      <c r="C33" s="189">
        <v>7.0561279826464212</v>
      </c>
      <c r="D33" s="190">
        <v>-0.13990608709007102</v>
      </c>
      <c r="E33" s="189">
        <v>8.4855660071359065</v>
      </c>
      <c r="F33" s="190">
        <f t="shared" si="3"/>
        <v>1.4294380244894853</v>
      </c>
      <c r="G33" s="189">
        <v>5.3384331900161932</v>
      </c>
      <c r="H33" s="190">
        <f t="shared" si="3"/>
        <v>-3.1471328171197133</v>
      </c>
      <c r="I33" s="189">
        <v>4.8127295623884985</v>
      </c>
      <c r="J33" s="190">
        <f t="shared" si="3"/>
        <v>-0.52570362762769474</v>
      </c>
      <c r="K33" s="189">
        <v>5.4454535740997967</v>
      </c>
      <c r="L33" s="190">
        <f t="shared" si="4"/>
        <v>0.63272401171129822</v>
      </c>
      <c r="M33" s="189">
        <v>5.0908082320963004</v>
      </c>
      <c r="N33" s="190">
        <f t="shared" si="5"/>
        <v>-0.35464534200349629</v>
      </c>
    </row>
    <row r="34" spans="2:15" x14ac:dyDescent="0.25">
      <c r="B34" s="119" t="s">
        <v>79</v>
      </c>
      <c r="C34" s="189" t="s">
        <v>245</v>
      </c>
      <c r="D34" s="190" t="s">
        <v>245</v>
      </c>
      <c r="E34" s="189">
        <v>5.9625960717335609</v>
      </c>
      <c r="F34" s="190" t="str">
        <f t="shared" si="3"/>
        <v>-</v>
      </c>
      <c r="G34" s="189">
        <v>7.2575182481751828</v>
      </c>
      <c r="H34" s="190">
        <f t="shared" si="3"/>
        <v>1.2949221764416219</v>
      </c>
      <c r="I34" s="189">
        <v>4.4890545144804088</v>
      </c>
      <c r="J34" s="190">
        <f t="shared" si="3"/>
        <v>-2.7684637336947739</v>
      </c>
      <c r="K34" s="189">
        <v>5.112426702751466</v>
      </c>
      <c r="L34" s="190">
        <f t="shared" si="4"/>
        <v>0.62337218827105723</v>
      </c>
      <c r="M34" s="189">
        <v>4.8100953710165157</v>
      </c>
      <c r="N34" s="190">
        <f t="shared" si="5"/>
        <v>-0.3023313317349503</v>
      </c>
    </row>
    <row r="35" spans="2:15" x14ac:dyDescent="0.25">
      <c r="B35" s="119" t="s">
        <v>81</v>
      </c>
      <c r="C35" s="189" t="s">
        <v>245</v>
      </c>
      <c r="D35" s="190" t="s">
        <v>245</v>
      </c>
      <c r="E35" s="189">
        <v>6.5342591179612395</v>
      </c>
      <c r="F35" s="190" t="str">
        <f t="shared" si="3"/>
        <v>-</v>
      </c>
      <c r="G35" s="189">
        <v>6.5937679494543362</v>
      </c>
      <c r="H35" s="190">
        <f t="shared" si="3"/>
        <v>5.9508831493096714E-2</v>
      </c>
      <c r="I35" s="189">
        <v>5.2810428634555899</v>
      </c>
      <c r="J35" s="190">
        <f t="shared" si="3"/>
        <v>-1.3127250859987463</v>
      </c>
      <c r="K35" s="189">
        <v>5.0907242296261535</v>
      </c>
      <c r="L35" s="190">
        <f t="shared" si="4"/>
        <v>-0.19031863382943648</v>
      </c>
      <c r="M35" s="189">
        <v>4.5652045196625055</v>
      </c>
      <c r="N35" s="190">
        <f t="shared" si="5"/>
        <v>-0.52551970996364794</v>
      </c>
    </row>
    <row r="36" spans="2:15" x14ac:dyDescent="0.25">
      <c r="B36" s="119" t="s">
        <v>83</v>
      </c>
      <c r="C36" s="189" t="s">
        <v>245</v>
      </c>
      <c r="D36" s="190" t="s">
        <v>245</v>
      </c>
      <c r="E36" s="189">
        <v>5.1665189720454361</v>
      </c>
      <c r="F36" s="190" t="str">
        <f t="shared" si="3"/>
        <v>-</v>
      </c>
      <c r="G36" s="189">
        <v>7.1915363548016611</v>
      </c>
      <c r="H36" s="190">
        <f t="shared" si="3"/>
        <v>2.025017382756225</v>
      </c>
      <c r="I36" s="189">
        <v>5.8215218981917003</v>
      </c>
      <c r="J36" s="190">
        <f t="shared" si="3"/>
        <v>-1.3700144566099608</v>
      </c>
      <c r="K36" s="189">
        <v>6.2273977412370529</v>
      </c>
      <c r="L36" s="190">
        <f t="shared" si="4"/>
        <v>0.40587584304535262</v>
      </c>
      <c r="M36" s="189"/>
      <c r="N36" s="190"/>
    </row>
    <row r="37" spans="2:15" x14ac:dyDescent="0.25">
      <c r="B37" s="119" t="s">
        <v>85</v>
      </c>
      <c r="C37" s="189" t="s">
        <v>245</v>
      </c>
      <c r="D37" s="190" t="s">
        <v>245</v>
      </c>
      <c r="E37" s="189">
        <v>7.3865572088250389</v>
      </c>
      <c r="F37" s="190" t="str">
        <f t="shared" si="3"/>
        <v>-</v>
      </c>
      <c r="G37" s="189">
        <v>6.8669216994953608</v>
      </c>
      <c r="H37" s="190">
        <f t="shared" si="3"/>
        <v>-0.51963550932967806</v>
      </c>
      <c r="I37" s="189">
        <v>5.6965660315553857</v>
      </c>
      <c r="J37" s="190">
        <f t="shared" si="3"/>
        <v>-1.1703556679399751</v>
      </c>
      <c r="K37" s="189">
        <v>6.5492197923313418</v>
      </c>
      <c r="L37" s="190">
        <f t="shared" si="4"/>
        <v>0.85265376077595612</v>
      </c>
      <c r="M37" s="189"/>
      <c r="N37" s="190"/>
    </row>
    <row r="38" spans="2:15" x14ac:dyDescent="0.25">
      <c r="B38" s="119" t="s">
        <v>87</v>
      </c>
      <c r="C38" s="189">
        <v>4.2667297436779634</v>
      </c>
      <c r="D38" s="190">
        <v>-3.1826913022566341</v>
      </c>
      <c r="E38" s="189">
        <v>7.5873529147579273</v>
      </c>
      <c r="F38" s="190">
        <f t="shared" si="3"/>
        <v>3.3206231710799639</v>
      </c>
      <c r="G38" s="189">
        <v>6.4717370682439599</v>
      </c>
      <c r="H38" s="190">
        <f t="shared" si="3"/>
        <v>-1.1156158465139674</v>
      </c>
      <c r="I38" s="189">
        <v>6.5072472204435652</v>
      </c>
      <c r="J38" s="190">
        <f t="shared" si="3"/>
        <v>3.5510152199605294E-2</v>
      </c>
      <c r="K38" s="189">
        <v>6.6671532057519736</v>
      </c>
      <c r="L38" s="190">
        <f t="shared" si="4"/>
        <v>0.15990598530840838</v>
      </c>
      <c r="M38" s="189"/>
      <c r="N38" s="190"/>
    </row>
    <row r="39" spans="2:15" x14ac:dyDescent="0.25">
      <c r="B39" s="119" t="s">
        <v>89</v>
      </c>
      <c r="C39" s="189">
        <v>4.2934244235695989</v>
      </c>
      <c r="D39" s="190">
        <v>-3.4338483037031287</v>
      </c>
      <c r="E39" s="189">
        <v>7.2424349672624313</v>
      </c>
      <c r="F39" s="190">
        <f t="shared" si="3"/>
        <v>2.9490105436928324</v>
      </c>
      <c r="G39" s="189">
        <v>6.24699202379343</v>
      </c>
      <c r="H39" s="190">
        <f t="shared" si="3"/>
        <v>-0.99544294346900131</v>
      </c>
      <c r="I39" s="189">
        <v>6.6351191587331222</v>
      </c>
      <c r="J39" s="190">
        <f t="shared" si="3"/>
        <v>0.3881271349396922</v>
      </c>
      <c r="K39" s="189">
        <v>5.7966025676963611</v>
      </c>
      <c r="L39" s="190">
        <f t="shared" si="4"/>
        <v>-0.83851659103676113</v>
      </c>
      <c r="M39" s="189"/>
      <c r="N39" s="190"/>
    </row>
    <row r="40" spans="2:15" x14ac:dyDescent="0.25">
      <c r="B40" s="119" t="s">
        <v>91</v>
      </c>
      <c r="C40" s="189">
        <v>4.5568584070796456</v>
      </c>
      <c r="D40" s="190">
        <v>-2.5288428541268582</v>
      </c>
      <c r="E40" s="189">
        <v>8.1939914923785899</v>
      </c>
      <c r="F40" s="190">
        <f t="shared" si="3"/>
        <v>3.6371330852989443</v>
      </c>
      <c r="G40" s="189">
        <v>6.6152565721501553</v>
      </c>
      <c r="H40" s="190">
        <f t="shared" si="3"/>
        <v>-1.5787349202284346</v>
      </c>
      <c r="I40" s="189">
        <v>5.4527674805061999</v>
      </c>
      <c r="J40" s="190">
        <f t="shared" si="3"/>
        <v>-1.1624890916439554</v>
      </c>
      <c r="K40" s="189">
        <v>5.5749506903353057</v>
      </c>
      <c r="L40" s="190">
        <f t="shared" si="4"/>
        <v>0.1221832098291058</v>
      </c>
      <c r="M40" s="189"/>
      <c r="N40" s="190"/>
    </row>
    <row r="41" spans="2:15" x14ac:dyDescent="0.25">
      <c r="B41" s="119" t="s">
        <v>93</v>
      </c>
      <c r="C41" s="189">
        <v>3.9893521025085725</v>
      </c>
      <c r="D41" s="190">
        <v>-3.1107893846789763</v>
      </c>
      <c r="E41" s="189">
        <v>8.6795999120685874</v>
      </c>
      <c r="F41" s="190">
        <f t="shared" si="3"/>
        <v>4.6902478095600149</v>
      </c>
      <c r="G41" s="189">
        <v>7.6490060980438743</v>
      </c>
      <c r="H41" s="190">
        <f t="shared" si="3"/>
        <v>-1.0305938140247131</v>
      </c>
      <c r="I41" s="189">
        <v>6.1019571865443423</v>
      </c>
      <c r="J41" s="190">
        <f t="shared" si="3"/>
        <v>-1.5470489114995321</v>
      </c>
      <c r="K41" s="189">
        <v>5.4887734273520135</v>
      </c>
      <c r="L41" s="190">
        <f t="shared" si="4"/>
        <v>-0.61318375919232881</v>
      </c>
      <c r="M41" s="189"/>
      <c r="N41" s="190"/>
    </row>
    <row r="42" spans="2:15" x14ac:dyDescent="0.25">
      <c r="B42" s="119" t="s">
        <v>95</v>
      </c>
      <c r="C42" s="189">
        <v>6.6447242588460309</v>
      </c>
      <c r="D42" s="190">
        <v>-0.58987211677176177</v>
      </c>
      <c r="E42" s="189">
        <v>7.5223599137931032</v>
      </c>
      <c r="F42" s="190">
        <f t="shared" si="3"/>
        <v>0.8776356549470723</v>
      </c>
      <c r="G42" s="189">
        <v>5.985004624124719</v>
      </c>
      <c r="H42" s="190">
        <f t="shared" si="3"/>
        <v>-1.5373552896683842</v>
      </c>
      <c r="I42" s="189">
        <v>5.6212527836464341</v>
      </c>
      <c r="J42" s="190">
        <f t="shared" si="3"/>
        <v>-0.3637518404782849</v>
      </c>
      <c r="K42" s="189">
        <v>4.7967866323907451</v>
      </c>
      <c r="L42" s="190">
        <f t="shared" si="4"/>
        <v>-0.82446615125568901</v>
      </c>
      <c r="M42" s="189"/>
      <c r="N42" s="190"/>
    </row>
    <row r="43" spans="2:15" ht="15.75" x14ac:dyDescent="0.25">
      <c r="B43" s="122" t="s">
        <v>32</v>
      </c>
      <c r="C43" s="191">
        <v>5.3003511866328603</v>
      </c>
      <c r="D43" s="192">
        <v>-1.6251155542926305</v>
      </c>
      <c r="E43" s="191">
        <v>7.1836411554527748</v>
      </c>
      <c r="F43" s="192">
        <f t="shared" si="3"/>
        <v>1.8832899688199145</v>
      </c>
      <c r="G43" s="191">
        <v>6.6758542704689212</v>
      </c>
      <c r="H43" s="192">
        <f t="shared" si="3"/>
        <v>-0.5077868849838536</v>
      </c>
      <c r="I43" s="191">
        <v>5.5536756945293781</v>
      </c>
      <c r="J43" s="192">
        <f t="shared" si="3"/>
        <v>-1.1221785759395431</v>
      </c>
      <c r="K43" s="191">
        <v>5.7345256129449336</v>
      </c>
      <c r="L43" s="192">
        <f t="shared" si="4"/>
        <v>0.18084991841555542</v>
      </c>
      <c r="M43" s="191">
        <v>5.0135315298292022</v>
      </c>
      <c r="N43" s="192">
        <v>-0.49765319707416378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77" t="s">
        <v>294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116</v>
      </c>
    </row>
    <row r="49" spans="2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117</v>
      </c>
    </row>
    <row r="50" spans="2:15" ht="22.5" thickTop="1" thickBot="1" x14ac:dyDescent="0.3">
      <c r="B50" s="126" t="s">
        <v>98</v>
      </c>
      <c r="C50" s="312" t="s">
        <v>34</v>
      </c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</row>
    <row r="51" spans="2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f>M$7</f>
        <v>2025</v>
      </c>
      <c r="N51" s="307"/>
    </row>
    <row r="52" spans="2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2:15" x14ac:dyDescent="0.25">
      <c r="B53" s="119" t="s">
        <v>73</v>
      </c>
      <c r="C53" s="189">
        <v>8.190780809031045</v>
      </c>
      <c r="D53" s="190">
        <v>-1.7202621357542309</v>
      </c>
      <c r="E53" s="189">
        <v>4.666666666666667</v>
      </c>
      <c r="F53" s="190">
        <f t="shared" ref="F53:J65" si="6">IFERROR(E53-C53,"-")</f>
        <v>-3.524114142364378</v>
      </c>
      <c r="G53" s="189">
        <v>7.88339222614841</v>
      </c>
      <c r="H53" s="190">
        <f t="shared" si="6"/>
        <v>3.216725559481743</v>
      </c>
      <c r="I53" s="189">
        <v>8.1773602199816686</v>
      </c>
      <c r="J53" s="190">
        <f t="shared" si="6"/>
        <v>0.29396799383325867</v>
      </c>
      <c r="K53" s="189">
        <v>10.413913913913914</v>
      </c>
      <c r="L53" s="190">
        <f t="shared" ref="L53:L65" si="7">IFERROR(K53-I53,"-")</f>
        <v>2.2365536939322457</v>
      </c>
      <c r="M53" s="189">
        <v>9.5380143112701248</v>
      </c>
      <c r="N53" s="190">
        <f>IFERROR(M53-K53,"-")</f>
        <v>-0.87589960264378952</v>
      </c>
    </row>
    <row r="54" spans="2:15" x14ac:dyDescent="0.25">
      <c r="B54" s="119" t="s">
        <v>75</v>
      </c>
      <c r="C54" s="189">
        <v>6.8860085836909875</v>
      </c>
      <c r="D54" s="190">
        <v>-1.7651630680522015</v>
      </c>
      <c r="E54" s="189" t="s">
        <v>245</v>
      </c>
      <c r="F54" s="190" t="str">
        <f t="shared" si="6"/>
        <v>-</v>
      </c>
      <c r="G54" s="189">
        <v>7.5273934698395131</v>
      </c>
      <c r="H54" s="190" t="str">
        <f t="shared" si="6"/>
        <v>-</v>
      </c>
      <c r="I54" s="189">
        <v>8.5766773162939298</v>
      </c>
      <c r="J54" s="190">
        <f t="shared" si="6"/>
        <v>1.0492838464544167</v>
      </c>
      <c r="K54" s="189">
        <v>9.1971702418986769</v>
      </c>
      <c r="L54" s="190">
        <f t="shared" si="7"/>
        <v>0.62049292560474711</v>
      </c>
      <c r="M54" s="189">
        <v>8.9995350999535102</v>
      </c>
      <c r="N54" s="190">
        <f t="shared" ref="N54:N57" si="8">IFERROR(M54-K54,"-")</f>
        <v>-0.19763514194516674</v>
      </c>
    </row>
    <row r="55" spans="2:15" x14ac:dyDescent="0.25">
      <c r="B55" s="119" t="s">
        <v>77</v>
      </c>
      <c r="C55" s="189">
        <v>8.8082069580731481</v>
      </c>
      <c r="D55" s="190">
        <v>0.62797557995258835</v>
      </c>
      <c r="E55" s="189" t="s">
        <v>245</v>
      </c>
      <c r="F55" s="190" t="str">
        <f t="shared" si="6"/>
        <v>-</v>
      </c>
      <c r="G55" s="189">
        <v>6.7445866141732287</v>
      </c>
      <c r="H55" s="190" t="str">
        <f t="shared" si="6"/>
        <v>-</v>
      </c>
      <c r="I55" s="189">
        <v>6.8096395301741595</v>
      </c>
      <c r="J55" s="190">
        <f t="shared" si="6"/>
        <v>6.5052916000930772E-2</v>
      </c>
      <c r="K55" s="189">
        <v>8.3502024291497978</v>
      </c>
      <c r="L55" s="190">
        <f t="shared" si="7"/>
        <v>1.5405628989756384</v>
      </c>
      <c r="M55" s="189">
        <v>8.4624697336561745</v>
      </c>
      <c r="N55" s="190">
        <f t="shared" si="8"/>
        <v>0.11226730450637668</v>
      </c>
    </row>
    <row r="56" spans="2:15" x14ac:dyDescent="0.25">
      <c r="B56" s="119" t="s">
        <v>79</v>
      </c>
      <c r="C56" s="189" t="s">
        <v>245</v>
      </c>
      <c r="D56" s="190" t="s">
        <v>245</v>
      </c>
      <c r="E56" s="189">
        <v>1.2105263157894737</v>
      </c>
      <c r="F56" s="190" t="str">
        <f t="shared" si="6"/>
        <v>-</v>
      </c>
      <c r="G56" s="189">
        <v>5.1685051350323317</v>
      </c>
      <c r="H56" s="190">
        <f t="shared" si="6"/>
        <v>3.9579788192428582</v>
      </c>
      <c r="I56" s="189">
        <v>6.0014224751066854</v>
      </c>
      <c r="J56" s="190">
        <f t="shared" si="6"/>
        <v>0.8329173400743537</v>
      </c>
      <c r="K56" s="189">
        <v>8.2081497797356828</v>
      </c>
      <c r="L56" s="190">
        <f t="shared" si="7"/>
        <v>2.2067273046289975</v>
      </c>
      <c r="M56" s="189">
        <v>7.9212792127921281</v>
      </c>
      <c r="N56" s="190">
        <f t="shared" si="8"/>
        <v>-0.28687056694355473</v>
      </c>
    </row>
    <row r="57" spans="2:15" x14ac:dyDescent="0.25">
      <c r="B57" s="119" t="s">
        <v>81</v>
      </c>
      <c r="C57" s="189" t="s">
        <v>245</v>
      </c>
      <c r="D57" s="190" t="s">
        <v>245</v>
      </c>
      <c r="E57" s="189">
        <v>4.4444444444444446</v>
      </c>
      <c r="F57" s="190" t="str">
        <f t="shared" si="6"/>
        <v>-</v>
      </c>
      <c r="G57" s="189">
        <v>6.043542800593765</v>
      </c>
      <c r="H57" s="190">
        <f t="shared" si="6"/>
        <v>1.5990983561493204</v>
      </c>
      <c r="I57" s="189">
        <v>6.0594594594594593</v>
      </c>
      <c r="J57" s="190">
        <f t="shared" si="6"/>
        <v>1.5916658865694266E-2</v>
      </c>
      <c r="K57" s="189">
        <v>8.0295741324921135</v>
      </c>
      <c r="L57" s="190">
        <f t="shared" si="7"/>
        <v>1.9701146730326542</v>
      </c>
      <c r="M57" s="189">
        <v>8.205479452054794</v>
      </c>
      <c r="N57" s="190">
        <f t="shared" si="8"/>
        <v>0.17590531956268052</v>
      </c>
    </row>
    <row r="58" spans="2:15" x14ac:dyDescent="0.25">
      <c r="B58" s="119" t="s">
        <v>83</v>
      </c>
      <c r="C58" s="189" t="s">
        <v>245</v>
      </c>
      <c r="D58" s="190" t="s">
        <v>245</v>
      </c>
      <c r="E58" s="189">
        <v>2.4927536231884058</v>
      </c>
      <c r="F58" s="190" t="str">
        <f t="shared" si="6"/>
        <v>-</v>
      </c>
      <c r="G58" s="189">
        <v>5.1080017490161786</v>
      </c>
      <c r="H58" s="190">
        <f t="shared" si="6"/>
        <v>2.6152481258277729</v>
      </c>
      <c r="I58" s="189">
        <v>5.6800539993250085</v>
      </c>
      <c r="J58" s="190">
        <f t="shared" si="6"/>
        <v>0.57205225030882989</v>
      </c>
      <c r="K58" s="189">
        <v>7.0322948328267474</v>
      </c>
      <c r="L58" s="190">
        <f t="shared" si="7"/>
        <v>1.3522408335017388</v>
      </c>
      <c r="M58" s="189"/>
      <c r="N58" s="190"/>
    </row>
    <row r="59" spans="2:15" x14ac:dyDescent="0.25">
      <c r="B59" s="119" t="s">
        <v>85</v>
      </c>
      <c r="C59" s="189" t="s">
        <v>245</v>
      </c>
      <c r="D59" s="190" t="s">
        <v>245</v>
      </c>
      <c r="E59" s="189">
        <v>4.072289156626506</v>
      </c>
      <c r="F59" s="190" t="str">
        <f t="shared" si="6"/>
        <v>-</v>
      </c>
      <c r="G59" s="189">
        <v>4.8290492412511616</v>
      </c>
      <c r="H59" s="190">
        <f t="shared" si="6"/>
        <v>0.7567600846246556</v>
      </c>
      <c r="I59" s="189">
        <v>6.3039930049548234</v>
      </c>
      <c r="J59" s="190">
        <f t="shared" si="6"/>
        <v>1.4749437637036618</v>
      </c>
      <c r="K59" s="189">
        <v>7.6444776119402986</v>
      </c>
      <c r="L59" s="190">
        <f t="shared" si="7"/>
        <v>1.3404846069854752</v>
      </c>
      <c r="M59" s="189"/>
      <c r="N59" s="190"/>
    </row>
    <row r="60" spans="2:15" x14ac:dyDescent="0.25">
      <c r="B60" s="119" t="s">
        <v>87</v>
      </c>
      <c r="C60" s="189">
        <v>4.042553191489362</v>
      </c>
      <c r="D60" s="190">
        <v>-4.0529763002665442</v>
      </c>
      <c r="E60" s="189">
        <v>3.8154965753424657</v>
      </c>
      <c r="F60" s="190">
        <f t="shared" si="6"/>
        <v>-0.22705661614689632</v>
      </c>
      <c r="G60" s="189">
        <v>6.6067237551538218</v>
      </c>
      <c r="H60" s="190">
        <f t="shared" si="6"/>
        <v>2.7912271798113562</v>
      </c>
      <c r="I60" s="189">
        <v>7.5210163111668757</v>
      </c>
      <c r="J60" s="190">
        <f t="shared" si="6"/>
        <v>0.91429255601305393</v>
      </c>
      <c r="K60" s="189">
        <v>7.6443372126028954</v>
      </c>
      <c r="L60" s="190">
        <f t="shared" si="7"/>
        <v>0.1233209014360197</v>
      </c>
      <c r="M60" s="189"/>
      <c r="N60" s="190"/>
    </row>
    <row r="61" spans="2:15" x14ac:dyDescent="0.25">
      <c r="B61" s="119" t="s">
        <v>89</v>
      </c>
      <c r="C61" s="189" t="s">
        <v>245</v>
      </c>
      <c r="D61" s="190" t="s">
        <v>245</v>
      </c>
      <c r="E61" s="189">
        <v>4.3591065292096216</v>
      </c>
      <c r="F61" s="190" t="str">
        <f t="shared" si="6"/>
        <v>-</v>
      </c>
      <c r="G61" s="189">
        <v>5.703914861269479</v>
      </c>
      <c r="H61" s="190">
        <f t="shared" si="6"/>
        <v>1.3448083320598574</v>
      </c>
      <c r="I61" s="189">
        <v>6.6633237822349569</v>
      </c>
      <c r="J61" s="190">
        <f t="shared" si="6"/>
        <v>0.95940892096547792</v>
      </c>
      <c r="K61" s="189">
        <v>7.9167933130699089</v>
      </c>
      <c r="L61" s="190">
        <f t="shared" si="7"/>
        <v>1.2534695308349519</v>
      </c>
      <c r="M61" s="189"/>
      <c r="N61" s="190"/>
    </row>
    <row r="62" spans="2:15" x14ac:dyDescent="0.25">
      <c r="B62" s="119" t="s">
        <v>91</v>
      </c>
      <c r="C62" s="189" t="s">
        <v>245</v>
      </c>
      <c r="D62" s="190" t="s">
        <v>245</v>
      </c>
      <c r="E62" s="189">
        <v>6.2294117647058824</v>
      </c>
      <c r="F62" s="190" t="str">
        <f t="shared" si="6"/>
        <v>-</v>
      </c>
      <c r="G62" s="189">
        <v>6.6061643835616435</v>
      </c>
      <c r="H62" s="190">
        <f t="shared" si="6"/>
        <v>0.37675261885576106</v>
      </c>
      <c r="I62" s="189">
        <v>7.0198019801980198</v>
      </c>
      <c r="J62" s="190">
        <f t="shared" si="6"/>
        <v>0.41363759663637634</v>
      </c>
      <c r="K62" s="189">
        <v>8.2179054054054053</v>
      </c>
      <c r="L62" s="190">
        <f t="shared" si="7"/>
        <v>1.1981034252073854</v>
      </c>
      <c r="M62" s="189"/>
      <c r="N62" s="190"/>
    </row>
    <row r="63" spans="2:15" x14ac:dyDescent="0.25">
      <c r="B63" s="119" t="s">
        <v>93</v>
      </c>
      <c r="C63" s="189">
        <v>14</v>
      </c>
      <c r="D63" s="190">
        <v>6.7154745042492916</v>
      </c>
      <c r="E63" s="189">
        <v>6.854821235102925</v>
      </c>
      <c r="F63" s="190">
        <f t="shared" si="6"/>
        <v>-7.145178764897075</v>
      </c>
      <c r="G63" s="189">
        <v>7.8238507055075104</v>
      </c>
      <c r="H63" s="190">
        <f t="shared" si="6"/>
        <v>0.96902947040458542</v>
      </c>
      <c r="I63" s="189">
        <v>8.2249518304431604</v>
      </c>
      <c r="J63" s="190">
        <f t="shared" si="6"/>
        <v>0.40110112493564998</v>
      </c>
      <c r="K63" s="189">
        <v>9.9847401049117792</v>
      </c>
      <c r="L63" s="190">
        <f t="shared" si="7"/>
        <v>1.7597882744686189</v>
      </c>
      <c r="M63" s="189"/>
      <c r="N63" s="190"/>
    </row>
    <row r="64" spans="2:15" x14ac:dyDescent="0.25">
      <c r="B64" s="119" t="s">
        <v>95</v>
      </c>
      <c r="C64" s="189">
        <v>6.3157894736842106</v>
      </c>
      <c r="D64" s="190">
        <v>-1.725359870054703</v>
      </c>
      <c r="E64" s="189">
        <v>5.9259763851044509</v>
      </c>
      <c r="F64" s="190">
        <f t="shared" si="6"/>
        <v>-0.38981308857975971</v>
      </c>
      <c r="G64" s="189">
        <v>6.6447415973979043</v>
      </c>
      <c r="H64" s="190">
        <f t="shared" si="6"/>
        <v>0.71876521229345336</v>
      </c>
      <c r="I64" s="189">
        <v>7.5358156028368795</v>
      </c>
      <c r="J64" s="190">
        <f t="shared" si="6"/>
        <v>0.89107400543897519</v>
      </c>
      <c r="K64" s="189">
        <v>8.4206896551724135</v>
      </c>
      <c r="L64" s="190">
        <f t="shared" si="7"/>
        <v>0.88487405233553407</v>
      </c>
      <c r="M64" s="189"/>
      <c r="N64" s="190"/>
    </row>
    <row r="65" spans="2:14" ht="15.75" x14ac:dyDescent="0.25">
      <c r="B65" s="122" t="s">
        <v>32</v>
      </c>
      <c r="C65" s="191">
        <v>7.5491122565864837</v>
      </c>
      <c r="D65" s="192">
        <v>-0.47338927723214486</v>
      </c>
      <c r="E65" s="191">
        <v>5.2001395916942945</v>
      </c>
      <c r="F65" s="192">
        <f t="shared" si="6"/>
        <v>-2.3489726648921891</v>
      </c>
      <c r="G65" s="191">
        <v>6.2775198596925614</v>
      </c>
      <c r="H65" s="192">
        <f t="shared" si="6"/>
        <v>1.0773802679982669</v>
      </c>
      <c r="I65" s="191">
        <v>6.9479687058158168</v>
      </c>
      <c r="J65" s="192">
        <f t="shared" si="6"/>
        <v>0.67044884612325539</v>
      </c>
      <c r="K65" s="191">
        <v>8.3046629848123512</v>
      </c>
      <c r="L65" s="192">
        <f t="shared" si="7"/>
        <v>1.3566942789965344</v>
      </c>
      <c r="M65" s="191">
        <v>8.5448935513730326</v>
      </c>
      <c r="N65" s="192">
        <v>-0.20626006889712478</v>
      </c>
    </row>
    <row r="66" spans="2:14" ht="6" customHeight="1" x14ac:dyDescent="0.25"/>
    <row r="67" spans="2:14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</sheetData>
  <mergeCells count="24"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A4D89-1377-4CC5-B5CF-9147E6701397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26D29-B69A-4D5C-8A9C-DDFA7C211E10}">
  <sheetPr>
    <tabColor rgb="FFAC75D5"/>
  </sheetPr>
  <dimension ref="A1:AC6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77" t="s">
        <v>295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P4" s="1" t="s">
        <v>151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152</v>
      </c>
    </row>
    <row r="6" spans="1:16" ht="22.5" thickTop="1" thickBot="1" x14ac:dyDescent="0.3">
      <c r="B6" s="111"/>
      <c r="C6" s="302" t="s">
        <v>153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6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0.74590000000000001</v>
      </c>
      <c r="D9" s="121">
        <v>-1.5833223380393169E-2</v>
      </c>
      <c r="E9" s="198">
        <v>0.29010000000000002</v>
      </c>
      <c r="F9" s="121">
        <f t="shared" ref="F9:L21" si="0">IFERROR(E9/C9-1,"-")</f>
        <v>-0.61107387049202311</v>
      </c>
      <c r="G9" s="198">
        <v>0.7419</v>
      </c>
      <c r="H9" s="121">
        <f t="shared" si="0"/>
        <v>1.5573940020682522</v>
      </c>
      <c r="I9" s="198">
        <v>0.66569999999999996</v>
      </c>
      <c r="J9" s="121">
        <f t="shared" si="0"/>
        <v>-0.10270926000808744</v>
      </c>
      <c r="K9" s="198">
        <v>0.77329999999999999</v>
      </c>
      <c r="L9" s="121">
        <f t="shared" si="0"/>
        <v>0.16163436983626256</v>
      </c>
      <c r="M9" s="198">
        <v>0.76390000000000002</v>
      </c>
      <c r="N9" s="121">
        <f t="shared" ref="N9:N13" si="1">IFERROR(M9/K9-1,"-")</f>
        <v>-1.2155696366222601E-2</v>
      </c>
    </row>
    <row r="10" spans="1:16" x14ac:dyDescent="0.25">
      <c r="A10" s="1" t="s">
        <v>74</v>
      </c>
      <c r="B10" s="119" t="s">
        <v>75</v>
      </c>
      <c r="C10" s="198">
        <v>0.76</v>
      </c>
      <c r="D10" s="121">
        <v>-3.1723786469613824E-2</v>
      </c>
      <c r="E10" s="198">
        <v>0.26280000000000003</v>
      </c>
      <c r="F10" s="121">
        <f t="shared" si="0"/>
        <v>-0.65421052631578935</v>
      </c>
      <c r="G10" s="198">
        <v>0.86650000000000005</v>
      </c>
      <c r="H10" s="121">
        <f t="shared" si="0"/>
        <v>2.2971841704718416</v>
      </c>
      <c r="I10" s="198">
        <v>0.80540000000000012</v>
      </c>
      <c r="J10" s="121">
        <f t="shared" si="0"/>
        <v>-7.0513560300057621E-2</v>
      </c>
      <c r="K10" s="198">
        <v>0.81370000000000009</v>
      </c>
      <c r="L10" s="121">
        <f t="shared" si="0"/>
        <v>1.0305438291532187E-2</v>
      </c>
      <c r="M10" s="198">
        <v>0.84770000000000001</v>
      </c>
      <c r="N10" s="121">
        <f t="shared" si="1"/>
        <v>4.1784441440334108E-2</v>
      </c>
    </row>
    <row r="11" spans="1:16" x14ac:dyDescent="0.25">
      <c r="A11" s="1" t="s">
        <v>76</v>
      </c>
      <c r="B11" s="119" t="s">
        <v>77</v>
      </c>
      <c r="C11" s="198">
        <v>0.32850000000000001</v>
      </c>
      <c r="D11" s="121">
        <v>-0.55529985108975222</v>
      </c>
      <c r="E11" s="198">
        <v>0.42359999999999998</v>
      </c>
      <c r="F11" s="121">
        <f t="shared" si="0"/>
        <v>0.28949771689497705</v>
      </c>
      <c r="G11" s="198">
        <v>0.8458</v>
      </c>
      <c r="H11" s="121">
        <f t="shared" si="0"/>
        <v>0.99669499527856487</v>
      </c>
      <c r="I11" s="198">
        <v>0.73080000000000001</v>
      </c>
      <c r="J11" s="121">
        <f t="shared" si="0"/>
        <v>-0.13596594939702056</v>
      </c>
      <c r="K11" s="198">
        <v>0.82409999999999994</v>
      </c>
      <c r="L11" s="121">
        <f t="shared" si="0"/>
        <v>0.12766830870279144</v>
      </c>
      <c r="M11" s="198">
        <v>0.74790000000000001</v>
      </c>
      <c r="N11" s="121">
        <f t="shared" si="1"/>
        <v>-9.2464506734619478E-2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0.58460000000000001</v>
      </c>
      <c r="F12" s="121" t="str">
        <f t="shared" si="0"/>
        <v>-</v>
      </c>
      <c r="G12" s="198">
        <v>0.80959999999999999</v>
      </c>
      <c r="H12" s="121">
        <f t="shared" si="0"/>
        <v>0.38487854943551136</v>
      </c>
      <c r="I12" s="198">
        <v>0.8508</v>
      </c>
      <c r="J12" s="121">
        <f t="shared" si="0"/>
        <v>5.0889328063241202E-2</v>
      </c>
      <c r="K12" s="198">
        <v>0.7854000000000001</v>
      </c>
      <c r="L12" s="121">
        <f t="shared" si="0"/>
        <v>-7.686882933709438E-2</v>
      </c>
      <c r="M12" s="198">
        <v>0.88529999999999998</v>
      </c>
      <c r="N12" s="121">
        <f t="shared" si="1"/>
        <v>0.12719633307868583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0.70109999999999995</v>
      </c>
      <c r="F13" s="121" t="str">
        <f t="shared" si="0"/>
        <v>-</v>
      </c>
      <c r="G13" s="198">
        <v>0.81930000000000003</v>
      </c>
      <c r="H13" s="121">
        <f t="shared" si="0"/>
        <v>0.16859221223791199</v>
      </c>
      <c r="I13" s="198">
        <v>0.74939999999999996</v>
      </c>
      <c r="J13" s="121">
        <f t="shared" si="0"/>
        <v>-8.5316733797143995E-2</v>
      </c>
      <c r="K13" s="198">
        <v>0.79349999999999998</v>
      </c>
      <c r="L13" s="121">
        <f t="shared" si="0"/>
        <v>5.884707766212971E-2</v>
      </c>
      <c r="M13" s="198">
        <v>0.76870000000000005</v>
      </c>
      <c r="N13" s="121">
        <f t="shared" si="1"/>
        <v>-3.1253938248267055E-2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0.73840000000000006</v>
      </c>
      <c r="F14" s="121" t="str">
        <f t="shared" si="0"/>
        <v>-</v>
      </c>
      <c r="G14" s="198">
        <v>0.75730000000000008</v>
      </c>
      <c r="H14" s="121">
        <f t="shared" si="0"/>
        <v>2.5595882990249175E-2</v>
      </c>
      <c r="I14" s="198">
        <v>0.89209999999999989</v>
      </c>
      <c r="J14" s="121">
        <f t="shared" si="0"/>
        <v>0.17800079228839261</v>
      </c>
      <c r="K14" s="198">
        <v>0.86809999999999998</v>
      </c>
      <c r="L14" s="121">
        <f t="shared" si="0"/>
        <v>-2.6902813585920726E-2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0.76500000000000001</v>
      </c>
      <c r="F15" s="121" t="str">
        <f t="shared" si="0"/>
        <v>-</v>
      </c>
      <c r="G15" s="198">
        <v>0.69299999999999995</v>
      </c>
      <c r="H15" s="121">
        <f t="shared" si="0"/>
        <v>-9.4117647058823639E-2</v>
      </c>
      <c r="I15" s="198">
        <v>0.84819999999999995</v>
      </c>
      <c r="J15" s="121">
        <f t="shared" si="0"/>
        <v>0.22395382395382391</v>
      </c>
      <c r="K15" s="198">
        <v>0.93140000000000001</v>
      </c>
      <c r="L15" s="121">
        <f t="shared" si="0"/>
        <v>9.8090073095967956E-2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0.70719999999999994</v>
      </c>
      <c r="D16" s="121">
        <v>-0.14907953314883893</v>
      </c>
      <c r="E16" s="198">
        <v>0.86809999999999998</v>
      </c>
      <c r="F16" s="121">
        <f t="shared" si="0"/>
        <v>0.22751696832579205</v>
      </c>
      <c r="G16" s="198">
        <v>0.92120000000000002</v>
      </c>
      <c r="H16" s="121">
        <f t="shared" si="0"/>
        <v>6.1168068194908498E-2</v>
      </c>
      <c r="I16" s="198">
        <v>0.91409999999999991</v>
      </c>
      <c r="J16" s="121">
        <f t="shared" si="0"/>
        <v>-7.7073382544508018E-3</v>
      </c>
      <c r="K16" s="198">
        <v>1.0104</v>
      </c>
      <c r="L16" s="121">
        <f t="shared" si="0"/>
        <v>0.10534952412208742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0.81629999999999991</v>
      </c>
      <c r="D17" s="121">
        <v>0.13469557964970802</v>
      </c>
      <c r="E17" s="198">
        <v>0.85939999999999994</v>
      </c>
      <c r="F17" s="121">
        <f t="shared" si="0"/>
        <v>5.2799215974519198E-2</v>
      </c>
      <c r="G17" s="198">
        <v>0.74739999999999995</v>
      </c>
      <c r="H17" s="121">
        <f t="shared" si="0"/>
        <v>-0.13032348149872008</v>
      </c>
      <c r="I17" s="198">
        <v>0.87129999999999996</v>
      </c>
      <c r="J17" s="121">
        <f t="shared" si="0"/>
        <v>0.16577468557666575</v>
      </c>
      <c r="K17" s="198">
        <v>0.86329999999999996</v>
      </c>
      <c r="L17" s="121">
        <f t="shared" si="0"/>
        <v>-9.1816825433260751E-3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0.32350000000000001</v>
      </c>
      <c r="D18" s="121">
        <v>-0.51228704960048244</v>
      </c>
      <c r="E18" s="198">
        <v>0.81379999999999997</v>
      </c>
      <c r="F18" s="121">
        <f t="shared" si="0"/>
        <v>1.5156105100463675</v>
      </c>
      <c r="G18" s="198">
        <v>0.89290000000000003</v>
      </c>
      <c r="H18" s="121">
        <f t="shared" si="0"/>
        <v>9.7198328827721836E-2</v>
      </c>
      <c r="I18" s="198">
        <v>0.99150000000000005</v>
      </c>
      <c r="J18" s="121">
        <f t="shared" si="0"/>
        <v>0.1104266995184231</v>
      </c>
      <c r="K18" s="198">
        <v>0.8478</v>
      </c>
      <c r="L18" s="121">
        <f t="shared" si="0"/>
        <v>-0.14493192133131627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0.36009999999999998</v>
      </c>
      <c r="D19" s="121">
        <v>-0.48164675399453005</v>
      </c>
      <c r="E19" s="198">
        <v>0.73260000000000003</v>
      </c>
      <c r="F19" s="121">
        <f t="shared" si="0"/>
        <v>1.0344348792002225</v>
      </c>
      <c r="G19" s="198">
        <v>0.79159999999999997</v>
      </c>
      <c r="H19" s="121">
        <f t="shared" si="0"/>
        <v>8.0535080535080406E-2</v>
      </c>
      <c r="I19" s="198">
        <v>0.81189999999999996</v>
      </c>
      <c r="J19" s="121">
        <f t="shared" si="0"/>
        <v>2.5644264780191994E-2</v>
      </c>
      <c r="K19" s="198">
        <v>0.76209999999999989</v>
      </c>
      <c r="L19" s="121">
        <f t="shared" si="0"/>
        <v>-6.1337603153097775E-2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0.65659999999999996</v>
      </c>
      <c r="D20" s="121">
        <v>-5.5659427585215138E-2</v>
      </c>
      <c r="E20" s="198">
        <v>0.74909999999999999</v>
      </c>
      <c r="F20" s="121">
        <f t="shared" si="0"/>
        <v>0.14087724642095645</v>
      </c>
      <c r="G20" s="198">
        <v>0.73380000000000001</v>
      </c>
      <c r="H20" s="121">
        <f t="shared" si="0"/>
        <v>-2.0424509411293479E-2</v>
      </c>
      <c r="I20" s="198">
        <v>0.80489999999999995</v>
      </c>
      <c r="J20" s="121">
        <f t="shared" si="0"/>
        <v>9.6892886345053109E-2</v>
      </c>
      <c r="K20" s="198">
        <v>0.65790000000000004</v>
      </c>
      <c r="L20" s="121">
        <f t="shared" si="0"/>
        <v>-0.18263138278046953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0.60407891607923314</v>
      </c>
      <c r="D21" s="124">
        <v>-0.13870200832348811</v>
      </c>
      <c r="E21" s="200">
        <v>0.70336128458075009</v>
      </c>
      <c r="F21" s="124">
        <f t="shared" si="0"/>
        <v>0.16435330858078601</v>
      </c>
      <c r="G21" s="200">
        <v>0.8015089072176752</v>
      </c>
      <c r="H21" s="124">
        <f t="shared" si="0"/>
        <v>0.13954083738832401</v>
      </c>
      <c r="I21" s="200">
        <v>0.82779844332469787</v>
      </c>
      <c r="J21" s="124">
        <f t="shared" si="0"/>
        <v>3.2800054834428494E-2</v>
      </c>
      <c r="K21" s="200">
        <v>0.82775664662909765</v>
      </c>
      <c r="L21" s="124">
        <f t="shared" si="0"/>
        <v>-5.0491391880846948E-5</v>
      </c>
      <c r="M21" s="200"/>
      <c r="N21" s="124"/>
      <c r="O21" s="314"/>
    </row>
    <row r="22" spans="1:29" ht="6" customHeight="1" x14ac:dyDescent="0.25">
      <c r="O22" s="314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4"/>
    </row>
    <row r="24" spans="1:29" x14ac:dyDescent="0.25">
      <c r="C24" s="201"/>
      <c r="K24" s="201"/>
      <c r="M24" s="201"/>
      <c r="N24" s="121"/>
      <c r="O24" s="314"/>
    </row>
    <row r="26" spans="1:29" ht="21.75" customHeight="1" thickBot="1" x14ac:dyDescent="0.3">
      <c r="B26" s="277" t="s">
        <v>296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P26" s="1" t="s">
        <v>154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155</v>
      </c>
    </row>
    <row r="28" spans="1:29" ht="22.5" thickTop="1" thickBot="1" x14ac:dyDescent="0.3">
      <c r="B28" s="111"/>
      <c r="C28" s="302" t="s">
        <v>62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0.78949999999999998</v>
      </c>
      <c r="D31" s="121"/>
      <c r="E31" s="198">
        <v>0.29600000000000004</v>
      </c>
      <c r="F31" s="121">
        <f t="shared" ref="F31:J43" si="2">IFERROR(E31/C31-1,"-")</f>
        <v>-0.62507916402786567</v>
      </c>
      <c r="G31" s="198">
        <v>0.80040000000000011</v>
      </c>
      <c r="H31" s="121">
        <f t="shared" si="2"/>
        <v>1.7040540540540539</v>
      </c>
      <c r="I31" s="198">
        <v>0.66769999999999996</v>
      </c>
      <c r="J31" s="121">
        <f t="shared" si="2"/>
        <v>-0.16579210394802613</v>
      </c>
      <c r="K31" s="198">
        <v>0.77610000000000001</v>
      </c>
      <c r="L31" s="121">
        <f t="shared" ref="L31:L43" si="3">IFERROR(K31/I31-1,"-")</f>
        <v>0.16234836004193509</v>
      </c>
      <c r="M31" s="198">
        <v>0.76029999999999998</v>
      </c>
      <c r="N31" s="121">
        <f t="shared" ref="N31:N35" si="4">IFERROR(M31/K31-1,"-")</f>
        <v>-2.0358201262723918E-2</v>
      </c>
    </row>
    <row r="32" spans="1:29" x14ac:dyDescent="0.25">
      <c r="B32" s="119" t="s">
        <v>75</v>
      </c>
      <c r="C32" s="198">
        <v>0.82389999999999997</v>
      </c>
      <c r="D32" s="121"/>
      <c r="E32" s="198">
        <v>0</v>
      </c>
      <c r="F32" s="121">
        <f t="shared" si="2"/>
        <v>-1</v>
      </c>
      <c r="G32" s="198">
        <v>0.94040000000000001</v>
      </c>
      <c r="H32" s="121" t="str">
        <f t="shared" si="2"/>
        <v>-</v>
      </c>
      <c r="I32" s="198">
        <v>0.8387</v>
      </c>
      <c r="J32" s="121">
        <f t="shared" si="2"/>
        <v>-0.10814547001276054</v>
      </c>
      <c r="K32" s="198">
        <v>0.8488</v>
      </c>
      <c r="L32" s="121">
        <f t="shared" si="3"/>
        <v>1.204244664361509E-2</v>
      </c>
      <c r="M32" s="198">
        <v>0.86180000000000012</v>
      </c>
      <c r="N32" s="121">
        <f t="shared" si="4"/>
        <v>1.5315739868049238E-2</v>
      </c>
    </row>
    <row r="33" spans="2:14" x14ac:dyDescent="0.25">
      <c r="B33" s="119" t="s">
        <v>77</v>
      </c>
      <c r="C33" s="198">
        <v>0.34029999999999999</v>
      </c>
      <c r="D33" s="121"/>
      <c r="E33" s="198">
        <v>0.43320000000000003</v>
      </c>
      <c r="F33" s="121">
        <f t="shared" si="2"/>
        <v>0.27299441669115487</v>
      </c>
      <c r="G33" s="198">
        <v>0.92749999999999999</v>
      </c>
      <c r="H33" s="121">
        <f t="shared" si="2"/>
        <v>1.1410433979686054</v>
      </c>
      <c r="I33" s="198">
        <v>0.75569999999999993</v>
      </c>
      <c r="J33" s="121">
        <f t="shared" si="2"/>
        <v>-0.18522911051212942</v>
      </c>
      <c r="K33" s="198">
        <v>0.83979999999999999</v>
      </c>
      <c r="L33" s="121">
        <f t="shared" si="3"/>
        <v>0.11128754796877072</v>
      </c>
      <c r="M33" s="198">
        <v>0.74360000000000004</v>
      </c>
      <c r="N33" s="121">
        <f t="shared" si="4"/>
        <v>-0.11455108359133126</v>
      </c>
    </row>
    <row r="34" spans="2:14" x14ac:dyDescent="0.25">
      <c r="B34" s="119" t="s">
        <v>79</v>
      </c>
      <c r="C34" s="198">
        <v>0</v>
      </c>
      <c r="D34" s="121"/>
      <c r="E34" s="198">
        <v>0.59740000000000004</v>
      </c>
      <c r="F34" s="121" t="str">
        <f t="shared" si="2"/>
        <v>-</v>
      </c>
      <c r="G34" s="198">
        <v>0.8701000000000001</v>
      </c>
      <c r="H34" s="121">
        <f t="shared" si="2"/>
        <v>0.45647807164378973</v>
      </c>
      <c r="I34" s="198">
        <v>0.89739999999999998</v>
      </c>
      <c r="J34" s="121">
        <f t="shared" si="2"/>
        <v>3.137570394207545E-2</v>
      </c>
      <c r="K34" s="198">
        <v>0.77200000000000002</v>
      </c>
      <c r="L34" s="121">
        <f t="shared" si="3"/>
        <v>-0.13973701805215066</v>
      </c>
      <c r="M34" s="198">
        <v>0.86569999999999991</v>
      </c>
      <c r="N34" s="121">
        <f t="shared" si="4"/>
        <v>0.1213730569948186</v>
      </c>
    </row>
    <row r="35" spans="2:14" x14ac:dyDescent="0.25">
      <c r="B35" s="119" t="s">
        <v>81</v>
      </c>
      <c r="C35" s="198">
        <v>0</v>
      </c>
      <c r="D35" s="121"/>
      <c r="E35" s="198">
        <v>0.71640000000000004</v>
      </c>
      <c r="F35" s="121" t="str">
        <f t="shared" si="2"/>
        <v>-</v>
      </c>
      <c r="G35" s="198">
        <v>0.91069999999999995</v>
      </c>
      <c r="H35" s="121">
        <f t="shared" si="2"/>
        <v>0.27121719709659398</v>
      </c>
      <c r="I35" s="198">
        <v>0.78780000000000006</v>
      </c>
      <c r="J35" s="121">
        <f t="shared" si="2"/>
        <v>-0.13495113648841539</v>
      </c>
      <c r="K35" s="198">
        <v>0.80449999999999999</v>
      </c>
      <c r="L35" s="121">
        <f t="shared" si="3"/>
        <v>2.1198273673521006E-2</v>
      </c>
      <c r="M35" s="198">
        <v>0.74970000000000003</v>
      </c>
      <c r="N35" s="121">
        <f t="shared" si="4"/>
        <v>-6.8116842759477936E-2</v>
      </c>
    </row>
    <row r="36" spans="2:14" x14ac:dyDescent="0.25">
      <c r="B36" s="119" t="s">
        <v>83</v>
      </c>
      <c r="C36" s="198">
        <v>0</v>
      </c>
      <c r="D36" s="121"/>
      <c r="E36" s="198">
        <v>0.8</v>
      </c>
      <c r="F36" s="121" t="str">
        <f t="shared" si="2"/>
        <v>-</v>
      </c>
      <c r="G36" s="198">
        <v>0.83409999999999995</v>
      </c>
      <c r="H36" s="121">
        <f t="shared" si="2"/>
        <v>4.2624999999999913E-2</v>
      </c>
      <c r="I36" s="198">
        <v>0.94840000000000002</v>
      </c>
      <c r="J36" s="121">
        <f t="shared" si="2"/>
        <v>0.13703392878551734</v>
      </c>
      <c r="K36" s="198">
        <v>0.90610000000000002</v>
      </c>
      <c r="L36" s="121">
        <f t="shared" si="3"/>
        <v>-4.460143399409533E-2</v>
      </c>
      <c r="M36" s="198"/>
      <c r="N36" s="121"/>
    </row>
    <row r="37" spans="2:14" x14ac:dyDescent="0.25">
      <c r="B37" s="119" t="s">
        <v>85</v>
      </c>
      <c r="C37" s="198">
        <v>0</v>
      </c>
      <c r="D37" s="121"/>
      <c r="E37" s="198">
        <v>0.79249999999999998</v>
      </c>
      <c r="F37" s="121" t="str">
        <f t="shared" si="2"/>
        <v>-</v>
      </c>
      <c r="G37" s="198">
        <v>0.71450000000000002</v>
      </c>
      <c r="H37" s="121">
        <f t="shared" si="2"/>
        <v>-9.8422712933753931E-2</v>
      </c>
      <c r="I37" s="198">
        <v>0.85980000000000001</v>
      </c>
      <c r="J37" s="121">
        <f t="shared" si="2"/>
        <v>0.20335899230230936</v>
      </c>
      <c r="K37" s="198">
        <v>0.93030000000000002</v>
      </c>
      <c r="L37" s="121">
        <f t="shared" si="3"/>
        <v>8.1995812979762661E-2</v>
      </c>
      <c r="M37" s="198"/>
      <c r="N37" s="121"/>
    </row>
    <row r="38" spans="2:14" x14ac:dyDescent="0.25">
      <c r="B38" s="119" t="s">
        <v>87</v>
      </c>
      <c r="C38" s="198">
        <v>0.79610000000000003</v>
      </c>
      <c r="D38" s="121"/>
      <c r="E38" s="198">
        <v>0.93</v>
      </c>
      <c r="F38" s="121">
        <f t="shared" si="2"/>
        <v>0.16819495038311771</v>
      </c>
      <c r="G38" s="198">
        <v>0.9556</v>
      </c>
      <c r="H38" s="121">
        <f t="shared" si="2"/>
        <v>2.7526881720430163E-2</v>
      </c>
      <c r="I38" s="198">
        <v>0.92110000000000003</v>
      </c>
      <c r="J38" s="121">
        <f t="shared" si="2"/>
        <v>-3.6102971954792729E-2</v>
      </c>
      <c r="K38" s="198">
        <v>1.0162</v>
      </c>
      <c r="L38" s="121">
        <f t="shared" si="3"/>
        <v>0.10324611877103451</v>
      </c>
      <c r="M38" s="198"/>
      <c r="N38" s="121"/>
    </row>
    <row r="39" spans="2:14" x14ac:dyDescent="0.25">
      <c r="B39" s="119" t="s">
        <v>89</v>
      </c>
      <c r="C39" s="198">
        <v>0.83379999999999999</v>
      </c>
      <c r="D39" s="121"/>
      <c r="E39" s="198">
        <v>0.93120000000000003</v>
      </c>
      <c r="F39" s="121">
        <f t="shared" si="2"/>
        <v>0.11681458383305365</v>
      </c>
      <c r="G39" s="198">
        <v>0.78689999999999993</v>
      </c>
      <c r="H39" s="121">
        <f t="shared" si="2"/>
        <v>-0.15496134020618568</v>
      </c>
      <c r="I39" s="198">
        <v>0.90790000000000004</v>
      </c>
      <c r="J39" s="121">
        <f t="shared" si="2"/>
        <v>0.15376795018426748</v>
      </c>
      <c r="K39" s="198">
        <v>0.88029999999999997</v>
      </c>
      <c r="L39" s="121">
        <f t="shared" si="3"/>
        <v>-3.0399823769137635E-2</v>
      </c>
      <c r="M39" s="198"/>
      <c r="N39" s="121"/>
    </row>
    <row r="40" spans="2:14" x14ac:dyDescent="0.25">
      <c r="B40" s="119" t="s">
        <v>91</v>
      </c>
      <c r="C40" s="198">
        <v>0.3306</v>
      </c>
      <c r="D40" s="121"/>
      <c r="E40" s="198">
        <v>0.89700000000000002</v>
      </c>
      <c r="F40" s="121">
        <f t="shared" si="2"/>
        <v>1.7132486388384756</v>
      </c>
      <c r="G40" s="198">
        <v>0.94959999999999989</v>
      </c>
      <c r="H40" s="121">
        <f t="shared" si="2"/>
        <v>5.8639910813823803E-2</v>
      </c>
      <c r="I40" s="198">
        <v>1.0544</v>
      </c>
      <c r="J40" s="121">
        <f t="shared" si="2"/>
        <v>0.11036225779275499</v>
      </c>
      <c r="K40" s="198">
        <v>0.83840000000000003</v>
      </c>
      <c r="L40" s="121">
        <f t="shared" si="3"/>
        <v>-0.20485584218512898</v>
      </c>
      <c r="M40" s="198"/>
      <c r="N40" s="121"/>
    </row>
    <row r="41" spans="2:14" x14ac:dyDescent="0.25">
      <c r="B41" s="119" t="s">
        <v>93</v>
      </c>
      <c r="C41" s="198">
        <v>0.36659999999999998</v>
      </c>
      <c r="D41" s="121"/>
      <c r="E41" s="198">
        <v>0.79159999999999997</v>
      </c>
      <c r="F41" s="121">
        <f t="shared" si="2"/>
        <v>1.159301691216585</v>
      </c>
      <c r="G41" s="198">
        <v>0.82230000000000003</v>
      </c>
      <c r="H41" s="121">
        <f t="shared" si="2"/>
        <v>3.8782213239009655E-2</v>
      </c>
      <c r="I41" s="198">
        <v>0.84939999999999993</v>
      </c>
      <c r="J41" s="121">
        <f t="shared" si="2"/>
        <v>3.2956341967651515E-2</v>
      </c>
      <c r="K41" s="198">
        <v>0.75549999999999995</v>
      </c>
      <c r="L41" s="121">
        <f t="shared" si="3"/>
        <v>-0.11054862255709907</v>
      </c>
      <c r="M41" s="198"/>
      <c r="N41" s="121"/>
    </row>
    <row r="42" spans="2:14" x14ac:dyDescent="0.25">
      <c r="B42" s="119" t="s">
        <v>95</v>
      </c>
      <c r="C42" s="198">
        <v>0.66909999999999992</v>
      </c>
      <c r="D42" s="121"/>
      <c r="E42" s="198">
        <v>0.81269999999999998</v>
      </c>
      <c r="F42" s="121">
        <f t="shared" si="2"/>
        <v>0.21461664923030943</v>
      </c>
      <c r="G42" s="198">
        <v>0.74650000000000005</v>
      </c>
      <c r="H42" s="121">
        <f t="shared" si="2"/>
        <v>-8.1456872154546445E-2</v>
      </c>
      <c r="I42" s="198">
        <v>0.81110000000000004</v>
      </c>
      <c r="J42" s="121">
        <f t="shared" si="2"/>
        <v>8.6537173476222362E-2</v>
      </c>
      <c r="K42" s="198">
        <v>0.61499999999999999</v>
      </c>
      <c r="L42" s="121">
        <f t="shared" si="3"/>
        <v>-0.24177043521144126</v>
      </c>
      <c r="M42" s="198"/>
      <c r="N42" s="121"/>
    </row>
    <row r="43" spans="2:14" ht="15.75" x14ac:dyDescent="0.25">
      <c r="B43" s="122" t="s">
        <v>32</v>
      </c>
      <c r="C43" s="200">
        <v>0.63275535008939532</v>
      </c>
      <c r="D43" s="124"/>
      <c r="E43" s="200">
        <v>0.76920022397565713</v>
      </c>
      <c r="F43" s="124">
        <f t="shared" si="2"/>
        <v>0.21563606513478706</v>
      </c>
      <c r="G43" s="200">
        <v>0.85289463645208108</v>
      </c>
      <c r="H43" s="124">
        <f t="shared" si="2"/>
        <v>0.10880705682045222</v>
      </c>
      <c r="I43" s="200">
        <v>0.85798212005108554</v>
      </c>
      <c r="J43" s="124">
        <f t="shared" si="2"/>
        <v>5.9649614167673892E-3</v>
      </c>
      <c r="K43" s="200">
        <v>0.82954099756436295</v>
      </c>
      <c r="L43" s="124">
        <f t="shared" si="3"/>
        <v>-3.3148852198725542E-2</v>
      </c>
      <c r="M43" s="200"/>
      <c r="N43" s="124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C46" s="201"/>
      <c r="K46" s="201"/>
      <c r="L46" s="201"/>
    </row>
    <row r="49" spans="2:16" ht="21.75" customHeight="1" thickBot="1" x14ac:dyDescent="0.3">
      <c r="B49" s="277" t="s">
        <v>297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P49" s="1" t="s">
        <v>156</v>
      </c>
    </row>
    <row r="50" spans="2:16" ht="10.5" customHeight="1" thickBot="1" x14ac:dyDescent="0.3">
      <c r="B50" s="108"/>
      <c r="C50" s="109"/>
      <c r="D50" s="108"/>
      <c r="E50" s="108"/>
      <c r="F50" s="108"/>
      <c r="G50" s="108"/>
      <c r="H50" s="108"/>
      <c r="I50" s="108"/>
      <c r="J50" s="108"/>
      <c r="K50" s="108"/>
      <c r="L50" s="108"/>
      <c r="M50" s="4"/>
      <c r="N50" s="4"/>
      <c r="P50" s="1" t="s">
        <v>157</v>
      </c>
    </row>
    <row r="51" spans="2:16" ht="22.5" thickTop="1" thickBot="1" x14ac:dyDescent="0.3">
      <c r="B51" s="111"/>
      <c r="C51" s="302" t="s">
        <v>34</v>
      </c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</row>
    <row r="52" spans="2:16" ht="22.5" thickTop="1" thickBot="1" x14ac:dyDescent="0.3">
      <c r="B52" s="111"/>
      <c r="C52" s="112">
        <f>C$7</f>
        <v>2020</v>
      </c>
      <c r="D52" s="113"/>
      <c r="E52" s="112">
        <f>E$7</f>
        <v>2021</v>
      </c>
      <c r="F52" s="113"/>
      <c r="G52" s="112">
        <f>G$7</f>
        <v>2022</v>
      </c>
      <c r="H52" s="113"/>
      <c r="I52" s="112">
        <f>I$7</f>
        <v>2023</v>
      </c>
      <c r="J52" s="113"/>
      <c r="K52" s="112">
        <f>K$7</f>
        <v>2024</v>
      </c>
      <c r="L52" s="113"/>
      <c r="M52" s="114">
        <f>M$7</f>
        <v>2025</v>
      </c>
      <c r="N52" s="115"/>
    </row>
    <row r="53" spans="2:16" ht="16.5" thickTop="1" thickBot="1" x14ac:dyDescent="0.3">
      <c r="B53" s="87"/>
      <c r="C53" s="116" t="s">
        <v>71</v>
      </c>
      <c r="D53" s="117" t="str">
        <f>CONCATENATE("var ",RIGHT(C52,2),"/",RIGHT(C52-1,2))</f>
        <v>var 20/19</v>
      </c>
      <c r="E53" s="118" t="s">
        <v>71</v>
      </c>
      <c r="F53" s="117" t="str">
        <f>CONCATENATE("var ",RIGHT(E52,2),"/",RIGHT(C52,2))</f>
        <v>var 21/20</v>
      </c>
      <c r="G53" s="118" t="s">
        <v>71</v>
      </c>
      <c r="H53" s="117" t="str">
        <f>CONCATENATE("var ",RIGHT(G52,2),"/",RIGHT(E52,2))</f>
        <v>var 22/21</v>
      </c>
      <c r="I53" s="118" t="s">
        <v>71</v>
      </c>
      <c r="J53" s="117" t="str">
        <f>CONCATENATE("var ",RIGHT(I52,2),"/",RIGHT(G52,2))</f>
        <v>var 23/22</v>
      </c>
      <c r="K53" s="118" t="s">
        <v>71</v>
      </c>
      <c r="L53" s="117" t="str">
        <f>CONCATENATE("var ",RIGHT(K52,2),"/",RIGHT(I52,2))</f>
        <v>var 24/23</v>
      </c>
      <c r="M53" s="118" t="s">
        <v>71</v>
      </c>
      <c r="N53" s="117" t="str">
        <f>CONCATENATE("var ",RIGHT(M52,2),"/",RIGHT(K52,2))</f>
        <v>var 25/24</v>
      </c>
    </row>
    <row r="54" spans="2:16" x14ac:dyDescent="0.25">
      <c r="B54" s="119" t="s">
        <v>73</v>
      </c>
      <c r="C54" s="198">
        <v>0.69279999999999997</v>
      </c>
      <c r="D54" s="121"/>
      <c r="E54" s="198">
        <v>2.0499999999999997E-2</v>
      </c>
      <c r="F54" s="121">
        <f t="shared" ref="F54:J66" si="5">IFERROR(E54/C54-1,"-")</f>
        <v>-0.97040993071593529</v>
      </c>
      <c r="G54" s="198">
        <v>0.51159999999999994</v>
      </c>
      <c r="H54" s="121">
        <f t="shared" si="5"/>
        <v>23.956097560975611</v>
      </c>
      <c r="I54" s="198">
        <v>0.65709999999999991</v>
      </c>
      <c r="J54" s="121">
        <f t="shared" si="5"/>
        <v>0.28440187646598902</v>
      </c>
      <c r="K54" s="198">
        <v>0.7609999999999999</v>
      </c>
      <c r="L54" s="121">
        <f t="shared" ref="L54:L66" si="6">IFERROR(K54/I54-1,"-")</f>
        <v>0.15811900776137566</v>
      </c>
      <c r="M54" s="198">
        <v>0.78</v>
      </c>
      <c r="N54" s="121">
        <f t="shared" ref="N54:N58" si="7">IFERROR(M54/K54-1,"-")</f>
        <v>2.4967148488830748E-2</v>
      </c>
    </row>
    <row r="55" spans="2:16" x14ac:dyDescent="0.25">
      <c r="B55" s="119" t="s">
        <v>75</v>
      </c>
      <c r="C55" s="198">
        <v>0.6823999999999999</v>
      </c>
      <c r="D55" s="121"/>
      <c r="E55" s="198">
        <v>0</v>
      </c>
      <c r="F55" s="121">
        <f t="shared" si="5"/>
        <v>-1</v>
      </c>
      <c r="G55" s="198">
        <v>0.5756</v>
      </c>
      <c r="H55" s="121" t="str">
        <f t="shared" si="5"/>
        <v>-</v>
      </c>
      <c r="I55" s="198">
        <v>0.65670000000000006</v>
      </c>
      <c r="J55" s="121">
        <f t="shared" si="5"/>
        <v>0.14089645587213351</v>
      </c>
      <c r="K55" s="198">
        <v>0.81599999999999995</v>
      </c>
      <c r="L55" s="121">
        <f t="shared" si="6"/>
        <v>0.24257651895842836</v>
      </c>
      <c r="M55" s="198">
        <v>0.78390000000000004</v>
      </c>
      <c r="N55" s="121">
        <f t="shared" si="7"/>
        <v>-3.9338235294117507E-2</v>
      </c>
    </row>
    <row r="56" spans="2:16" x14ac:dyDescent="0.25">
      <c r="B56" s="119" t="s">
        <v>77</v>
      </c>
      <c r="C56" s="198">
        <v>0.31430000000000002</v>
      </c>
      <c r="D56" s="121"/>
      <c r="E56" s="198">
        <v>0</v>
      </c>
      <c r="F56" s="121">
        <f t="shared" si="5"/>
        <v>-1</v>
      </c>
      <c r="G56" s="198">
        <v>0.52380000000000004</v>
      </c>
      <c r="H56" s="121" t="str">
        <f t="shared" si="5"/>
        <v>-</v>
      </c>
      <c r="I56" s="198">
        <v>0.61909999999999998</v>
      </c>
      <c r="J56" s="121">
        <f t="shared" si="5"/>
        <v>0.18193967163039315</v>
      </c>
      <c r="K56" s="198">
        <v>0.75430000000000008</v>
      </c>
      <c r="L56" s="121">
        <f t="shared" si="6"/>
        <v>0.21838152156356028</v>
      </c>
      <c r="M56" s="198">
        <v>0.76700000000000002</v>
      </c>
      <c r="N56" s="121">
        <f t="shared" si="7"/>
        <v>1.6836802333288992E-2</v>
      </c>
    </row>
    <row r="57" spans="2:16" x14ac:dyDescent="0.25">
      <c r="B57" s="119" t="s">
        <v>79</v>
      </c>
      <c r="C57" s="198">
        <v>0</v>
      </c>
      <c r="D57" s="121"/>
      <c r="E57" s="198">
        <v>1.7399999999999999E-2</v>
      </c>
      <c r="F57" s="121" t="str">
        <f t="shared" si="5"/>
        <v>-</v>
      </c>
      <c r="G57" s="198">
        <v>0.53670000000000007</v>
      </c>
      <c r="H57" s="121">
        <f t="shared" si="5"/>
        <v>29.844827586206904</v>
      </c>
      <c r="I57" s="198">
        <v>0.64219999999999999</v>
      </c>
      <c r="J57" s="121">
        <f t="shared" si="5"/>
        <v>0.19657164151294926</v>
      </c>
      <c r="K57" s="198">
        <v>0.84499999999999997</v>
      </c>
      <c r="L57" s="121">
        <f t="shared" si="6"/>
        <v>0.3157894736842104</v>
      </c>
      <c r="M57" s="198">
        <v>0.97349999999999992</v>
      </c>
      <c r="N57" s="121">
        <f t="shared" si="7"/>
        <v>0.15207100591715972</v>
      </c>
    </row>
    <row r="58" spans="2:16" x14ac:dyDescent="0.25">
      <c r="B58" s="119" t="s">
        <v>81</v>
      </c>
      <c r="C58" s="198">
        <v>0</v>
      </c>
      <c r="D58" s="121"/>
      <c r="E58" s="198">
        <v>2.9300000000000003E-2</v>
      </c>
      <c r="F58" s="121" t="str">
        <f t="shared" si="5"/>
        <v>-</v>
      </c>
      <c r="G58" s="198">
        <v>0.46679999999999999</v>
      </c>
      <c r="H58" s="121">
        <f t="shared" si="5"/>
        <v>14.931740614334469</v>
      </c>
      <c r="I58" s="198">
        <v>0.57789999999999997</v>
      </c>
      <c r="J58" s="121">
        <f t="shared" si="5"/>
        <v>0.23800342759211657</v>
      </c>
      <c r="K58" s="198">
        <v>0.74480000000000002</v>
      </c>
      <c r="L58" s="121">
        <f t="shared" si="6"/>
        <v>0.28880429139989627</v>
      </c>
      <c r="M58" s="198">
        <v>0.85439999999999994</v>
      </c>
      <c r="N58" s="121">
        <f t="shared" si="7"/>
        <v>0.14715359828141761</v>
      </c>
    </row>
    <row r="59" spans="2:16" x14ac:dyDescent="0.25">
      <c r="B59" s="119" t="s">
        <v>83</v>
      </c>
      <c r="C59" s="198">
        <v>0</v>
      </c>
      <c r="D59" s="121"/>
      <c r="E59" s="198">
        <v>0.1094</v>
      </c>
      <c r="F59" s="121" t="str">
        <f t="shared" si="5"/>
        <v>-</v>
      </c>
      <c r="G59" s="198">
        <v>0.46140000000000003</v>
      </c>
      <c r="H59" s="121">
        <f t="shared" si="5"/>
        <v>3.2175502742230355</v>
      </c>
      <c r="I59" s="198">
        <v>0.64040000000000008</v>
      </c>
      <c r="J59" s="121">
        <f t="shared" si="5"/>
        <v>0.38794971824880808</v>
      </c>
      <c r="K59" s="198">
        <v>0.69950000000000001</v>
      </c>
      <c r="L59" s="121">
        <f t="shared" si="6"/>
        <v>9.2286071205496478E-2</v>
      </c>
      <c r="M59" s="198"/>
      <c r="N59" s="121"/>
    </row>
    <row r="60" spans="2:16" x14ac:dyDescent="0.25">
      <c r="B60" s="119" t="s">
        <v>85</v>
      </c>
      <c r="C60" s="198">
        <v>0</v>
      </c>
      <c r="D60" s="121"/>
      <c r="E60" s="198">
        <v>0.45779999999999998</v>
      </c>
      <c r="F60" s="121" t="str">
        <f t="shared" si="5"/>
        <v>-</v>
      </c>
      <c r="G60" s="198">
        <v>0.59599999999999997</v>
      </c>
      <c r="H60" s="121">
        <f t="shared" si="5"/>
        <v>0.30187854958497162</v>
      </c>
      <c r="I60" s="198">
        <v>0.7965000000000001</v>
      </c>
      <c r="J60" s="121">
        <f t="shared" si="5"/>
        <v>0.33640939597315467</v>
      </c>
      <c r="K60" s="198">
        <v>0.93659999999999999</v>
      </c>
      <c r="L60" s="121">
        <f t="shared" si="6"/>
        <v>0.17589453860640281</v>
      </c>
      <c r="M60" s="198"/>
      <c r="N60" s="121"/>
    </row>
    <row r="61" spans="2:16" x14ac:dyDescent="0.25">
      <c r="B61" s="119" t="s">
        <v>87</v>
      </c>
      <c r="C61" s="198">
        <v>0.15229999999999999</v>
      </c>
      <c r="D61" s="121"/>
      <c r="E61" s="198">
        <v>0.53239999999999998</v>
      </c>
      <c r="F61" s="121">
        <f t="shared" si="5"/>
        <v>2.4957321076822061</v>
      </c>
      <c r="G61" s="198">
        <v>0.76709999999999989</v>
      </c>
      <c r="H61" s="121">
        <f t="shared" si="5"/>
        <v>0.4408339594290005</v>
      </c>
      <c r="I61" s="198">
        <v>0.88290000000000002</v>
      </c>
      <c r="J61" s="121">
        <f t="shared" si="5"/>
        <v>0.15095815408682078</v>
      </c>
      <c r="K61" s="198">
        <v>0.98499999999999999</v>
      </c>
      <c r="L61" s="121">
        <f t="shared" si="6"/>
        <v>0.11564163551931128</v>
      </c>
      <c r="M61" s="198"/>
      <c r="N61" s="121"/>
    </row>
    <row r="62" spans="2:16" x14ac:dyDescent="0.25">
      <c r="B62" s="119" t="s">
        <v>89</v>
      </c>
      <c r="C62" s="198">
        <v>1.8200000000000001E-2</v>
      </c>
      <c r="D62" s="121"/>
      <c r="E62" s="198">
        <v>0.4698</v>
      </c>
      <c r="F62" s="121">
        <f t="shared" si="5"/>
        <v>24.81318681318681</v>
      </c>
      <c r="G62" s="198">
        <v>0.57100000000000006</v>
      </c>
      <c r="H62" s="121">
        <f t="shared" si="5"/>
        <v>0.21541081311196275</v>
      </c>
      <c r="I62" s="198">
        <v>0.70790000000000008</v>
      </c>
      <c r="J62" s="121">
        <f t="shared" si="5"/>
        <v>0.23975481611208416</v>
      </c>
      <c r="K62" s="198">
        <v>0.78749999999999998</v>
      </c>
      <c r="L62" s="121">
        <f t="shared" si="6"/>
        <v>0.11244526063003235</v>
      </c>
      <c r="M62" s="198"/>
      <c r="N62" s="121"/>
    </row>
    <row r="63" spans="2:16" x14ac:dyDescent="0.25">
      <c r="B63" s="119" t="s">
        <v>91</v>
      </c>
      <c r="C63" s="198">
        <v>0</v>
      </c>
      <c r="D63" s="121"/>
      <c r="E63" s="198">
        <v>0.48570000000000002</v>
      </c>
      <c r="F63" s="121" t="str">
        <f t="shared" si="5"/>
        <v>-</v>
      </c>
      <c r="G63" s="198">
        <v>0.63929999999999998</v>
      </c>
      <c r="H63" s="121">
        <f t="shared" si="5"/>
        <v>0.31624459542927719</v>
      </c>
      <c r="I63" s="198">
        <v>0.70120000000000005</v>
      </c>
      <c r="J63" s="121">
        <f t="shared" si="5"/>
        <v>9.6824651963084651E-2</v>
      </c>
      <c r="K63" s="198">
        <v>0.88969999999999994</v>
      </c>
      <c r="L63" s="121">
        <f t="shared" si="6"/>
        <v>0.26882487164860214</v>
      </c>
      <c r="M63" s="198"/>
      <c r="N63" s="121"/>
    </row>
    <row r="64" spans="2:16" x14ac:dyDescent="0.25">
      <c r="B64" s="119" t="s">
        <v>93</v>
      </c>
      <c r="C64" s="198">
        <v>6.3600000000000004E-2</v>
      </c>
      <c r="D64" s="121"/>
      <c r="E64" s="198">
        <v>0.49979999999999997</v>
      </c>
      <c r="F64" s="121">
        <f t="shared" si="5"/>
        <v>6.8584905660377347</v>
      </c>
      <c r="G64" s="198">
        <v>0.65410000000000001</v>
      </c>
      <c r="H64" s="121">
        <f t="shared" si="5"/>
        <v>0.30872348939575844</v>
      </c>
      <c r="I64" s="198">
        <v>0.64529999999999998</v>
      </c>
      <c r="J64" s="121">
        <f t="shared" si="5"/>
        <v>-1.3453600366916452E-2</v>
      </c>
      <c r="K64" s="198">
        <v>0.7913</v>
      </c>
      <c r="L64" s="121">
        <f t="shared" si="6"/>
        <v>0.2262513559584689</v>
      </c>
      <c r="M64" s="198"/>
      <c r="N64" s="121"/>
    </row>
    <row r="65" spans="2:14" x14ac:dyDescent="0.25">
      <c r="B65" s="119" t="s">
        <v>95</v>
      </c>
      <c r="C65" s="198">
        <v>8.8000000000000009E-2</v>
      </c>
      <c r="D65" s="121"/>
      <c r="E65" s="198">
        <v>0.49869999999999998</v>
      </c>
      <c r="F65" s="121">
        <f t="shared" si="5"/>
        <v>4.6670454545454536</v>
      </c>
      <c r="G65" s="198">
        <v>0.67709999999999992</v>
      </c>
      <c r="H65" s="121">
        <f t="shared" si="5"/>
        <v>0.35773009825546409</v>
      </c>
      <c r="I65" s="198">
        <v>0.7772</v>
      </c>
      <c r="J65" s="121">
        <f t="shared" si="5"/>
        <v>0.14783636095111508</v>
      </c>
      <c r="K65" s="198">
        <v>0.84849999999999992</v>
      </c>
      <c r="L65" s="121">
        <f t="shared" si="6"/>
        <v>9.1739577972207886E-2</v>
      </c>
      <c r="M65" s="198"/>
      <c r="N65" s="121"/>
    </row>
    <row r="66" spans="2:14" ht="15.75" x14ac:dyDescent="0.25">
      <c r="B66" s="122" t="s">
        <v>32</v>
      </c>
      <c r="C66" s="202">
        <f>IFERROR(AVERAGE(C54:C65),"-")</f>
        <v>0.16763333333333333</v>
      </c>
      <c r="D66" s="124"/>
      <c r="E66" s="202">
        <f>IFERROR(AVERAGE(E54:E65),"-")</f>
        <v>0.26006666666666667</v>
      </c>
      <c r="F66" s="124">
        <f t="shared" si="5"/>
        <v>0.55140186915887845</v>
      </c>
      <c r="G66" s="202">
        <f>IFERROR(AVERAGE(G54:G65),"-")</f>
        <v>0.58170833333333338</v>
      </c>
      <c r="H66" s="124">
        <f t="shared" si="5"/>
        <v>1.2367662137913356</v>
      </c>
      <c r="I66" s="202">
        <f>IFERROR(AVERAGE(I54:I65),"-")</f>
        <v>0.69203333333333339</v>
      </c>
      <c r="J66" s="124">
        <f t="shared" si="5"/>
        <v>0.18965690136809688</v>
      </c>
      <c r="K66" s="202">
        <f>IFERROR(AVERAGE(K54:K65),"-")</f>
        <v>0.8216</v>
      </c>
      <c r="L66" s="124">
        <f t="shared" si="6"/>
        <v>0.18722604884157779</v>
      </c>
      <c r="M66" s="202"/>
      <c r="N66" s="124"/>
    </row>
    <row r="67" spans="2:14" ht="6" customHeight="1" x14ac:dyDescent="0.25"/>
    <row r="68" spans="2:14" x14ac:dyDescent="0.25">
      <c r="B68" s="107" t="s">
        <v>57</v>
      </c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</row>
    <row r="69" spans="2:14" x14ac:dyDescent="0.25">
      <c r="C69" s="201"/>
      <c r="K69" s="201"/>
      <c r="L69" s="201"/>
    </row>
  </sheetData>
  <mergeCells count="13">
    <mergeCell ref="B49:N49"/>
    <mergeCell ref="C51:N51"/>
    <mergeCell ref="O21:O24"/>
    <mergeCell ref="B26:N26"/>
    <mergeCell ref="C28:N28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D1ED0-B9BE-4A90-B0C0-BFC5E18ED9F9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97720-1BC0-422F-884E-72E0512B3739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77" t="s">
        <v>159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P5" s="277" t="s">
        <v>160</v>
      </c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D5" s="277" t="s">
        <v>161</v>
      </c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4" t="s">
        <v>257</v>
      </c>
      <c r="D7" s="204" t="s">
        <v>258</v>
      </c>
      <c r="E7" s="204" t="s">
        <v>259</v>
      </c>
      <c r="F7" s="92" t="s">
        <v>260</v>
      </c>
      <c r="G7" s="92" t="s">
        <v>261</v>
      </c>
      <c r="H7" s="14" t="str">
        <f>CONCATENATE("var. ",RIGHT(G7,2),"/",RIGHT(F7,2))</f>
        <v>var. 25/24</v>
      </c>
      <c r="I7" s="204" t="s">
        <v>221</v>
      </c>
      <c r="J7" s="205" t="s">
        <v>222</v>
      </c>
      <c r="K7" s="205" t="s">
        <v>223</v>
      </c>
      <c r="L7" s="13" t="s">
        <v>224</v>
      </c>
      <c r="M7" s="13" t="s">
        <v>225</v>
      </c>
      <c r="N7" s="14" t="str">
        <f>CONCATENATE("var. ",RIGHT(M7,2),"/",RIGHT(L7,2))</f>
        <v>var. 25/24</v>
      </c>
      <c r="P7" s="87"/>
      <c r="Q7" s="204" t="s">
        <v>257</v>
      </c>
      <c r="R7" s="205" t="s">
        <v>258</v>
      </c>
      <c r="S7" s="205" t="s">
        <v>259</v>
      </c>
      <c r="T7" s="92" t="s">
        <v>260</v>
      </c>
      <c r="U7" s="92" t="s">
        <v>261</v>
      </c>
      <c r="V7" s="14" t="str">
        <f>CONCATENATE("var. ",RIGHT(U7,2),"/",RIGHT(T7,2))</f>
        <v>var. 25/24</v>
      </c>
      <c r="W7" s="204" t="s">
        <v>221</v>
      </c>
      <c r="X7" s="204" t="s">
        <v>222</v>
      </c>
      <c r="Y7" s="204" t="s">
        <v>223</v>
      </c>
      <c r="Z7" s="13" t="s">
        <v>224</v>
      </c>
      <c r="AA7" s="13" t="s">
        <v>225</v>
      </c>
      <c r="AB7" s="14" t="str">
        <f>CONCATENATE("var. ",RIGHT(AA7,2),"/",RIGHT(Z7,2))</f>
        <v>var. 25/24</v>
      </c>
      <c r="AD7" s="87"/>
      <c r="AE7" s="204" t="s">
        <v>257</v>
      </c>
      <c r="AF7" s="205" t="s">
        <v>258</v>
      </c>
      <c r="AG7" s="205" t="s">
        <v>259</v>
      </c>
      <c r="AH7" s="92" t="s">
        <v>260</v>
      </c>
      <c r="AI7" s="92" t="s">
        <v>261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221</v>
      </c>
      <c r="AN7" s="205" t="s">
        <v>222</v>
      </c>
      <c r="AO7" s="205" t="s">
        <v>223</v>
      </c>
      <c r="AP7" s="13" t="s">
        <v>224</v>
      </c>
      <c r="AQ7" s="13" t="s">
        <v>225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45</v>
      </c>
      <c r="C8" s="209">
        <v>89.423468038758116</v>
      </c>
      <c r="D8" s="210">
        <v>105.64044124934222</v>
      </c>
      <c r="E8" s="210">
        <v>111.34863739464056</v>
      </c>
      <c r="F8" s="211">
        <v>124.7440986517978</v>
      </c>
      <c r="G8" s="210">
        <v>133.37966119257888</v>
      </c>
      <c r="H8" s="136">
        <f>G8/F8-1</f>
        <v>6.9226220992512078E-2</v>
      </c>
      <c r="I8" s="209">
        <v>86.17</v>
      </c>
      <c r="J8" s="212">
        <v>87.38</v>
      </c>
      <c r="K8" s="212">
        <v>94.03</v>
      </c>
      <c r="L8" s="212">
        <v>102.38</v>
      </c>
      <c r="M8" s="212">
        <v>107.69</v>
      </c>
      <c r="N8" s="136">
        <f t="shared" ref="N8:N18" si="0">M8/L8-1</f>
        <v>5.1865598749755826E-2</v>
      </c>
      <c r="P8" s="208" t="s">
        <v>45</v>
      </c>
      <c r="Q8" s="209">
        <v>24.61800978023355</v>
      </c>
      <c r="R8" s="211">
        <v>76.315361633408315</v>
      </c>
      <c r="S8" s="211">
        <v>90.871739829036486</v>
      </c>
      <c r="T8" s="211">
        <v>104.76472274215966</v>
      </c>
      <c r="U8" s="211">
        <v>110.48556966297285</v>
      </c>
      <c r="V8" s="136">
        <f t="shared" ref="V8:V18" si="1">U8/T8-1</f>
        <v>5.460661538610645E-2</v>
      </c>
      <c r="W8" s="209">
        <v>29.15</v>
      </c>
      <c r="X8" s="212">
        <v>61.04</v>
      </c>
      <c r="Y8" s="212">
        <v>68.22</v>
      </c>
      <c r="Z8" s="212">
        <v>77.86</v>
      </c>
      <c r="AA8" s="212">
        <v>81.08</v>
      </c>
      <c r="AB8" s="136">
        <f t="shared" ref="AB8:AB18" si="2">AA8/Z8-1</f>
        <v>4.1356280503467735E-2</v>
      </c>
      <c r="AD8" s="67" t="s">
        <v>45</v>
      </c>
      <c r="AE8" s="213">
        <v>75837969.260000005</v>
      </c>
      <c r="AF8" s="135">
        <v>589388227.38999987</v>
      </c>
      <c r="AG8" s="135">
        <v>726538653.19000006</v>
      </c>
      <c r="AH8" s="135">
        <v>846016357.94000006</v>
      </c>
      <c r="AI8" s="135">
        <v>881772585.12999988</v>
      </c>
      <c r="AJ8" s="136">
        <f t="shared" ref="AJ8:AJ18" si="3">AI8/AH8-1</f>
        <v>4.2264226754508805E-2</v>
      </c>
      <c r="AK8" s="135">
        <f t="shared" ref="AK8:AK18" si="4">AI8-AH8</f>
        <v>35756227.189999819</v>
      </c>
      <c r="AL8" s="137">
        <f t="shared" ref="AL8:AL18" si="5">AI8/AI$8</f>
        <v>1</v>
      </c>
      <c r="AM8" s="214">
        <v>19222102.370000001</v>
      </c>
      <c r="AN8" s="215">
        <v>97026873.810000002</v>
      </c>
      <c r="AO8" s="215">
        <v>110363179.45999999</v>
      </c>
      <c r="AP8" s="215">
        <v>127747837.72</v>
      </c>
      <c r="AQ8" s="215">
        <v>130419827.3</v>
      </c>
      <c r="AR8" s="136">
        <f t="shared" ref="AR8:AR18" si="6">AQ8/AP8-1</f>
        <v>2.0916123730066571E-2</v>
      </c>
      <c r="AS8" s="135">
        <f t="shared" ref="AS8:AS18" si="7">AQ8-AP8</f>
        <v>2671989.5799999982</v>
      </c>
      <c r="AT8" s="136">
        <f t="shared" ref="AT8:AT18" si="8">AQ8/AM8-1</f>
        <v>5.7848888113064394</v>
      </c>
      <c r="AU8" s="135">
        <f t="shared" ref="AU8:AU18" si="9">AQ8-AM8</f>
        <v>111197724.92999999</v>
      </c>
      <c r="AV8" s="137">
        <f t="shared" ref="AV8:AV18" si="10">AQ8/AQ$8</f>
        <v>1</v>
      </c>
    </row>
    <row r="9" spans="2:48" x14ac:dyDescent="0.25">
      <c r="B9" s="15" t="s">
        <v>46</v>
      </c>
      <c r="C9" s="216">
        <v>119.61314873097885</v>
      </c>
      <c r="D9" s="217">
        <v>132.23809490025502</v>
      </c>
      <c r="E9" s="217">
        <v>137.98804402669992</v>
      </c>
      <c r="F9" s="217">
        <v>153.28463003899193</v>
      </c>
      <c r="G9" s="217">
        <v>162.38391218939125</v>
      </c>
      <c r="H9" s="76">
        <f>G9/F9-1</f>
        <v>5.9361999621780015E-2</v>
      </c>
      <c r="I9" s="216">
        <v>112.98</v>
      </c>
      <c r="J9" s="217">
        <v>108.31</v>
      </c>
      <c r="K9" s="217">
        <v>112.07</v>
      </c>
      <c r="L9" s="217">
        <v>120.74</v>
      </c>
      <c r="M9" s="217">
        <v>123.41</v>
      </c>
      <c r="N9" s="76">
        <f t="shared" si="0"/>
        <v>2.2113632598973032E-2</v>
      </c>
      <c r="P9" s="15" t="s">
        <v>46</v>
      </c>
      <c r="Q9" s="216">
        <v>34.532290327417726</v>
      </c>
      <c r="R9" s="217">
        <v>102.92898644100693</v>
      </c>
      <c r="S9" s="217">
        <v>118.25142482894158</v>
      </c>
      <c r="T9" s="217">
        <v>132.44852244191219</v>
      </c>
      <c r="U9" s="217">
        <v>139.78529855322412</v>
      </c>
      <c r="V9" s="76">
        <f t="shared" si="1"/>
        <v>5.5393416068719281E-2</v>
      </c>
      <c r="W9" s="216">
        <v>38.03</v>
      </c>
      <c r="X9" s="217">
        <v>83.6</v>
      </c>
      <c r="Y9" s="217">
        <v>89.91</v>
      </c>
      <c r="Z9" s="217">
        <v>99.56</v>
      </c>
      <c r="AA9" s="217">
        <v>98.01</v>
      </c>
      <c r="AB9" s="76">
        <f t="shared" si="2"/>
        <v>-1.5568501406187152E-2</v>
      </c>
      <c r="AD9" s="15" t="s">
        <v>46</v>
      </c>
      <c r="AE9" s="218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19">
        <v>9477077.6999999993</v>
      </c>
      <c r="AN9" s="220">
        <v>49225047.259999998</v>
      </c>
      <c r="AO9" s="220">
        <v>54760619.090000004</v>
      </c>
      <c r="AP9" s="220">
        <v>60676985.259999998</v>
      </c>
      <c r="AQ9" s="220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6">
        <v>68.605998124772668</v>
      </c>
      <c r="D10" s="217">
        <v>91.749378487789571</v>
      </c>
      <c r="E10" s="217">
        <v>99.58570987428547</v>
      </c>
      <c r="F10" s="217">
        <v>113.78281563761162</v>
      </c>
      <c r="G10" s="217">
        <v>123.90733032262716</v>
      </c>
      <c r="H10" s="76">
        <f>G10/F10-1</f>
        <v>8.8981052439950581E-2</v>
      </c>
      <c r="I10" s="216">
        <v>67.34</v>
      </c>
      <c r="J10" s="217">
        <v>79.27</v>
      </c>
      <c r="K10" s="217">
        <v>82.53</v>
      </c>
      <c r="L10" s="217">
        <v>97.02</v>
      </c>
      <c r="M10" s="217">
        <v>107.6</v>
      </c>
      <c r="N10" s="76">
        <f t="shared" si="0"/>
        <v>0.10904968047825192</v>
      </c>
      <c r="P10" s="19" t="s">
        <v>47</v>
      </c>
      <c r="Q10" s="216">
        <v>14.137286315654363</v>
      </c>
      <c r="R10" s="217">
        <v>66.15306212844591</v>
      </c>
      <c r="S10" s="217">
        <v>81.414700866660823</v>
      </c>
      <c r="T10" s="217">
        <v>95.987960191022665</v>
      </c>
      <c r="U10" s="217">
        <v>101.3173015035609</v>
      </c>
      <c r="V10" s="76">
        <f t="shared" si="1"/>
        <v>5.5520935145746186E-2</v>
      </c>
      <c r="W10" s="216">
        <v>15.16</v>
      </c>
      <c r="X10" s="217">
        <v>53.96</v>
      </c>
      <c r="Y10" s="217">
        <v>58.56</v>
      </c>
      <c r="Z10" s="217">
        <v>74.69</v>
      </c>
      <c r="AA10" s="217">
        <v>79.97</v>
      </c>
      <c r="AB10" s="76">
        <f t="shared" si="2"/>
        <v>7.0692194403534581E-2</v>
      </c>
      <c r="AD10" s="19" t="s">
        <v>47</v>
      </c>
      <c r="AE10" s="218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19">
        <v>2329043.2799999998</v>
      </c>
      <c r="AN10" s="220">
        <v>24139704.43</v>
      </c>
      <c r="AO10" s="220">
        <v>25469490.43</v>
      </c>
      <c r="AP10" s="220">
        <v>32488684.890000001</v>
      </c>
      <c r="AQ10" s="220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6">
        <v>54.385695459573327</v>
      </c>
      <c r="D11" s="217">
        <v>69.053002298236166</v>
      </c>
      <c r="E11" s="217">
        <v>78.125708533032878</v>
      </c>
      <c r="F11" s="217">
        <v>86.04087629442229</v>
      </c>
      <c r="G11" s="217">
        <v>103.43789968721794</v>
      </c>
      <c r="H11" s="76">
        <f>G11/F11-1</f>
        <v>0.20219486530175468</v>
      </c>
      <c r="I11" s="216">
        <v>50.39</v>
      </c>
      <c r="J11" s="217">
        <v>66.709999999999994</v>
      </c>
      <c r="K11" s="217">
        <v>58.18</v>
      </c>
      <c r="L11" s="217">
        <v>76.709999999999994</v>
      </c>
      <c r="M11" s="217">
        <v>85.07</v>
      </c>
      <c r="N11" s="76">
        <f t="shared" si="0"/>
        <v>0.10898187980706564</v>
      </c>
      <c r="P11" s="19" t="s">
        <v>48</v>
      </c>
      <c r="Q11" s="216">
        <v>19.218728302184203</v>
      </c>
      <c r="R11" s="217">
        <v>49.444334994722752</v>
      </c>
      <c r="S11" s="217">
        <v>54.895985344462289</v>
      </c>
      <c r="T11" s="217">
        <v>63.19860642891576</v>
      </c>
      <c r="U11" s="217">
        <v>70.782903103112503</v>
      </c>
      <c r="V11" s="76">
        <f t="shared" si="1"/>
        <v>0.1200073403948767</v>
      </c>
      <c r="W11" s="216">
        <v>19.03</v>
      </c>
      <c r="X11" s="217">
        <v>35.21</v>
      </c>
      <c r="Y11" s="217">
        <v>27.56</v>
      </c>
      <c r="Z11" s="217">
        <v>28.5</v>
      </c>
      <c r="AA11" s="217">
        <v>40.020000000000003</v>
      </c>
      <c r="AB11" s="76">
        <f t="shared" si="2"/>
        <v>0.40421052631578958</v>
      </c>
      <c r="AD11" s="19" t="s">
        <v>48</v>
      </c>
      <c r="AE11" s="218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19">
        <v>139202.99</v>
      </c>
      <c r="AN11" s="220">
        <v>447473.95</v>
      </c>
      <c r="AO11" s="220">
        <v>384494.2</v>
      </c>
      <c r="AP11" s="220">
        <v>397521.95</v>
      </c>
      <c r="AQ11" s="220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6">
        <v>154.48940917080748</v>
      </c>
      <c r="D12" s="217">
        <v>236.67629712851519</v>
      </c>
      <c r="E12" s="217">
        <v>166.96534083631551</v>
      </c>
      <c r="F12" s="217">
        <v>195.22665126196995</v>
      </c>
      <c r="G12" s="217">
        <v>217.32573280048848</v>
      </c>
      <c r="H12" s="76">
        <f t="shared" ref="H12:H18" si="11">G12/F12-1</f>
        <v>0.11319705273674097</v>
      </c>
      <c r="I12" s="216">
        <v>160.93</v>
      </c>
      <c r="J12" s="217">
        <v>104.86</v>
      </c>
      <c r="K12" s="217">
        <v>153.51</v>
      </c>
      <c r="L12" s="217">
        <v>130.86000000000001</v>
      </c>
      <c r="M12" s="217">
        <v>161.69999999999999</v>
      </c>
      <c r="N12" s="76">
        <f t="shared" si="0"/>
        <v>0.23567171022466726</v>
      </c>
      <c r="P12" s="19" t="s">
        <v>49</v>
      </c>
      <c r="Q12" s="216">
        <v>36.316833258124703</v>
      </c>
      <c r="R12" s="217">
        <v>117.61546768022718</v>
      </c>
      <c r="S12" s="217">
        <v>92.168248419946877</v>
      </c>
      <c r="T12" s="217">
        <v>127.96940866594741</v>
      </c>
      <c r="U12" s="217">
        <v>160.40557580035642</v>
      </c>
      <c r="V12" s="76">
        <f t="shared" si="1"/>
        <v>0.25346813330270734</v>
      </c>
      <c r="W12" s="216">
        <v>51.71</v>
      </c>
      <c r="X12" s="217">
        <v>40.42</v>
      </c>
      <c r="Y12" s="217">
        <v>53.45</v>
      </c>
      <c r="Z12" s="217">
        <v>80.97</v>
      </c>
      <c r="AA12" s="217">
        <v>109.85</v>
      </c>
      <c r="AB12" s="76">
        <f t="shared" si="2"/>
        <v>0.35667531184389278</v>
      </c>
      <c r="AD12" s="19" t="s">
        <v>49</v>
      </c>
      <c r="AE12" s="218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19">
        <v>1957390.92</v>
      </c>
      <c r="AN12" s="220">
        <v>2068539.88</v>
      </c>
      <c r="AO12" s="220">
        <v>2536858.79</v>
      </c>
      <c r="AP12" s="220">
        <v>3516583.46</v>
      </c>
      <c r="AQ12" s="220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6">
        <v>35.164202003230017</v>
      </c>
      <c r="D13" s="217">
        <v>56.134315429729149</v>
      </c>
      <c r="E13" s="217">
        <v>63.521467355569442</v>
      </c>
      <c r="F13" s="217">
        <v>73.307692546764059</v>
      </c>
      <c r="G13" s="217">
        <v>80.740314642419676</v>
      </c>
      <c r="H13" s="76">
        <f t="shared" si="11"/>
        <v>0.10138938817252008</v>
      </c>
      <c r="I13" s="216">
        <v>33.96</v>
      </c>
      <c r="J13" s="217">
        <v>46.88</v>
      </c>
      <c r="K13" s="217">
        <v>54.44</v>
      </c>
      <c r="L13" s="217">
        <v>58.54</v>
      </c>
      <c r="M13" s="217">
        <v>66.95</v>
      </c>
      <c r="N13" s="76">
        <f t="shared" si="0"/>
        <v>0.14366245302357372</v>
      </c>
      <c r="P13" s="19" t="s">
        <v>50</v>
      </c>
      <c r="Q13" s="216">
        <v>10.539728120072974</v>
      </c>
      <c r="R13" s="217">
        <v>36.382449139046848</v>
      </c>
      <c r="S13" s="217">
        <v>50.331836134752088</v>
      </c>
      <c r="T13" s="217">
        <v>59.591288416812354</v>
      </c>
      <c r="U13" s="217">
        <v>65.332979640246435</v>
      </c>
      <c r="V13" s="76">
        <f t="shared" si="1"/>
        <v>9.6351184476390461E-2</v>
      </c>
      <c r="W13" s="216">
        <v>14.65</v>
      </c>
      <c r="X13" s="217">
        <v>30.01</v>
      </c>
      <c r="Y13" s="217">
        <v>36.36</v>
      </c>
      <c r="Z13" s="217">
        <v>39.32</v>
      </c>
      <c r="AA13" s="217">
        <v>47.74</v>
      </c>
      <c r="AB13" s="76">
        <f t="shared" si="2"/>
        <v>0.2141403865717193</v>
      </c>
      <c r="AD13" s="19" t="s">
        <v>50</v>
      </c>
      <c r="AE13" s="218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19">
        <v>1280826.01</v>
      </c>
      <c r="AN13" s="220">
        <v>8016409.6399999997</v>
      </c>
      <c r="AO13" s="220">
        <v>10194390.619999999</v>
      </c>
      <c r="AP13" s="220">
        <v>11946130.1</v>
      </c>
      <c r="AQ13" s="220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6">
        <v>80.611090552006999</v>
      </c>
      <c r="D14" s="217">
        <v>89.354754765392471</v>
      </c>
      <c r="E14" s="217">
        <v>99.460677559462709</v>
      </c>
      <c r="F14" s="217">
        <v>111.53278240164596</v>
      </c>
      <c r="G14" s="217">
        <v>120.06942655265695</v>
      </c>
      <c r="H14" s="76">
        <f t="shared" si="11"/>
        <v>7.6539327426346171E-2</v>
      </c>
      <c r="I14" s="216">
        <v>80.28</v>
      </c>
      <c r="J14" s="217">
        <v>82.54</v>
      </c>
      <c r="K14" s="217">
        <v>86.96</v>
      </c>
      <c r="L14" s="217">
        <v>99.78</v>
      </c>
      <c r="M14" s="217">
        <v>106.08</v>
      </c>
      <c r="N14" s="76">
        <f t="shared" si="0"/>
        <v>6.3138905592303063E-2</v>
      </c>
      <c r="P14" s="19" t="s">
        <v>51</v>
      </c>
      <c r="Q14" s="216">
        <v>31.407207596971087</v>
      </c>
      <c r="R14" s="217">
        <v>69.287823586122954</v>
      </c>
      <c r="S14" s="217">
        <v>81.552824481819684</v>
      </c>
      <c r="T14" s="217">
        <v>94.069200130065227</v>
      </c>
      <c r="U14" s="217">
        <v>100.64893668336411</v>
      </c>
      <c r="V14" s="76">
        <f t="shared" si="1"/>
        <v>6.9945705333960273E-2</v>
      </c>
      <c r="W14" s="216">
        <v>36.950000000000003</v>
      </c>
      <c r="X14" s="217">
        <v>59.7</v>
      </c>
      <c r="Y14" s="217">
        <v>60.27</v>
      </c>
      <c r="Z14" s="217">
        <v>69.36</v>
      </c>
      <c r="AA14" s="217">
        <v>82.85</v>
      </c>
      <c r="AB14" s="76">
        <f t="shared" si="2"/>
        <v>0.19449250288350628</v>
      </c>
      <c r="AD14" s="19" t="s">
        <v>51</v>
      </c>
      <c r="AE14" s="218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19">
        <v>271492.53999999998</v>
      </c>
      <c r="AN14" s="220">
        <v>627335.91</v>
      </c>
      <c r="AO14" s="220">
        <v>633392.22</v>
      </c>
      <c r="AP14" s="220">
        <v>739635.33</v>
      </c>
      <c r="AQ14" s="220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6">
        <v>107.84751943500432</v>
      </c>
      <c r="D15" s="217">
        <v>118.83918536650482</v>
      </c>
      <c r="E15" s="217">
        <v>141.30959432666666</v>
      </c>
      <c r="F15" s="217">
        <v>163.99167209658259</v>
      </c>
      <c r="G15" s="217">
        <v>191.18215536599405</v>
      </c>
      <c r="H15" s="76">
        <f t="shared" si="11"/>
        <v>0.16580404920438685</v>
      </c>
      <c r="I15" s="216">
        <v>92.13</v>
      </c>
      <c r="J15" s="217">
        <v>110.06</v>
      </c>
      <c r="K15" s="217">
        <v>137.72</v>
      </c>
      <c r="L15" s="217">
        <v>134.81</v>
      </c>
      <c r="M15" s="217">
        <v>156.78</v>
      </c>
      <c r="N15" s="76">
        <f t="shared" si="0"/>
        <v>0.16297010607521689</v>
      </c>
      <c r="P15" s="19" t="s">
        <v>52</v>
      </c>
      <c r="Q15" s="216">
        <v>44.959498197315753</v>
      </c>
      <c r="R15" s="217">
        <v>88.148081426396161</v>
      </c>
      <c r="S15" s="217">
        <v>111.84802044236957</v>
      </c>
      <c r="T15" s="217">
        <v>141.36123737760903</v>
      </c>
      <c r="U15" s="217">
        <v>158.99894520799916</v>
      </c>
      <c r="V15" s="76">
        <f t="shared" si="1"/>
        <v>0.12477046860643748</v>
      </c>
      <c r="W15" s="216">
        <v>47.09</v>
      </c>
      <c r="X15" s="217">
        <v>74.209999999999994</v>
      </c>
      <c r="Y15" s="217">
        <v>101.32</v>
      </c>
      <c r="Z15" s="217">
        <v>107.84</v>
      </c>
      <c r="AA15" s="217">
        <v>121.14</v>
      </c>
      <c r="AB15" s="76">
        <f t="shared" si="2"/>
        <v>0.12333086053412456</v>
      </c>
      <c r="AD15" s="19" t="s">
        <v>52</v>
      </c>
      <c r="AE15" s="218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19">
        <v>919570.67</v>
      </c>
      <c r="AN15" s="220">
        <v>3319775.68</v>
      </c>
      <c r="AO15" s="220">
        <v>5606630.8099999996</v>
      </c>
      <c r="AP15" s="220">
        <v>5977140.8700000001</v>
      </c>
      <c r="AQ15" s="220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6">
        <v>63.394620252519019</v>
      </c>
      <c r="D16" s="217">
        <v>75.761882314410343</v>
      </c>
      <c r="E16" s="217">
        <v>87.685735766659221</v>
      </c>
      <c r="F16" s="217">
        <v>97.331889797767843</v>
      </c>
      <c r="G16" s="217">
        <v>107.17649698300404</v>
      </c>
      <c r="H16" s="76">
        <f t="shared" si="11"/>
        <v>0.10114472456756896</v>
      </c>
      <c r="I16" s="216">
        <v>65.77</v>
      </c>
      <c r="J16" s="217">
        <v>71.44</v>
      </c>
      <c r="K16" s="217">
        <v>78.97</v>
      </c>
      <c r="L16" s="217">
        <v>79.5</v>
      </c>
      <c r="M16" s="217">
        <v>90.02</v>
      </c>
      <c r="N16" s="76">
        <f t="shared" si="0"/>
        <v>0.13232704402515716</v>
      </c>
      <c r="P16" s="19" t="s">
        <v>53</v>
      </c>
      <c r="Q16" s="216">
        <v>26.247603193336275</v>
      </c>
      <c r="R16" s="217">
        <v>56.218571331512265</v>
      </c>
      <c r="S16" s="217">
        <v>64.730510163947514</v>
      </c>
      <c r="T16" s="217">
        <v>75.245820492638387</v>
      </c>
      <c r="U16" s="217">
        <v>81.884457754327471</v>
      </c>
      <c r="V16" s="76">
        <f t="shared" si="1"/>
        <v>8.8225993393727054E-2</v>
      </c>
      <c r="W16" s="216">
        <v>28.77</v>
      </c>
      <c r="X16" s="217">
        <v>52.03</v>
      </c>
      <c r="Y16" s="217">
        <v>48.39</v>
      </c>
      <c r="Z16" s="217">
        <v>46.6</v>
      </c>
      <c r="AA16" s="217">
        <v>60.98</v>
      </c>
      <c r="AB16" s="76">
        <f t="shared" si="2"/>
        <v>0.30858369098712446</v>
      </c>
      <c r="AD16" s="19" t="s">
        <v>53</v>
      </c>
      <c r="AE16" s="218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19">
        <v>1115784.1499999999</v>
      </c>
      <c r="AN16" s="220">
        <v>2327395.5499999998</v>
      </c>
      <c r="AO16" s="220">
        <v>2293561.5499999998</v>
      </c>
      <c r="AP16" s="220">
        <v>2123583.19</v>
      </c>
      <c r="AQ16" s="220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6">
        <v>84.79904791982085</v>
      </c>
      <c r="D17" s="217">
        <v>108.55793877235132</v>
      </c>
      <c r="E17" s="217">
        <v>124.89683916108375</v>
      </c>
      <c r="F17" s="217">
        <v>138.28996695676636</v>
      </c>
      <c r="G17" s="217">
        <v>115.38530827077689</v>
      </c>
      <c r="H17" s="76">
        <f t="shared" si="11"/>
        <v>-0.16562776888326369</v>
      </c>
      <c r="I17" s="216">
        <v>80.63</v>
      </c>
      <c r="J17" s="217">
        <v>95.86</v>
      </c>
      <c r="K17" s="217">
        <v>113.97</v>
      </c>
      <c r="L17" s="217">
        <v>122.94</v>
      </c>
      <c r="M17" s="217">
        <v>91.08</v>
      </c>
      <c r="N17" s="76">
        <f t="shared" si="0"/>
        <v>-0.25915080527086387</v>
      </c>
      <c r="P17" s="19" t="s">
        <v>54</v>
      </c>
      <c r="Q17" s="216">
        <v>25.330788310187259</v>
      </c>
      <c r="R17" s="217">
        <v>77.907610986334461</v>
      </c>
      <c r="S17" s="217">
        <v>103.81438075227631</v>
      </c>
      <c r="T17" s="217">
        <v>119.46333206455625</v>
      </c>
      <c r="U17" s="217">
        <v>98.652309276117307</v>
      </c>
      <c r="V17" s="76">
        <f t="shared" si="1"/>
        <v>-0.17420427196181809</v>
      </c>
      <c r="W17" s="216">
        <v>29.03</v>
      </c>
      <c r="X17" s="217">
        <v>65.599999999999994</v>
      </c>
      <c r="Y17" s="217">
        <v>86.93</v>
      </c>
      <c r="Z17" s="217">
        <v>98.95</v>
      </c>
      <c r="AA17" s="217">
        <v>72.53</v>
      </c>
      <c r="AB17" s="76">
        <f t="shared" si="2"/>
        <v>-0.26700353713996972</v>
      </c>
      <c r="AD17" s="19" t="s">
        <v>54</v>
      </c>
      <c r="AE17" s="218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19">
        <v>882765.87</v>
      </c>
      <c r="AN17" s="220">
        <v>5533119.9100000001</v>
      </c>
      <c r="AO17" s="220">
        <v>7023051.9699999997</v>
      </c>
      <c r="AP17" s="220">
        <v>8349188.1500000004</v>
      </c>
      <c r="AQ17" s="220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6">
        <v>79.290809248569559</v>
      </c>
      <c r="D18" s="217">
        <v>62.000242937734313</v>
      </c>
      <c r="E18" s="217">
        <v>71.091270430905183</v>
      </c>
      <c r="F18" s="217">
        <v>77.162788348329599</v>
      </c>
      <c r="G18" s="217">
        <v>77.905957326338452</v>
      </c>
      <c r="H18" s="76">
        <f t="shared" si="11"/>
        <v>9.6311835525437761E-3</v>
      </c>
      <c r="I18" s="216">
        <v>79.44</v>
      </c>
      <c r="J18" s="217">
        <v>51.13</v>
      </c>
      <c r="K18" s="217">
        <v>53.39</v>
      </c>
      <c r="L18" s="217">
        <v>54.91</v>
      </c>
      <c r="M18" s="217">
        <v>77.97</v>
      </c>
      <c r="N18" s="76">
        <f t="shared" si="0"/>
        <v>0.4199599344381717</v>
      </c>
      <c r="P18" s="23" t="s">
        <v>55</v>
      </c>
      <c r="Q18" s="216">
        <v>16.728878531526679</v>
      </c>
      <c r="R18" s="217">
        <v>42.193841171498114</v>
      </c>
      <c r="S18" s="217">
        <v>57.98342362668452</v>
      </c>
      <c r="T18" s="217">
        <v>63.589757842486854</v>
      </c>
      <c r="U18" s="217">
        <v>61.640685361972558</v>
      </c>
      <c r="V18" s="76">
        <f t="shared" si="1"/>
        <v>-3.0650729718804559E-2</v>
      </c>
      <c r="W18" s="216">
        <v>30.5</v>
      </c>
      <c r="X18" s="217">
        <v>34.869999999999997</v>
      </c>
      <c r="Y18" s="217">
        <v>38.43</v>
      </c>
      <c r="Z18" s="217">
        <v>39.17</v>
      </c>
      <c r="AA18" s="217">
        <v>55.49</v>
      </c>
      <c r="AB18" s="76">
        <f t="shared" si="2"/>
        <v>0.41664539188154204</v>
      </c>
      <c r="AD18" s="23" t="s">
        <v>55</v>
      </c>
      <c r="AE18" s="218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19">
        <v>848948.24</v>
      </c>
      <c r="AN18" s="220">
        <v>1322071.6100000001</v>
      </c>
      <c r="AO18" s="220">
        <v>1460689.78</v>
      </c>
      <c r="AP18" s="220">
        <v>1532384.51</v>
      </c>
      <c r="AQ18" s="220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1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4" t="s">
        <v>162</v>
      </c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P21" s="294" t="s">
        <v>163</v>
      </c>
      <c r="Q21" s="294"/>
      <c r="R21" s="294"/>
      <c r="S21" s="294"/>
      <c r="T21" s="294"/>
      <c r="U21" s="294"/>
      <c r="V21" s="294"/>
      <c r="W21" s="294"/>
      <c r="X21" s="222"/>
      <c r="Y21" s="222"/>
      <c r="Z21" s="222"/>
      <c r="AA21" s="222"/>
      <c r="AB21" s="222"/>
      <c r="AD21" s="315" t="s">
        <v>164</v>
      </c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</row>
    <row r="22" spans="2:48" ht="24" customHeight="1" x14ac:dyDescent="0.25">
      <c r="B22" s="294" t="s">
        <v>165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P22" s="316" t="s">
        <v>166</v>
      </c>
      <c r="Q22" s="316"/>
      <c r="R22" s="316"/>
      <c r="S22" s="316"/>
      <c r="T22" s="316"/>
      <c r="U22" s="316"/>
      <c r="V22" s="316"/>
      <c r="W22" s="316"/>
      <c r="X22" s="223"/>
      <c r="Y22" s="223"/>
      <c r="Z22" s="223"/>
      <c r="AA22" s="223"/>
      <c r="AB22" s="223"/>
      <c r="AQ22" s="53">
        <f>AQ11/M11</f>
        <v>6592.4915951569301</v>
      </c>
    </row>
    <row r="23" spans="2:48" x14ac:dyDescent="0.25">
      <c r="B23" s="294"/>
      <c r="C23" s="294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77" t="s">
        <v>167</v>
      </c>
      <c r="C27" s="277"/>
      <c r="D27" s="277"/>
      <c r="E27" s="277"/>
      <c r="F27" s="277"/>
      <c r="G27" s="277"/>
      <c r="H27" s="277"/>
      <c r="I27" s="146"/>
      <c r="P27" s="277" t="s">
        <v>168</v>
      </c>
      <c r="Q27" s="277"/>
      <c r="R27" s="277"/>
      <c r="S27" s="277"/>
      <c r="T27" s="277"/>
      <c r="U27" s="277"/>
      <c r="V27" s="277"/>
      <c r="W27" s="277"/>
      <c r="AE27" s="277" t="s">
        <v>169</v>
      </c>
      <c r="AF27" s="277"/>
      <c r="AG27" s="277"/>
      <c r="AH27" s="277"/>
      <c r="AI27" s="277"/>
      <c r="AJ27" s="277"/>
      <c r="AK27" s="277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45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6">
        <f>G30/F30-1</f>
        <v>9.984193888303472E-2</v>
      </c>
      <c r="I30" s="209">
        <f>G30-F30</f>
        <v>11.370000000000005</v>
      </c>
      <c r="P30" s="208" t="s">
        <v>45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6">
        <f>U30/T30-1</f>
        <v>0.12301587301587302</v>
      </c>
      <c r="W30" s="209">
        <f>U30-T30</f>
        <v>11.469999999999999</v>
      </c>
      <c r="AE30" s="208" t="s">
        <v>45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6">
        <f t="shared" ref="H31:H35" si="12">G31/F31-1</f>
        <v>9.0058984318802882E-2</v>
      </c>
      <c r="I31" s="217">
        <f t="shared" ref="I31:I40" si="13">G31-F31</f>
        <v>12.519999999999982</v>
      </c>
      <c r="P31" s="15" t="s">
        <v>46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6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46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6">
        <f t="shared" si="12"/>
        <v>0.14325204857340301</v>
      </c>
      <c r="I32" s="217">
        <f t="shared" si="13"/>
        <v>14.509999999999991</v>
      </c>
      <c r="P32" s="19" t="s">
        <v>47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6">
        <f t="shared" si="14"/>
        <v>0.15908819668218177</v>
      </c>
      <c r="W32" s="217">
        <f t="shared" si="15"/>
        <v>13.330000000000013</v>
      </c>
      <c r="AE32" s="19" t="s">
        <v>47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6">
        <f t="shared" si="12"/>
        <v>0.12072836118732844</v>
      </c>
      <c r="I33" s="217">
        <f t="shared" si="13"/>
        <v>9.6799999999999926</v>
      </c>
      <c r="P33" s="19" t="s">
        <v>48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6">
        <f t="shared" si="14"/>
        <v>0.18171846435100525</v>
      </c>
      <c r="W33" s="217">
        <f t="shared" si="15"/>
        <v>9.9399999999999906</v>
      </c>
      <c r="AE33" s="19" t="s">
        <v>48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6">
        <f t="shared" si="12"/>
        <v>-2.7719062259800031E-2</v>
      </c>
      <c r="I34" s="217">
        <f t="shared" si="13"/>
        <v>-5.7699999999999818</v>
      </c>
      <c r="P34" s="19" t="s">
        <v>49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6">
        <f t="shared" si="14"/>
        <v>0.11827486659084951</v>
      </c>
      <c r="W34" s="217">
        <f t="shared" si="15"/>
        <v>13.519999999999996</v>
      </c>
      <c r="AE34" s="19" t="s">
        <v>49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6">
        <f t="shared" si="12"/>
        <v>0.13207833611659314</v>
      </c>
      <c r="I35" s="217">
        <f t="shared" si="13"/>
        <v>8.6999999999999886</v>
      </c>
      <c r="P35" s="19" t="s">
        <v>50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6">
        <f t="shared" si="14"/>
        <v>0.17926524331602223</v>
      </c>
      <c r="W35" s="217">
        <f t="shared" si="15"/>
        <v>9.32</v>
      </c>
      <c r="AE35" s="19" t="s">
        <v>50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6">
        <f>G36/F36-1</f>
        <v>0.10152284263959399</v>
      </c>
      <c r="I36" s="217">
        <f t="shared" si="13"/>
        <v>10</v>
      </c>
      <c r="P36" s="19" t="s">
        <v>51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6">
        <f t="shared" si="14"/>
        <v>0.11179027438196121</v>
      </c>
      <c r="W36" s="217">
        <f t="shared" si="15"/>
        <v>8.2299999999999898</v>
      </c>
      <c r="AE36" s="19" t="s">
        <v>51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6">
        <f t="shared" ref="H37:H40" si="18">G37/F37-1</f>
        <v>0.12436275825060372</v>
      </c>
      <c r="I37" s="217">
        <f t="shared" si="13"/>
        <v>18.539999999999992</v>
      </c>
      <c r="P37" s="19" t="s">
        <v>52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6">
        <f t="shared" si="14"/>
        <v>0.17892237143792977</v>
      </c>
      <c r="W37" s="217">
        <f t="shared" si="15"/>
        <v>21.849999999999994</v>
      </c>
      <c r="AE37" s="19" t="s">
        <v>52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6">
        <f t="shared" si="18"/>
        <v>0.1178303519907673</v>
      </c>
      <c r="I38" s="217">
        <f t="shared" si="13"/>
        <v>10.209999999999994</v>
      </c>
      <c r="P38" s="19" t="s">
        <v>53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6">
        <f t="shared" si="14"/>
        <v>0.12409347300564089</v>
      </c>
      <c r="W38" s="217">
        <f t="shared" si="15"/>
        <v>7.7000000000000099</v>
      </c>
      <c r="AE38" s="19" t="s">
        <v>53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6">
        <f t="shared" si="18"/>
        <v>7.292312461252326E-2</v>
      </c>
      <c r="I39" s="217">
        <f t="shared" si="13"/>
        <v>9.4099999999999966</v>
      </c>
      <c r="P39" s="19" t="s">
        <v>54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6">
        <f t="shared" si="14"/>
        <v>9.791494442913562E-2</v>
      </c>
      <c r="W39" s="217">
        <f t="shared" si="15"/>
        <v>10.659999999999997</v>
      </c>
      <c r="AE39" s="19" t="s">
        <v>54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6">
        <f t="shared" si="18"/>
        <v>4.1225307758373742E-2</v>
      </c>
      <c r="I40" s="217">
        <f t="shared" si="13"/>
        <v>2.8799999999999955</v>
      </c>
      <c r="P40" s="23" t="s">
        <v>55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6">
        <f t="shared" si="14"/>
        <v>4.7592592592592631E-2</v>
      </c>
      <c r="W40" s="217">
        <f t="shared" si="15"/>
        <v>2.5700000000000003</v>
      </c>
      <c r="AE40" s="23" t="s">
        <v>55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4" t="s">
        <v>162</v>
      </c>
      <c r="C43" s="294"/>
      <c r="D43" s="294"/>
      <c r="E43" s="294"/>
      <c r="F43" s="294"/>
      <c r="G43" s="294"/>
      <c r="H43" s="294"/>
      <c r="P43" s="294" t="s">
        <v>163</v>
      </c>
      <c r="Q43" s="294"/>
      <c r="R43" s="294"/>
      <c r="S43" s="294"/>
      <c r="T43" s="294"/>
      <c r="U43" s="294"/>
      <c r="V43" s="294"/>
      <c r="W43" s="294"/>
      <c r="AE43" s="315" t="s">
        <v>164</v>
      </c>
      <c r="AF43" s="315"/>
      <c r="AG43" s="315"/>
      <c r="AH43" s="315"/>
      <c r="AI43" s="315"/>
      <c r="AJ43" s="315"/>
      <c r="AK43" s="315"/>
      <c r="AL43" s="315"/>
      <c r="AM43" s="315"/>
    </row>
    <row r="44" spans="2:39" ht="24" customHeight="1" x14ac:dyDescent="0.25">
      <c r="B44" s="294" t="s">
        <v>165</v>
      </c>
      <c r="C44" s="294"/>
      <c r="D44" s="294"/>
      <c r="E44" s="294"/>
      <c r="F44" s="294"/>
      <c r="G44" s="294"/>
      <c r="H44" s="294"/>
      <c r="P44" s="316" t="s">
        <v>166</v>
      </c>
      <c r="Q44" s="316"/>
      <c r="R44" s="316"/>
      <c r="S44" s="316"/>
      <c r="T44" s="316"/>
      <c r="U44" s="316"/>
      <c r="V44" s="316"/>
      <c r="W44" s="316"/>
      <c r="AF44" s="125"/>
      <c r="AG44" s="125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66168-1A2F-4A99-B85F-F527DD4955FB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221</v>
      </c>
      <c r="L5" s="92" t="s">
        <v>222</v>
      </c>
      <c r="M5" s="92" t="s">
        <v>223</v>
      </c>
      <c r="N5" s="92" t="s">
        <v>224</v>
      </c>
      <c r="O5" s="92" t="s">
        <v>225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87.94</v>
      </c>
      <c r="D6" s="225">
        <v>95.05</v>
      </c>
      <c r="E6" s="225">
        <v>99.07</v>
      </c>
      <c r="F6" s="225">
        <v>105.63</v>
      </c>
      <c r="G6" s="225">
        <v>113.88</v>
      </c>
      <c r="H6" s="225">
        <v>125.25</v>
      </c>
      <c r="I6" s="95">
        <f t="shared" ref="I6:I51" si="0">IFERROR(H6/G6-1,"-")</f>
        <v>9.984193888303472E-2</v>
      </c>
      <c r="J6" s="225">
        <f t="shared" ref="J6:J51" si="1">IFERROR(H6-G6,"-")</f>
        <v>11.370000000000005</v>
      </c>
      <c r="K6" s="226">
        <v>86.17</v>
      </c>
      <c r="L6" s="226">
        <v>87.38</v>
      </c>
      <c r="M6" s="226">
        <v>94.03</v>
      </c>
      <c r="N6" s="226">
        <v>102.38</v>
      </c>
      <c r="O6" s="226">
        <v>107.69</v>
      </c>
      <c r="P6" s="95">
        <f t="shared" ref="P6:P51" si="2">IFERROR(O6/N6-1,"-")</f>
        <v>5.1865598749755826E-2</v>
      </c>
      <c r="Q6" s="225">
        <f t="shared" ref="Q6:Q51" si="3">IFERROR(O6-N6,"-")</f>
        <v>5.3100000000000023</v>
      </c>
    </row>
    <row r="7" spans="2:17" x14ac:dyDescent="0.25">
      <c r="B7" s="96" t="s">
        <v>62</v>
      </c>
      <c r="C7" s="227">
        <v>95.42</v>
      </c>
      <c r="D7" s="227">
        <v>103.69</v>
      </c>
      <c r="E7" s="227">
        <v>107.45</v>
      </c>
      <c r="F7" s="227">
        <v>114.17</v>
      </c>
      <c r="G7" s="227">
        <v>123.5</v>
      </c>
      <c r="H7" s="227">
        <v>135.84</v>
      </c>
      <c r="I7" s="98">
        <f t="shared" si="0"/>
        <v>9.991902834008104E-2</v>
      </c>
      <c r="J7" s="227">
        <f t="shared" si="1"/>
        <v>12.340000000000003</v>
      </c>
      <c r="K7" s="228">
        <v>95.22</v>
      </c>
      <c r="L7" s="228">
        <v>93.56</v>
      </c>
      <c r="M7" s="228">
        <v>102.22</v>
      </c>
      <c r="N7" s="228">
        <v>110.27</v>
      </c>
      <c r="O7" s="228">
        <v>115.62</v>
      </c>
      <c r="P7" s="98">
        <f t="shared" si="2"/>
        <v>4.851727577763687E-2</v>
      </c>
      <c r="Q7" s="227">
        <f t="shared" si="3"/>
        <v>5.3500000000000085</v>
      </c>
    </row>
    <row r="8" spans="2:17" x14ac:dyDescent="0.25">
      <c r="B8" s="99" t="s">
        <v>63</v>
      </c>
      <c r="C8" s="229">
        <v>104.04</v>
      </c>
      <c r="D8" s="229">
        <v>113.97</v>
      </c>
      <c r="E8" s="229">
        <v>117.1</v>
      </c>
      <c r="F8" s="229">
        <v>123.96</v>
      </c>
      <c r="G8" s="229">
        <v>133.38999999999999</v>
      </c>
      <c r="H8" s="229">
        <v>146.27000000000001</v>
      </c>
      <c r="I8" s="100">
        <f t="shared" si="0"/>
        <v>9.6558962440962848E-2</v>
      </c>
      <c r="J8" s="229">
        <f t="shared" si="1"/>
        <v>12.880000000000024</v>
      </c>
      <c r="K8" s="230">
        <v>104.71</v>
      </c>
      <c r="L8" s="230">
        <v>100.8</v>
      </c>
      <c r="M8" s="230">
        <v>109.95</v>
      </c>
      <c r="N8" s="230">
        <v>118.34</v>
      </c>
      <c r="O8" s="230">
        <v>124.12</v>
      </c>
      <c r="P8" s="100">
        <f t="shared" si="2"/>
        <v>4.8842318742606139E-2</v>
      </c>
      <c r="Q8" s="229">
        <f t="shared" si="3"/>
        <v>5.7800000000000011</v>
      </c>
    </row>
    <row r="9" spans="2:17" x14ac:dyDescent="0.25">
      <c r="B9" s="99" t="s">
        <v>64</v>
      </c>
      <c r="C9" s="229">
        <v>59.74</v>
      </c>
      <c r="D9" s="229">
        <v>59.3</v>
      </c>
      <c r="E9" s="229">
        <v>59.54</v>
      </c>
      <c r="F9" s="229">
        <v>65.25</v>
      </c>
      <c r="G9" s="229">
        <v>72.41</v>
      </c>
      <c r="H9" s="229">
        <v>79.900000000000006</v>
      </c>
      <c r="I9" s="100">
        <f t="shared" si="0"/>
        <v>0.10343875155365301</v>
      </c>
      <c r="J9" s="229">
        <f t="shared" si="1"/>
        <v>7.4900000000000091</v>
      </c>
      <c r="K9" s="230">
        <v>44.93</v>
      </c>
      <c r="L9" s="230">
        <v>53.93</v>
      </c>
      <c r="M9" s="230">
        <v>58.18</v>
      </c>
      <c r="N9" s="230">
        <v>63.87</v>
      </c>
      <c r="O9" s="230">
        <v>68.12</v>
      </c>
      <c r="P9" s="100">
        <f t="shared" si="2"/>
        <v>6.6541412243619869E-2</v>
      </c>
      <c r="Q9" s="229">
        <f t="shared" si="3"/>
        <v>4.2500000000000071</v>
      </c>
    </row>
    <row r="10" spans="2:17" x14ac:dyDescent="0.25">
      <c r="B10" s="96" t="s">
        <v>65</v>
      </c>
      <c r="C10" s="227">
        <v>66.08</v>
      </c>
      <c r="D10" s="227">
        <v>69.31</v>
      </c>
      <c r="E10" s="227">
        <v>67.12</v>
      </c>
      <c r="F10" s="227">
        <v>73.13</v>
      </c>
      <c r="G10" s="227">
        <v>78.930000000000007</v>
      </c>
      <c r="H10" s="227">
        <v>86.89</v>
      </c>
      <c r="I10" s="98">
        <f t="shared" si="0"/>
        <v>0.10084885341441785</v>
      </c>
      <c r="J10" s="227">
        <f t="shared" si="1"/>
        <v>7.9599999999999937</v>
      </c>
      <c r="K10" s="228">
        <v>55.87</v>
      </c>
      <c r="L10" s="228">
        <v>62</v>
      </c>
      <c r="M10" s="228">
        <v>61.19</v>
      </c>
      <c r="N10" s="228">
        <v>72.44</v>
      </c>
      <c r="O10" s="228">
        <v>78.62</v>
      </c>
      <c r="P10" s="98">
        <f t="shared" si="2"/>
        <v>8.5311982330204428E-2</v>
      </c>
      <c r="Q10" s="227">
        <f t="shared" si="3"/>
        <v>6.1800000000000068</v>
      </c>
    </row>
    <row r="11" spans="2:17" x14ac:dyDescent="0.25">
      <c r="B11" s="93" t="s">
        <v>46</v>
      </c>
      <c r="C11" s="231">
        <v>107.11</v>
      </c>
      <c r="D11" s="231">
        <v>119.42</v>
      </c>
      <c r="E11" s="231">
        <v>126.49</v>
      </c>
      <c r="F11" s="231">
        <v>131.02000000000001</v>
      </c>
      <c r="G11" s="231">
        <v>139.02000000000001</v>
      </c>
      <c r="H11" s="231">
        <v>151.54</v>
      </c>
      <c r="I11" s="102">
        <f t="shared" si="0"/>
        <v>9.0058984318802882E-2</v>
      </c>
      <c r="J11" s="231">
        <f t="shared" si="1"/>
        <v>12.519999999999982</v>
      </c>
      <c r="K11" s="232">
        <v>112.98</v>
      </c>
      <c r="L11" s="232">
        <v>108.31</v>
      </c>
      <c r="M11" s="232">
        <v>112.07</v>
      </c>
      <c r="N11" s="232">
        <v>120.74</v>
      </c>
      <c r="O11" s="232">
        <v>123.41</v>
      </c>
      <c r="P11" s="102">
        <f t="shared" si="2"/>
        <v>2.2113632598973032E-2</v>
      </c>
      <c r="Q11" s="231">
        <f t="shared" si="3"/>
        <v>2.6700000000000017</v>
      </c>
    </row>
    <row r="12" spans="2:17" x14ac:dyDescent="0.25">
      <c r="B12" s="96" t="s">
        <v>62</v>
      </c>
      <c r="C12" s="227">
        <v>115.8</v>
      </c>
      <c r="D12" s="227">
        <v>130.44999999999999</v>
      </c>
      <c r="E12" s="227">
        <v>134.97</v>
      </c>
      <c r="F12" s="227">
        <v>140.36000000000001</v>
      </c>
      <c r="G12" s="227">
        <v>150.84</v>
      </c>
      <c r="H12" s="227">
        <v>166.04</v>
      </c>
      <c r="I12" s="98">
        <f t="shared" si="0"/>
        <v>0.10076902678334654</v>
      </c>
      <c r="J12" s="227">
        <f t="shared" si="1"/>
        <v>15.199999999999989</v>
      </c>
      <c r="K12" s="228">
        <v>121.35</v>
      </c>
      <c r="L12" s="228">
        <v>114.25</v>
      </c>
      <c r="M12" s="228">
        <v>121.58</v>
      </c>
      <c r="N12" s="228">
        <v>131.06</v>
      </c>
      <c r="O12" s="228">
        <v>134.24</v>
      </c>
      <c r="P12" s="98">
        <f t="shared" si="2"/>
        <v>2.4263696017091441E-2</v>
      </c>
      <c r="Q12" s="227">
        <f t="shared" si="3"/>
        <v>3.1800000000000068</v>
      </c>
    </row>
    <row r="13" spans="2:17" x14ac:dyDescent="0.25">
      <c r="B13" s="99" t="s">
        <v>63</v>
      </c>
      <c r="C13" s="229">
        <v>125.04</v>
      </c>
      <c r="D13" s="229">
        <v>138.85</v>
      </c>
      <c r="E13" s="229">
        <v>143.38999999999999</v>
      </c>
      <c r="F13" s="229">
        <v>150.34</v>
      </c>
      <c r="G13" s="229">
        <v>161.43</v>
      </c>
      <c r="H13" s="229">
        <v>176.82</v>
      </c>
      <c r="I13" s="100">
        <f t="shared" si="0"/>
        <v>9.5335439509384834E-2</v>
      </c>
      <c r="J13" s="229">
        <f t="shared" si="1"/>
        <v>15.389999999999986</v>
      </c>
      <c r="K13" s="230">
        <v>122.22</v>
      </c>
      <c r="L13" s="230">
        <v>121.39</v>
      </c>
      <c r="M13" s="230">
        <v>129.54</v>
      </c>
      <c r="N13" s="230">
        <v>139.09</v>
      </c>
      <c r="O13" s="230">
        <v>143.36000000000001</v>
      </c>
      <c r="P13" s="100">
        <f t="shared" si="2"/>
        <v>3.0699547055863086E-2</v>
      </c>
      <c r="Q13" s="229">
        <f t="shared" si="3"/>
        <v>4.2700000000000102</v>
      </c>
    </row>
    <row r="14" spans="2:17" x14ac:dyDescent="0.25">
      <c r="B14" s="99" t="s">
        <v>64</v>
      </c>
      <c r="C14" s="229">
        <v>63.73</v>
      </c>
      <c r="D14" s="229">
        <v>65.55</v>
      </c>
      <c r="E14" s="229">
        <v>60.97</v>
      </c>
      <c r="F14" s="229">
        <v>62.16</v>
      </c>
      <c r="G14" s="229">
        <v>63.03</v>
      </c>
      <c r="H14" s="229">
        <v>64.42</v>
      </c>
      <c r="I14" s="100">
        <f t="shared" si="0"/>
        <v>2.2052990639378045E-2</v>
      </c>
      <c r="J14" s="229">
        <f t="shared" si="1"/>
        <v>1.3900000000000006</v>
      </c>
      <c r="K14" s="230">
        <v>35.49</v>
      </c>
      <c r="L14" s="230">
        <v>48.12</v>
      </c>
      <c r="M14" s="230">
        <v>49.27</v>
      </c>
      <c r="N14" s="230">
        <v>51.81</v>
      </c>
      <c r="O14" s="230">
        <v>55.62</v>
      </c>
      <c r="P14" s="100">
        <f t="shared" si="2"/>
        <v>7.3537927041111617E-2</v>
      </c>
      <c r="Q14" s="229">
        <f t="shared" si="3"/>
        <v>3.8099999999999952</v>
      </c>
    </row>
    <row r="15" spans="2:17" x14ac:dyDescent="0.25">
      <c r="B15" s="96" t="s">
        <v>65</v>
      </c>
      <c r="C15" s="227">
        <v>72.42</v>
      </c>
      <c r="D15" s="227">
        <v>76.66</v>
      </c>
      <c r="E15" s="227">
        <v>74.13</v>
      </c>
      <c r="F15" s="227">
        <v>78.930000000000007</v>
      </c>
      <c r="G15" s="227">
        <v>83.06</v>
      </c>
      <c r="H15" s="227">
        <v>86.47</v>
      </c>
      <c r="I15" s="98">
        <f t="shared" si="0"/>
        <v>4.1054659282446337E-2</v>
      </c>
      <c r="J15" s="227">
        <f t="shared" si="1"/>
        <v>3.4099999999999966</v>
      </c>
      <c r="K15" s="228">
        <v>66.459999999999994</v>
      </c>
      <c r="L15" s="228">
        <v>72.819999999999993</v>
      </c>
      <c r="M15" s="228">
        <v>61.59</v>
      </c>
      <c r="N15" s="228">
        <v>71.89</v>
      </c>
      <c r="O15" s="228">
        <v>74.7</v>
      </c>
      <c r="P15" s="98">
        <f t="shared" si="2"/>
        <v>3.9087494783697441E-2</v>
      </c>
      <c r="Q15" s="227">
        <f t="shared" si="3"/>
        <v>2.8100000000000023</v>
      </c>
    </row>
    <row r="16" spans="2:17" x14ac:dyDescent="0.25">
      <c r="B16" s="93" t="s">
        <v>52</v>
      </c>
      <c r="C16" s="231">
        <v>85.19</v>
      </c>
      <c r="D16" s="231">
        <v>106.13</v>
      </c>
      <c r="E16" s="231">
        <v>125.31</v>
      </c>
      <c r="F16" s="231">
        <v>128.06</v>
      </c>
      <c r="G16" s="231">
        <v>149.08000000000001</v>
      </c>
      <c r="H16" s="231">
        <v>167.62</v>
      </c>
      <c r="I16" s="102">
        <f t="shared" si="0"/>
        <v>0.12436275825060372</v>
      </c>
      <c r="J16" s="231">
        <f t="shared" si="1"/>
        <v>18.539999999999992</v>
      </c>
      <c r="K16" s="232">
        <v>92.13</v>
      </c>
      <c r="L16" s="232">
        <v>110.06</v>
      </c>
      <c r="M16" s="232">
        <v>137.72</v>
      </c>
      <c r="N16" s="232">
        <v>134.81</v>
      </c>
      <c r="O16" s="232">
        <v>156.78</v>
      </c>
      <c r="P16" s="102">
        <f t="shared" si="2"/>
        <v>0.16297010607521689</v>
      </c>
      <c r="Q16" s="231">
        <f t="shared" si="3"/>
        <v>21.97</v>
      </c>
    </row>
    <row r="17" spans="2:17" x14ac:dyDescent="0.25">
      <c r="B17" s="96" t="s">
        <v>62</v>
      </c>
      <c r="C17" s="227">
        <v>112.85</v>
      </c>
      <c r="D17" s="227">
        <v>133.72</v>
      </c>
      <c r="E17" s="227">
        <v>131.41999999999999</v>
      </c>
      <c r="F17" s="227">
        <v>137.6</v>
      </c>
      <c r="G17" s="227">
        <v>157.49</v>
      </c>
      <c r="H17" s="227">
        <v>177.79</v>
      </c>
      <c r="I17" s="98">
        <f t="shared" si="0"/>
        <v>0.12889707283002094</v>
      </c>
      <c r="J17" s="227">
        <f t="shared" si="1"/>
        <v>20.299999999999983</v>
      </c>
      <c r="K17" s="228">
        <v>92.18</v>
      </c>
      <c r="L17" s="228">
        <v>121.74</v>
      </c>
      <c r="M17" s="228">
        <v>147.33000000000001</v>
      </c>
      <c r="N17" s="228">
        <v>145.06</v>
      </c>
      <c r="O17" s="228">
        <v>171.52</v>
      </c>
      <c r="P17" s="98">
        <f t="shared" si="2"/>
        <v>0.18240727974631188</v>
      </c>
      <c r="Q17" s="227">
        <f t="shared" si="3"/>
        <v>26.460000000000008</v>
      </c>
    </row>
    <row r="18" spans="2:17" x14ac:dyDescent="0.25">
      <c r="B18" s="99" t="s">
        <v>63</v>
      </c>
      <c r="C18" s="229">
        <v>112.85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100" t="str">
        <f t="shared" si="0"/>
        <v>-</v>
      </c>
      <c r="J18" s="229">
        <f t="shared" si="1"/>
        <v>0</v>
      </c>
      <c r="K18" s="230">
        <v>0</v>
      </c>
      <c r="L18" s="230">
        <v>0</v>
      </c>
      <c r="M18" s="230">
        <v>0</v>
      </c>
      <c r="N18" s="230">
        <v>0</v>
      </c>
      <c r="O18" s="230">
        <v>0</v>
      </c>
      <c r="P18" s="100" t="str">
        <f t="shared" si="2"/>
        <v>-</v>
      </c>
      <c r="Q18" s="229">
        <f t="shared" si="3"/>
        <v>0</v>
      </c>
    </row>
    <row r="19" spans="2:17" x14ac:dyDescent="0.25">
      <c r="B19" s="99" t="s">
        <v>64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100" t="str">
        <f t="shared" si="0"/>
        <v>-</v>
      </c>
      <c r="J19" s="229">
        <f t="shared" si="1"/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v>0</v>
      </c>
      <c r="P19" s="100" t="str">
        <f t="shared" si="2"/>
        <v>-</v>
      </c>
      <c r="Q19" s="229">
        <f t="shared" si="3"/>
        <v>0</v>
      </c>
    </row>
    <row r="20" spans="2:17" x14ac:dyDescent="0.25">
      <c r="B20" s="96" t="s">
        <v>65</v>
      </c>
      <c r="C20" s="227">
        <v>55.99</v>
      </c>
      <c r="D20" s="227">
        <v>41.89</v>
      </c>
      <c r="E20" s="227">
        <v>74.180000000000007</v>
      </c>
      <c r="F20" s="227">
        <v>78.69</v>
      </c>
      <c r="G20" s="227">
        <v>104.15</v>
      </c>
      <c r="H20" s="227">
        <v>109.88</v>
      </c>
      <c r="I20" s="98">
        <f t="shared" si="0"/>
        <v>5.5016802688430122E-2</v>
      </c>
      <c r="J20" s="227">
        <f t="shared" si="1"/>
        <v>5.7299999999999898</v>
      </c>
      <c r="K20" s="228">
        <v>63.95</v>
      </c>
      <c r="L20" s="228">
        <v>51.26</v>
      </c>
      <c r="M20" s="228">
        <v>89.3</v>
      </c>
      <c r="N20" s="228">
        <v>73.790000000000006</v>
      </c>
      <c r="O20" s="228">
        <v>80.510000000000005</v>
      </c>
      <c r="P20" s="98">
        <f t="shared" si="2"/>
        <v>9.1069250575958716E-2</v>
      </c>
      <c r="Q20" s="227">
        <f t="shared" si="3"/>
        <v>6.7199999999999989</v>
      </c>
    </row>
    <row r="21" spans="2:17" x14ac:dyDescent="0.25">
      <c r="B21" s="93" t="s">
        <v>48</v>
      </c>
      <c r="C21" s="231">
        <v>67.28</v>
      </c>
      <c r="D21" s="231">
        <v>70.819999999999993</v>
      </c>
      <c r="E21" s="231">
        <v>66.41</v>
      </c>
      <c r="F21" s="231">
        <v>77.45</v>
      </c>
      <c r="G21" s="231">
        <v>80.180000000000007</v>
      </c>
      <c r="H21" s="231">
        <v>89.86</v>
      </c>
      <c r="I21" s="102">
        <f t="shared" si="0"/>
        <v>0.12072836118732844</v>
      </c>
      <c r="J21" s="231">
        <f t="shared" si="1"/>
        <v>9.6799999999999926</v>
      </c>
      <c r="K21" s="232">
        <v>50.39</v>
      </c>
      <c r="L21" s="232">
        <v>66.709999999999994</v>
      </c>
      <c r="M21" s="232">
        <v>58.18</v>
      </c>
      <c r="N21" s="232">
        <v>76.709999999999994</v>
      </c>
      <c r="O21" s="232">
        <v>85.07</v>
      </c>
      <c r="P21" s="102">
        <f t="shared" si="2"/>
        <v>0.10898187980706564</v>
      </c>
      <c r="Q21" s="231">
        <f t="shared" si="3"/>
        <v>8.36</v>
      </c>
    </row>
    <row r="22" spans="2:17" x14ac:dyDescent="0.25">
      <c r="B22" s="96" t="s">
        <v>62</v>
      </c>
      <c r="C22" s="227">
        <v>65.45</v>
      </c>
      <c r="D22" s="227">
        <v>68.510000000000005</v>
      </c>
      <c r="E22" s="227">
        <v>66.41</v>
      </c>
      <c r="F22" s="227">
        <v>77.510000000000005</v>
      </c>
      <c r="G22" s="227">
        <v>80.34</v>
      </c>
      <c r="H22" s="227">
        <v>89.98</v>
      </c>
      <c r="I22" s="98">
        <f t="shared" si="0"/>
        <v>0.11999004232013943</v>
      </c>
      <c r="J22" s="227">
        <f t="shared" si="1"/>
        <v>9.64</v>
      </c>
      <c r="K22" s="228">
        <v>50.39</v>
      </c>
      <c r="L22" s="228">
        <v>66.709999999999994</v>
      </c>
      <c r="M22" s="228">
        <v>57.99</v>
      </c>
      <c r="N22" s="228">
        <v>76.84</v>
      </c>
      <c r="O22" s="228">
        <v>85.03</v>
      </c>
      <c r="P22" s="98">
        <f t="shared" si="2"/>
        <v>0.1065851119208745</v>
      </c>
      <c r="Q22" s="227">
        <f t="shared" si="3"/>
        <v>8.1899999999999977</v>
      </c>
    </row>
    <row r="23" spans="2:17" x14ac:dyDescent="0.25">
      <c r="B23" s="96" t="s">
        <v>65</v>
      </c>
      <c r="C23" s="227">
        <v>81.73</v>
      </c>
      <c r="D23" s="227">
        <v>91.3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145.08000000000001</v>
      </c>
      <c r="D24" s="231">
        <v>135.87</v>
      </c>
      <c r="E24" s="231">
        <v>154.08000000000001</v>
      </c>
      <c r="F24" s="231">
        <v>185.51</v>
      </c>
      <c r="G24" s="231">
        <v>208.16</v>
      </c>
      <c r="H24" s="231">
        <v>202.39</v>
      </c>
      <c r="I24" s="102">
        <f t="shared" si="0"/>
        <v>-2.7719062259800253E-2</v>
      </c>
      <c r="J24" s="231">
        <f t="shared" si="1"/>
        <v>-5.7700000000000102</v>
      </c>
      <c r="K24" s="232">
        <v>160.93</v>
      </c>
      <c r="L24" s="232">
        <v>104.86</v>
      </c>
      <c r="M24" s="232">
        <v>153.51</v>
      </c>
      <c r="N24" s="232">
        <v>130.86000000000001</v>
      </c>
      <c r="O24" s="232">
        <v>161.69999999999999</v>
      </c>
      <c r="P24" s="102">
        <f t="shared" si="2"/>
        <v>0.23567171022466726</v>
      </c>
      <c r="Q24" s="231">
        <f t="shared" si="3"/>
        <v>30.839999999999975</v>
      </c>
    </row>
    <row r="25" spans="2:17" x14ac:dyDescent="0.25">
      <c r="B25" s="96" t="s">
        <v>62</v>
      </c>
      <c r="C25" s="227">
        <v>146.07</v>
      </c>
      <c r="D25" s="227">
        <v>134.66999999999999</v>
      </c>
      <c r="E25" s="227">
        <v>151.52000000000001</v>
      </c>
      <c r="F25" s="227">
        <v>180.18</v>
      </c>
      <c r="G25" s="227">
        <v>200.83</v>
      </c>
      <c r="H25" s="227">
        <v>207.41</v>
      </c>
      <c r="I25" s="98">
        <f t="shared" si="0"/>
        <v>3.2764029278494089E-2</v>
      </c>
      <c r="J25" s="227">
        <f t="shared" si="1"/>
        <v>6.5799999999999841</v>
      </c>
      <c r="K25" s="228">
        <v>159.79</v>
      </c>
      <c r="L25" s="228">
        <v>100.03</v>
      </c>
      <c r="M25" s="228">
        <v>149.26</v>
      </c>
      <c r="N25" s="228">
        <v>130.86000000000001</v>
      </c>
      <c r="O25" s="228">
        <v>167.18</v>
      </c>
      <c r="P25" s="98">
        <f t="shared" si="2"/>
        <v>0.27754852514137229</v>
      </c>
      <c r="Q25" s="227">
        <f t="shared" si="3"/>
        <v>36.319999999999993</v>
      </c>
    </row>
    <row r="26" spans="2:17" x14ac:dyDescent="0.25">
      <c r="B26" s="99" t="s">
        <v>63</v>
      </c>
      <c r="C26" s="229">
        <v>159.44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159.79</v>
      </c>
      <c r="L26" s="230">
        <v>0</v>
      </c>
      <c r="M26" s="230">
        <v>149.26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38.79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53.05</v>
      </c>
      <c r="D28" s="231">
        <v>53.52</v>
      </c>
      <c r="E28" s="231">
        <v>51.25</v>
      </c>
      <c r="F28" s="231">
        <v>59.12</v>
      </c>
      <c r="G28" s="231">
        <v>65.87</v>
      </c>
      <c r="H28" s="231">
        <v>74.569999999999993</v>
      </c>
      <c r="I28" s="102">
        <f t="shared" si="0"/>
        <v>0.13207833611659314</v>
      </c>
      <c r="J28" s="231">
        <f t="shared" si="1"/>
        <v>8.6999999999999886</v>
      </c>
      <c r="K28" s="232">
        <v>33.96</v>
      </c>
      <c r="L28" s="232">
        <v>46.88</v>
      </c>
      <c r="M28" s="232">
        <v>54.44</v>
      </c>
      <c r="N28" s="232">
        <v>58.54</v>
      </c>
      <c r="O28" s="232">
        <v>66.95</v>
      </c>
      <c r="P28" s="102">
        <f t="shared" si="2"/>
        <v>0.14366245302357372</v>
      </c>
      <c r="Q28" s="231">
        <f t="shared" si="3"/>
        <v>8.4100000000000037</v>
      </c>
    </row>
    <row r="29" spans="2:17" x14ac:dyDescent="0.25">
      <c r="B29" s="96" t="s">
        <v>62</v>
      </c>
      <c r="C29" s="227">
        <v>55.71</v>
      </c>
      <c r="D29" s="227">
        <v>56.97</v>
      </c>
      <c r="E29" s="227">
        <v>54.03</v>
      </c>
      <c r="F29" s="227">
        <v>62.9</v>
      </c>
      <c r="G29" s="227">
        <v>69.91</v>
      </c>
      <c r="H29" s="227">
        <v>78.73</v>
      </c>
      <c r="I29" s="98">
        <f t="shared" si="0"/>
        <v>0.12616220855385496</v>
      </c>
      <c r="J29" s="227">
        <f t="shared" si="1"/>
        <v>8.8200000000000074</v>
      </c>
      <c r="K29" s="228">
        <v>36.47</v>
      </c>
      <c r="L29" s="228">
        <v>49.86</v>
      </c>
      <c r="M29" s="228">
        <v>58.2</v>
      </c>
      <c r="N29" s="228">
        <v>61.51</v>
      </c>
      <c r="O29" s="228">
        <v>71.97</v>
      </c>
      <c r="P29" s="98">
        <f t="shared" si="2"/>
        <v>0.1700536498130385</v>
      </c>
      <c r="Q29" s="227">
        <f t="shared" si="3"/>
        <v>10.46</v>
      </c>
    </row>
    <row r="30" spans="2:17" x14ac:dyDescent="0.25">
      <c r="B30" s="99" t="s">
        <v>63</v>
      </c>
      <c r="C30" s="229">
        <v>59.21</v>
      </c>
      <c r="D30" s="229">
        <v>59.93</v>
      </c>
      <c r="E30" s="229">
        <v>57.07</v>
      </c>
      <c r="F30" s="229">
        <v>65.52</v>
      </c>
      <c r="G30" s="229">
        <v>72.760000000000005</v>
      </c>
      <c r="H30" s="229">
        <v>81.77</v>
      </c>
      <c r="I30" s="100">
        <f t="shared" si="0"/>
        <v>0.1238317757009344</v>
      </c>
      <c r="J30" s="229">
        <f t="shared" si="1"/>
        <v>9.0099999999999909</v>
      </c>
      <c r="K30" s="230">
        <v>41.4</v>
      </c>
      <c r="L30" s="230">
        <v>51.38</v>
      </c>
      <c r="M30" s="230">
        <v>60.53</v>
      </c>
      <c r="N30" s="230">
        <v>63.9</v>
      </c>
      <c r="O30" s="230">
        <v>75.59</v>
      </c>
      <c r="P30" s="100">
        <f t="shared" si="2"/>
        <v>0.18294209702660424</v>
      </c>
      <c r="Q30" s="229">
        <f t="shared" si="3"/>
        <v>11.690000000000005</v>
      </c>
    </row>
    <row r="31" spans="2:17" x14ac:dyDescent="0.25">
      <c r="B31" s="99" t="s">
        <v>64</v>
      </c>
      <c r="C31" s="229">
        <v>40.03</v>
      </c>
      <c r="D31" s="229">
        <v>42.61</v>
      </c>
      <c r="E31" s="229">
        <v>41.43</v>
      </c>
      <c r="F31" s="229">
        <v>46.25</v>
      </c>
      <c r="G31" s="229">
        <v>50.96</v>
      </c>
      <c r="H31" s="229">
        <v>58.4</v>
      </c>
      <c r="I31" s="100">
        <f t="shared" si="0"/>
        <v>0.14599686028257453</v>
      </c>
      <c r="J31" s="229">
        <f t="shared" si="1"/>
        <v>7.4399999999999977</v>
      </c>
      <c r="K31" s="230">
        <v>27.63</v>
      </c>
      <c r="L31" s="230">
        <v>38.99</v>
      </c>
      <c r="M31" s="230">
        <v>43.24</v>
      </c>
      <c r="N31" s="230">
        <v>45.79</v>
      </c>
      <c r="O31" s="230">
        <v>49.31</v>
      </c>
      <c r="P31" s="100">
        <f t="shared" si="2"/>
        <v>7.6872679624372164E-2</v>
      </c>
      <c r="Q31" s="229">
        <f t="shared" si="3"/>
        <v>3.5200000000000031</v>
      </c>
    </row>
    <row r="32" spans="2:17" x14ac:dyDescent="0.25">
      <c r="B32" s="96" t="s">
        <v>65</v>
      </c>
      <c r="C32" s="227">
        <v>43</v>
      </c>
      <c r="D32" s="227">
        <v>43.27</v>
      </c>
      <c r="E32" s="227">
        <v>41.41</v>
      </c>
      <c r="F32" s="227">
        <v>43.49</v>
      </c>
      <c r="G32" s="227">
        <v>48.39</v>
      </c>
      <c r="H32" s="227">
        <v>55.8</v>
      </c>
      <c r="I32" s="98">
        <f t="shared" si="0"/>
        <v>0.15313081215127089</v>
      </c>
      <c r="J32" s="227">
        <f t="shared" si="1"/>
        <v>7.4099999999999966</v>
      </c>
      <c r="K32" s="228">
        <v>29.17</v>
      </c>
      <c r="L32" s="228">
        <v>33.19</v>
      </c>
      <c r="M32" s="228">
        <v>37.479999999999997</v>
      </c>
      <c r="N32" s="228">
        <v>43.95</v>
      </c>
      <c r="O32" s="228">
        <v>46.29</v>
      </c>
      <c r="P32" s="98">
        <f t="shared" si="2"/>
        <v>5.3242320819112621E-2</v>
      </c>
      <c r="Q32" s="227">
        <f t="shared" si="3"/>
        <v>2.3399999999999963</v>
      </c>
    </row>
    <row r="33" spans="2:17" x14ac:dyDescent="0.25">
      <c r="B33" s="93" t="s">
        <v>51</v>
      </c>
      <c r="C33" s="231">
        <v>81.38</v>
      </c>
      <c r="D33" s="231">
        <v>86.79</v>
      </c>
      <c r="E33" s="231">
        <v>84.44</v>
      </c>
      <c r="F33" s="231">
        <v>89.45</v>
      </c>
      <c r="G33" s="231">
        <v>98.5</v>
      </c>
      <c r="H33" s="231">
        <v>108.5</v>
      </c>
      <c r="I33" s="102">
        <f t="shared" si="0"/>
        <v>0.10152284263959399</v>
      </c>
      <c r="J33" s="231">
        <f t="shared" si="1"/>
        <v>10</v>
      </c>
      <c r="K33" s="232">
        <v>80.28</v>
      </c>
      <c r="L33" s="232">
        <v>82.54</v>
      </c>
      <c r="M33" s="232">
        <v>86.96</v>
      </c>
      <c r="N33" s="232">
        <v>99.78</v>
      </c>
      <c r="O33" s="232">
        <v>106.08</v>
      </c>
      <c r="P33" s="102">
        <f t="shared" si="2"/>
        <v>6.3138905592303063E-2</v>
      </c>
      <c r="Q33" s="231">
        <f t="shared" si="3"/>
        <v>6.2999999999999972</v>
      </c>
    </row>
    <row r="34" spans="2:17" x14ac:dyDescent="0.25">
      <c r="B34" s="96" t="s">
        <v>62</v>
      </c>
      <c r="C34" s="227">
        <v>81.38</v>
      </c>
      <c r="D34" s="227">
        <v>86.79</v>
      </c>
      <c r="E34" s="227">
        <v>84.44</v>
      </c>
      <c r="F34" s="227">
        <v>89.45</v>
      </c>
      <c r="G34" s="227">
        <v>98.5</v>
      </c>
      <c r="H34" s="227">
        <v>108.5</v>
      </c>
      <c r="I34" s="98">
        <f t="shared" si="0"/>
        <v>0.10152284263959399</v>
      </c>
      <c r="J34" s="227">
        <f t="shared" si="1"/>
        <v>10</v>
      </c>
      <c r="K34" s="228">
        <v>80.28</v>
      </c>
      <c r="L34" s="228">
        <v>82.54</v>
      </c>
      <c r="M34" s="228">
        <v>86.96</v>
      </c>
      <c r="N34" s="228">
        <v>99.78</v>
      </c>
      <c r="O34" s="228">
        <v>106.08</v>
      </c>
      <c r="P34" s="98">
        <f t="shared" si="2"/>
        <v>6.3138905592303063E-2</v>
      </c>
      <c r="Q34" s="227">
        <f t="shared" si="3"/>
        <v>6.2999999999999972</v>
      </c>
    </row>
    <row r="35" spans="2:17" x14ac:dyDescent="0.25">
      <c r="B35" s="93" t="s">
        <v>52</v>
      </c>
      <c r="C35" s="231">
        <v>85.19</v>
      </c>
      <c r="D35" s="231">
        <v>106.13</v>
      </c>
      <c r="E35" s="231">
        <v>125.31</v>
      </c>
      <c r="F35" s="231">
        <v>128.06</v>
      </c>
      <c r="G35" s="231">
        <v>149.08000000000001</v>
      </c>
      <c r="H35" s="231">
        <v>167.62</v>
      </c>
      <c r="I35" s="102">
        <f t="shared" si="0"/>
        <v>0.12436275825060372</v>
      </c>
      <c r="J35" s="231">
        <f t="shared" si="1"/>
        <v>18.539999999999992</v>
      </c>
      <c r="K35" s="232">
        <v>92.13</v>
      </c>
      <c r="L35" s="232">
        <v>110.06</v>
      </c>
      <c r="M35" s="232">
        <v>137.72</v>
      </c>
      <c r="N35" s="232">
        <v>134.81</v>
      </c>
      <c r="O35" s="232">
        <v>156.78</v>
      </c>
      <c r="P35" s="102">
        <f t="shared" si="2"/>
        <v>0.16297010607521689</v>
      </c>
      <c r="Q35" s="231">
        <f t="shared" si="3"/>
        <v>21.97</v>
      </c>
    </row>
    <row r="36" spans="2:17" x14ac:dyDescent="0.25">
      <c r="B36" s="96" t="s">
        <v>62</v>
      </c>
      <c r="C36" s="227">
        <v>112.85</v>
      </c>
      <c r="D36" s="227">
        <v>133.72</v>
      </c>
      <c r="E36" s="227">
        <v>131.41999999999999</v>
      </c>
      <c r="F36" s="227">
        <v>137.6</v>
      </c>
      <c r="G36" s="227">
        <v>157.49</v>
      </c>
      <c r="H36" s="227">
        <v>177.79</v>
      </c>
      <c r="I36" s="98">
        <f t="shared" si="0"/>
        <v>0.12889707283002094</v>
      </c>
      <c r="J36" s="227">
        <f t="shared" si="1"/>
        <v>20.299999999999983</v>
      </c>
      <c r="K36" s="228">
        <v>92.18</v>
      </c>
      <c r="L36" s="228">
        <v>121.74</v>
      </c>
      <c r="M36" s="228">
        <v>147.33000000000001</v>
      </c>
      <c r="N36" s="228">
        <v>145.06</v>
      </c>
      <c r="O36" s="228">
        <v>171.52</v>
      </c>
      <c r="P36" s="98">
        <f t="shared" si="2"/>
        <v>0.18240727974631188</v>
      </c>
      <c r="Q36" s="227">
        <f t="shared" si="3"/>
        <v>26.460000000000008</v>
      </c>
    </row>
    <row r="37" spans="2:17" x14ac:dyDescent="0.25">
      <c r="B37" s="96" t="s">
        <v>65</v>
      </c>
      <c r="C37" s="227">
        <v>55.99</v>
      </c>
      <c r="D37" s="227">
        <v>41.89</v>
      </c>
      <c r="E37" s="227">
        <v>74.180000000000007</v>
      </c>
      <c r="F37" s="227">
        <v>78.69</v>
      </c>
      <c r="G37" s="227">
        <v>104.15</v>
      </c>
      <c r="H37" s="227">
        <v>109.88</v>
      </c>
      <c r="I37" s="98">
        <f t="shared" si="0"/>
        <v>5.5016802688430122E-2</v>
      </c>
      <c r="J37" s="227">
        <f t="shared" si="1"/>
        <v>5.7299999999999898</v>
      </c>
      <c r="K37" s="228">
        <v>63.95</v>
      </c>
      <c r="L37" s="228">
        <v>51.26</v>
      </c>
      <c r="M37" s="228">
        <v>89.3</v>
      </c>
      <c r="N37" s="228">
        <v>73.790000000000006</v>
      </c>
      <c r="O37" s="228">
        <v>80.510000000000005</v>
      </c>
      <c r="P37" s="98">
        <f t="shared" si="2"/>
        <v>9.1069250575958716E-2</v>
      </c>
      <c r="Q37" s="227">
        <f t="shared" si="3"/>
        <v>6.7199999999999989</v>
      </c>
    </row>
    <row r="38" spans="2:17" x14ac:dyDescent="0.25">
      <c r="B38" s="93" t="s">
        <v>53</v>
      </c>
      <c r="C38" s="231">
        <v>63.43</v>
      </c>
      <c r="D38" s="231">
        <v>64.19</v>
      </c>
      <c r="E38" s="231">
        <v>68.989999999999995</v>
      </c>
      <c r="F38" s="231">
        <v>76.34</v>
      </c>
      <c r="G38" s="231">
        <v>86.65</v>
      </c>
      <c r="H38" s="231">
        <v>96.86</v>
      </c>
      <c r="I38" s="102">
        <f t="shared" si="0"/>
        <v>0.1178303519907673</v>
      </c>
      <c r="J38" s="231">
        <f t="shared" si="1"/>
        <v>10.209999999999994</v>
      </c>
      <c r="K38" s="232">
        <v>65.77</v>
      </c>
      <c r="L38" s="232">
        <v>71.44</v>
      </c>
      <c r="M38" s="232">
        <v>78.97</v>
      </c>
      <c r="N38" s="232">
        <v>79.5</v>
      </c>
      <c r="O38" s="232">
        <v>90.02</v>
      </c>
      <c r="P38" s="102">
        <f t="shared" si="2"/>
        <v>0.13232704402515716</v>
      </c>
      <c r="Q38" s="231">
        <f t="shared" si="3"/>
        <v>10.519999999999996</v>
      </c>
    </row>
    <row r="39" spans="2:17" x14ac:dyDescent="0.25">
      <c r="B39" s="96" t="s">
        <v>62</v>
      </c>
      <c r="C39" s="227">
        <v>63.43</v>
      </c>
      <c r="D39" s="227">
        <v>64.19</v>
      </c>
      <c r="E39" s="227">
        <v>68.989999999999995</v>
      </c>
      <c r="F39" s="227">
        <v>76.34</v>
      </c>
      <c r="G39" s="227">
        <v>86.65</v>
      </c>
      <c r="H39" s="227">
        <v>96.86</v>
      </c>
      <c r="I39" s="98">
        <f t="shared" si="0"/>
        <v>0.1178303519907673</v>
      </c>
      <c r="J39" s="227">
        <f t="shared" si="1"/>
        <v>10.209999999999994</v>
      </c>
      <c r="K39" s="228">
        <v>65.77</v>
      </c>
      <c r="L39" s="228">
        <v>71.44</v>
      </c>
      <c r="M39" s="228">
        <v>78.97</v>
      </c>
      <c r="N39" s="228">
        <v>79.5</v>
      </c>
      <c r="O39" s="228">
        <v>90.02</v>
      </c>
      <c r="P39" s="98">
        <f t="shared" si="2"/>
        <v>0.13232704402515716</v>
      </c>
      <c r="Q39" s="227">
        <f t="shared" si="3"/>
        <v>10.519999999999996</v>
      </c>
    </row>
    <row r="40" spans="2:17" x14ac:dyDescent="0.25">
      <c r="B40" s="99" t="s">
        <v>63</v>
      </c>
      <c r="C40" s="229">
        <v>80.7</v>
      </c>
      <c r="D40" s="229">
        <v>76.319999999999993</v>
      </c>
      <c r="E40" s="229">
        <v>76.47</v>
      </c>
      <c r="F40" s="229">
        <v>90.03</v>
      </c>
      <c r="G40" s="229">
        <v>101.46</v>
      </c>
      <c r="H40" s="229">
        <v>115.08</v>
      </c>
      <c r="I40" s="100">
        <f t="shared" si="0"/>
        <v>0.13424009461856889</v>
      </c>
      <c r="J40" s="229">
        <f t="shared" si="1"/>
        <v>13.620000000000005</v>
      </c>
      <c r="K40" s="230">
        <v>72.2</v>
      </c>
      <c r="L40" s="230">
        <v>84.79</v>
      </c>
      <c r="M40" s="230">
        <v>93.22</v>
      </c>
      <c r="N40" s="230">
        <v>93.48</v>
      </c>
      <c r="O40" s="230">
        <v>102.66</v>
      </c>
      <c r="P40" s="100">
        <f t="shared" si="2"/>
        <v>9.8202824133504452E-2</v>
      </c>
      <c r="Q40" s="229">
        <f t="shared" si="3"/>
        <v>9.1799999999999926</v>
      </c>
    </row>
    <row r="41" spans="2:17" x14ac:dyDescent="0.25">
      <c r="B41" s="99" t="s">
        <v>64</v>
      </c>
      <c r="C41" s="229">
        <v>47.71</v>
      </c>
      <c r="D41" s="229">
        <v>52.19</v>
      </c>
      <c r="E41" s="229">
        <v>57.98</v>
      </c>
      <c r="F41" s="229">
        <v>57.94</v>
      </c>
      <c r="G41" s="229">
        <v>67.42</v>
      </c>
      <c r="H41" s="229">
        <v>70.06</v>
      </c>
      <c r="I41" s="100">
        <f t="shared" si="0"/>
        <v>3.915752002373174E-2</v>
      </c>
      <c r="J41" s="229">
        <f t="shared" si="1"/>
        <v>2.6400000000000006</v>
      </c>
      <c r="K41" s="230">
        <v>56.46</v>
      </c>
      <c r="L41" s="230">
        <v>54.77</v>
      </c>
      <c r="M41" s="230">
        <v>60.7</v>
      </c>
      <c r="N41" s="230">
        <v>62.18</v>
      </c>
      <c r="O41" s="230">
        <v>67.88</v>
      </c>
      <c r="P41" s="100">
        <f t="shared" si="2"/>
        <v>9.1669347056931416E-2</v>
      </c>
      <c r="Q41" s="229">
        <f t="shared" si="3"/>
        <v>5.6999999999999957</v>
      </c>
    </row>
    <row r="42" spans="2:17" x14ac:dyDescent="0.25">
      <c r="B42" s="93" t="s">
        <v>54</v>
      </c>
      <c r="C42" s="231">
        <v>92.8</v>
      </c>
      <c r="D42" s="231">
        <v>102.24</v>
      </c>
      <c r="E42" s="231">
        <v>98.71</v>
      </c>
      <c r="F42" s="231">
        <v>114.5</v>
      </c>
      <c r="G42" s="231">
        <v>129.04</v>
      </c>
      <c r="H42" s="231">
        <v>138.44999999999999</v>
      </c>
      <c r="I42" s="102">
        <f t="shared" si="0"/>
        <v>7.292312461252326E-2</v>
      </c>
      <c r="J42" s="231">
        <f t="shared" si="1"/>
        <v>9.4099999999999966</v>
      </c>
      <c r="K42" s="232">
        <v>80.63</v>
      </c>
      <c r="L42" s="232">
        <v>95.86</v>
      </c>
      <c r="M42" s="232">
        <v>113.97</v>
      </c>
      <c r="N42" s="232">
        <v>122.94</v>
      </c>
      <c r="O42" s="232">
        <v>91.08</v>
      </c>
      <c r="P42" s="102">
        <f t="shared" si="2"/>
        <v>-0.25915080527086387</v>
      </c>
      <c r="Q42" s="231">
        <f t="shared" si="3"/>
        <v>-31.86</v>
      </c>
    </row>
    <row r="43" spans="2:17" x14ac:dyDescent="0.25">
      <c r="B43" s="96" t="s">
        <v>62</v>
      </c>
      <c r="C43" s="227">
        <v>97.8</v>
      </c>
      <c r="D43" s="227">
        <v>108.14</v>
      </c>
      <c r="E43" s="227">
        <v>104.52</v>
      </c>
      <c r="F43" s="227">
        <v>121.1</v>
      </c>
      <c r="G43" s="227">
        <v>137.22999999999999</v>
      </c>
      <c r="H43" s="227">
        <v>145.38999999999999</v>
      </c>
      <c r="I43" s="98">
        <f t="shared" si="0"/>
        <v>5.9462216716461347E-2</v>
      </c>
      <c r="J43" s="227">
        <f t="shared" si="1"/>
        <v>8.1599999999999966</v>
      </c>
      <c r="K43" s="228">
        <v>94.86</v>
      </c>
      <c r="L43" s="228">
        <v>101.74</v>
      </c>
      <c r="M43" s="228">
        <v>120.85</v>
      </c>
      <c r="N43" s="228">
        <v>130.04</v>
      </c>
      <c r="O43" s="228">
        <v>93.36</v>
      </c>
      <c r="P43" s="98">
        <f t="shared" si="2"/>
        <v>-0.28206705629037221</v>
      </c>
      <c r="Q43" s="227">
        <f t="shared" si="3"/>
        <v>-36.679999999999993</v>
      </c>
    </row>
    <row r="44" spans="2:17" x14ac:dyDescent="0.25">
      <c r="B44" s="99" t="s">
        <v>63</v>
      </c>
      <c r="C44" s="229">
        <v>101.92</v>
      </c>
      <c r="D44" s="229">
        <v>0</v>
      </c>
      <c r="E44" s="229">
        <v>111.35</v>
      </c>
      <c r="F44" s="229">
        <v>128.75</v>
      </c>
      <c r="G44" s="229">
        <v>146.41</v>
      </c>
      <c r="H44" s="229">
        <v>153.15</v>
      </c>
      <c r="I44" s="100">
        <f t="shared" si="0"/>
        <v>4.6035106891605837E-2</v>
      </c>
      <c r="J44" s="229">
        <f t="shared" si="1"/>
        <v>6.7400000000000091</v>
      </c>
      <c r="K44" s="230">
        <v>0</v>
      </c>
      <c r="L44" s="230">
        <v>109.9</v>
      </c>
      <c r="M44" s="230">
        <v>126.67</v>
      </c>
      <c r="N44" s="230">
        <v>137.72</v>
      </c>
      <c r="O44" s="230">
        <v>90.94</v>
      </c>
      <c r="P44" s="100">
        <f t="shared" si="2"/>
        <v>-0.33967470229451058</v>
      </c>
      <c r="Q44" s="229">
        <f t="shared" si="3"/>
        <v>-46.78</v>
      </c>
    </row>
    <row r="45" spans="2:17" x14ac:dyDescent="0.25">
      <c r="B45" s="99" t="s">
        <v>64</v>
      </c>
      <c r="C45" s="229">
        <v>81.52</v>
      </c>
      <c r="D45" s="229">
        <v>0</v>
      </c>
      <c r="E45" s="229">
        <v>79.67</v>
      </c>
      <c r="F45" s="229">
        <v>92.67</v>
      </c>
      <c r="G45" s="229">
        <v>100.97</v>
      </c>
      <c r="H45" s="229">
        <v>114.46</v>
      </c>
      <c r="I45" s="100">
        <f t="shared" si="0"/>
        <v>0.13360404080419919</v>
      </c>
      <c r="J45" s="229">
        <f t="shared" si="1"/>
        <v>13.489999999999995</v>
      </c>
      <c r="K45" s="230">
        <v>0</v>
      </c>
      <c r="L45" s="230">
        <v>74.56</v>
      </c>
      <c r="M45" s="230">
        <v>99.77</v>
      </c>
      <c r="N45" s="230">
        <v>99.71</v>
      </c>
      <c r="O45" s="230">
        <v>103.12</v>
      </c>
      <c r="P45" s="100">
        <f t="shared" si="2"/>
        <v>3.4199177615083842E-2</v>
      </c>
      <c r="Q45" s="229">
        <f t="shared" si="3"/>
        <v>3.4100000000000108</v>
      </c>
    </row>
    <row r="46" spans="2:17" x14ac:dyDescent="0.25">
      <c r="B46" s="96" t="s">
        <v>65</v>
      </c>
      <c r="C46" s="227">
        <v>74.09</v>
      </c>
      <c r="D46" s="227">
        <v>76.39</v>
      </c>
      <c r="E46" s="227">
        <v>66.930000000000007</v>
      </c>
      <c r="F46" s="227">
        <v>72.900000000000006</v>
      </c>
      <c r="G46" s="227">
        <v>77.459999999999994</v>
      </c>
      <c r="H46" s="227">
        <v>94.86</v>
      </c>
      <c r="I46" s="98">
        <f t="shared" si="0"/>
        <v>0.22463206816421377</v>
      </c>
      <c r="J46" s="227">
        <f t="shared" si="1"/>
        <v>17.400000000000006</v>
      </c>
      <c r="K46" s="228">
        <v>38.590000000000003</v>
      </c>
      <c r="L46" s="228">
        <v>42.61</v>
      </c>
      <c r="M46" s="228">
        <v>59.51</v>
      </c>
      <c r="N46" s="228">
        <v>68.319999999999993</v>
      </c>
      <c r="O46" s="228">
        <v>74.400000000000006</v>
      </c>
      <c r="P46" s="98">
        <f t="shared" si="2"/>
        <v>8.8992974238875977E-2</v>
      </c>
      <c r="Q46" s="227">
        <f t="shared" si="3"/>
        <v>6.0800000000000125</v>
      </c>
    </row>
    <row r="47" spans="2:17" x14ac:dyDescent="0.25">
      <c r="B47" s="93" t="s">
        <v>55</v>
      </c>
      <c r="C47" s="231">
        <v>55.1</v>
      </c>
      <c r="D47" s="231">
        <v>58.1</v>
      </c>
      <c r="E47" s="231">
        <v>74.28</v>
      </c>
      <c r="F47" s="231">
        <v>64.23</v>
      </c>
      <c r="G47" s="231">
        <v>69.86</v>
      </c>
      <c r="H47" s="231">
        <v>72.739999999999995</v>
      </c>
      <c r="I47" s="102">
        <f t="shared" si="0"/>
        <v>4.1225307758373742E-2</v>
      </c>
      <c r="J47" s="231">
        <f t="shared" si="1"/>
        <v>2.8799999999999955</v>
      </c>
      <c r="K47" s="232">
        <v>79.44</v>
      </c>
      <c r="L47" s="232">
        <v>51.13</v>
      </c>
      <c r="M47" s="232">
        <v>53.39</v>
      </c>
      <c r="N47" s="232">
        <v>54.91</v>
      </c>
      <c r="O47" s="232">
        <v>77.97</v>
      </c>
      <c r="P47" s="102">
        <f t="shared" si="2"/>
        <v>0.4199599344381717</v>
      </c>
      <c r="Q47" s="231">
        <f t="shared" si="3"/>
        <v>23.060000000000002</v>
      </c>
    </row>
    <row r="48" spans="2:17" x14ac:dyDescent="0.25">
      <c r="B48" s="96" t="s">
        <v>62</v>
      </c>
      <c r="C48" s="227">
        <v>55.02</v>
      </c>
      <c r="D48" s="227">
        <v>57.83</v>
      </c>
      <c r="E48" s="227">
        <v>74.63</v>
      </c>
      <c r="F48" s="227">
        <v>64.650000000000006</v>
      </c>
      <c r="G48" s="227">
        <v>69.94</v>
      </c>
      <c r="H48" s="227">
        <v>73.959999999999994</v>
      </c>
      <c r="I48" s="98">
        <f t="shared" si="0"/>
        <v>5.7477838146983151E-2</v>
      </c>
      <c r="J48" s="227">
        <f t="shared" si="1"/>
        <v>4.019999999999996</v>
      </c>
      <c r="K48" s="228">
        <v>79.84</v>
      </c>
      <c r="L48" s="228">
        <v>51.4</v>
      </c>
      <c r="M48" s="228">
        <v>52.45</v>
      </c>
      <c r="N48" s="228">
        <v>55.89</v>
      </c>
      <c r="O48" s="228">
        <v>80.12</v>
      </c>
      <c r="P48" s="98">
        <f t="shared" si="2"/>
        <v>0.43353014850599392</v>
      </c>
      <c r="Q48" s="227">
        <f t="shared" si="3"/>
        <v>24.230000000000004</v>
      </c>
    </row>
    <row r="49" spans="2:17" x14ac:dyDescent="0.25">
      <c r="B49" s="99" t="s">
        <v>63</v>
      </c>
      <c r="C49" s="229">
        <v>58.12</v>
      </c>
      <c r="D49" s="229">
        <v>59.72</v>
      </c>
      <c r="E49" s="229">
        <v>75.540000000000006</v>
      </c>
      <c r="F49" s="229">
        <v>69.69</v>
      </c>
      <c r="G49" s="229">
        <v>76.47</v>
      </c>
      <c r="H49" s="229">
        <v>79.3</v>
      </c>
      <c r="I49" s="100">
        <f t="shared" si="0"/>
        <v>3.7007976984438251E-2</v>
      </c>
      <c r="J49" s="229">
        <f t="shared" si="1"/>
        <v>2.8299999999999983</v>
      </c>
      <c r="K49" s="230">
        <v>75.88</v>
      </c>
      <c r="L49" s="230">
        <v>56.79</v>
      </c>
      <c r="M49" s="230">
        <v>57.55</v>
      </c>
      <c r="N49" s="230">
        <v>58.48</v>
      </c>
      <c r="O49" s="230">
        <v>91.49</v>
      </c>
      <c r="P49" s="100">
        <f t="shared" si="2"/>
        <v>0.56446648426812596</v>
      </c>
      <c r="Q49" s="229">
        <f t="shared" si="3"/>
        <v>33.01</v>
      </c>
    </row>
    <row r="50" spans="2:17" x14ac:dyDescent="0.25">
      <c r="B50" s="99" t="s">
        <v>64</v>
      </c>
      <c r="C50" s="229">
        <v>43.08</v>
      </c>
      <c r="D50" s="229">
        <v>52.07</v>
      </c>
      <c r="E50" s="229">
        <v>70.77</v>
      </c>
      <c r="F50" s="229">
        <v>51.36</v>
      </c>
      <c r="G50" s="229">
        <v>51.21</v>
      </c>
      <c r="H50" s="229">
        <v>60.22</v>
      </c>
      <c r="I50" s="100">
        <f t="shared" si="0"/>
        <v>0.17594219878929884</v>
      </c>
      <c r="J50" s="229">
        <f t="shared" si="1"/>
        <v>9.009999999999998</v>
      </c>
      <c r="K50" s="230">
        <v>114.9</v>
      </c>
      <c r="L50" s="230">
        <v>40.46</v>
      </c>
      <c r="M50" s="230">
        <v>40.31</v>
      </c>
      <c r="N50" s="230">
        <v>49.95</v>
      </c>
      <c r="O50" s="230">
        <v>53</v>
      </c>
      <c r="P50" s="100">
        <f t="shared" si="2"/>
        <v>6.1061061061060906E-2</v>
      </c>
      <c r="Q50" s="229">
        <f t="shared" si="3"/>
        <v>3.0499999999999972</v>
      </c>
    </row>
    <row r="51" spans="2:17" x14ac:dyDescent="0.25">
      <c r="B51" s="96" t="s">
        <v>65</v>
      </c>
      <c r="C51" s="227">
        <v>56.8</v>
      </c>
      <c r="D51" s="227">
        <v>83.93</v>
      </c>
      <c r="E51" s="227">
        <v>154.72</v>
      </c>
      <c r="F51" s="227">
        <v>191.76</v>
      </c>
      <c r="G51" s="227">
        <v>163.5</v>
      </c>
      <c r="H51" s="227">
        <v>87.87</v>
      </c>
      <c r="I51" s="98">
        <f t="shared" si="0"/>
        <v>-0.46256880733944949</v>
      </c>
      <c r="J51" s="227">
        <f t="shared" si="1"/>
        <v>-75.63</v>
      </c>
      <c r="K51" s="228">
        <v>164.19</v>
      </c>
      <c r="L51" s="228">
        <v>132.30000000000001</v>
      </c>
      <c r="M51" s="228">
        <v>118.26</v>
      </c>
      <c r="N51" s="228">
        <v>45.82</v>
      </c>
      <c r="O51" s="228">
        <v>84.07</v>
      </c>
      <c r="P51" s="98">
        <f t="shared" si="2"/>
        <v>0.83478830205150567</v>
      </c>
      <c r="Q51" s="227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64DAD-F961-4323-9FDA-71E6BEAC5FB5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221</v>
      </c>
      <c r="L5" s="92" t="s">
        <v>222</v>
      </c>
      <c r="M5" s="92" t="s">
        <v>223</v>
      </c>
      <c r="N5" s="92" t="s">
        <v>224</v>
      </c>
      <c r="O5" s="92" t="s">
        <v>225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70.459999999999994</v>
      </c>
      <c r="D6" s="225">
        <v>47.83</v>
      </c>
      <c r="E6" s="225">
        <v>53</v>
      </c>
      <c r="F6" s="225">
        <v>80.58</v>
      </c>
      <c r="G6" s="225">
        <v>93.24</v>
      </c>
      <c r="H6" s="225">
        <v>104.71</v>
      </c>
      <c r="I6" s="95">
        <f t="shared" ref="I6:I51" si="0">IFERROR(H6/G6-1,"-")</f>
        <v>0.12301587301587302</v>
      </c>
      <c r="J6" s="225">
        <f t="shared" ref="J6:J51" si="1">IFERROR(H6-G6,"-")</f>
        <v>11.469999999999999</v>
      </c>
      <c r="K6" s="226">
        <v>29.15</v>
      </c>
      <c r="L6" s="226">
        <v>61.04</v>
      </c>
      <c r="M6" s="226">
        <v>68.22</v>
      </c>
      <c r="N6" s="226">
        <v>77.86</v>
      </c>
      <c r="O6" s="226">
        <v>81.08</v>
      </c>
      <c r="P6" s="95">
        <f t="shared" ref="P6:P51" si="2">IFERROR(O6/N6-1,"-")</f>
        <v>4.1356280503467735E-2</v>
      </c>
      <c r="Q6" s="225">
        <f t="shared" ref="Q6:Q51" si="3">IFERROR(O6-N6,"-")</f>
        <v>3.2199999999999989</v>
      </c>
    </row>
    <row r="7" spans="2:17" x14ac:dyDescent="0.25">
      <c r="B7" s="96" t="s">
        <v>62</v>
      </c>
      <c r="C7" s="227">
        <v>77.33</v>
      </c>
      <c r="D7" s="227">
        <v>53.19</v>
      </c>
      <c r="E7" s="227">
        <v>60.01</v>
      </c>
      <c r="F7" s="227">
        <v>88.2</v>
      </c>
      <c r="G7" s="227">
        <v>102.89</v>
      </c>
      <c r="H7" s="227">
        <v>114.62</v>
      </c>
      <c r="I7" s="98">
        <f t="shared" si="0"/>
        <v>0.11400524832345238</v>
      </c>
      <c r="J7" s="227">
        <f t="shared" si="1"/>
        <v>11.730000000000004</v>
      </c>
      <c r="K7" s="228">
        <v>37.21</v>
      </c>
      <c r="L7" s="228">
        <v>67.489999999999995</v>
      </c>
      <c r="M7" s="228">
        <v>77.17</v>
      </c>
      <c r="N7" s="228">
        <v>85.04</v>
      </c>
      <c r="O7" s="228">
        <v>88.82</v>
      </c>
      <c r="P7" s="98">
        <f t="shared" si="2"/>
        <v>4.4449670743179626E-2</v>
      </c>
      <c r="Q7" s="227">
        <f t="shared" si="3"/>
        <v>3.7799999999999869</v>
      </c>
    </row>
    <row r="8" spans="2:17" x14ac:dyDescent="0.25">
      <c r="B8" s="99" t="s">
        <v>63</v>
      </c>
      <c r="C8" s="229">
        <v>85.32</v>
      </c>
      <c r="D8" s="229">
        <v>58.8</v>
      </c>
      <c r="E8" s="229">
        <v>66.349999999999994</v>
      </c>
      <c r="F8" s="229">
        <v>96.91</v>
      </c>
      <c r="G8" s="229">
        <v>111.61</v>
      </c>
      <c r="H8" s="229">
        <v>124.26</v>
      </c>
      <c r="I8" s="100">
        <f t="shared" si="0"/>
        <v>0.11334109846787932</v>
      </c>
      <c r="J8" s="229">
        <f t="shared" si="1"/>
        <v>12.650000000000006</v>
      </c>
      <c r="K8" s="230">
        <v>41.83</v>
      </c>
      <c r="L8" s="230">
        <v>74.41</v>
      </c>
      <c r="M8" s="230">
        <v>84.42</v>
      </c>
      <c r="N8" s="230">
        <v>92.88</v>
      </c>
      <c r="O8" s="230">
        <v>96.25</v>
      </c>
      <c r="P8" s="100">
        <f t="shared" si="2"/>
        <v>3.6283376399655509E-2</v>
      </c>
      <c r="Q8" s="229">
        <f t="shared" si="3"/>
        <v>3.3700000000000045</v>
      </c>
    </row>
    <row r="9" spans="2:17" x14ac:dyDescent="0.25">
      <c r="B9" s="99" t="s">
        <v>64</v>
      </c>
      <c r="C9" s="229">
        <v>46.17</v>
      </c>
      <c r="D9" s="229">
        <v>29.69</v>
      </c>
      <c r="E9" s="229">
        <v>31.06</v>
      </c>
      <c r="F9" s="229">
        <v>47.58</v>
      </c>
      <c r="G9" s="229">
        <v>59.03</v>
      </c>
      <c r="H9" s="229">
        <v>65.099999999999994</v>
      </c>
      <c r="I9" s="100">
        <f t="shared" si="0"/>
        <v>0.10282906996442476</v>
      </c>
      <c r="J9" s="229">
        <f t="shared" si="1"/>
        <v>6.0699999999999932</v>
      </c>
      <c r="K9" s="230">
        <v>15.72</v>
      </c>
      <c r="L9" s="230">
        <v>34.58</v>
      </c>
      <c r="M9" s="230">
        <v>40.07</v>
      </c>
      <c r="N9" s="230">
        <v>44.77</v>
      </c>
      <c r="O9" s="230">
        <v>49.74</v>
      </c>
      <c r="P9" s="100">
        <f t="shared" si="2"/>
        <v>0.11101183828456551</v>
      </c>
      <c r="Q9" s="229">
        <f t="shared" si="3"/>
        <v>4.9699999999999989</v>
      </c>
    </row>
    <row r="10" spans="2:17" x14ac:dyDescent="0.25">
      <c r="B10" s="96" t="s">
        <v>65</v>
      </c>
      <c r="C10" s="227">
        <v>51.25</v>
      </c>
      <c r="D10" s="227">
        <v>33.86</v>
      </c>
      <c r="E10" s="227">
        <v>30.93</v>
      </c>
      <c r="F10" s="227">
        <v>53.23</v>
      </c>
      <c r="G10" s="227">
        <v>60.79</v>
      </c>
      <c r="H10" s="227">
        <v>70.290000000000006</v>
      </c>
      <c r="I10" s="98">
        <f t="shared" si="0"/>
        <v>0.15627570324066475</v>
      </c>
      <c r="J10" s="227">
        <f t="shared" si="1"/>
        <v>9.5000000000000071</v>
      </c>
      <c r="K10" s="228">
        <v>13.04</v>
      </c>
      <c r="L10" s="228">
        <v>38.340000000000003</v>
      </c>
      <c r="M10" s="228">
        <v>38.380000000000003</v>
      </c>
      <c r="N10" s="228">
        <v>52.34</v>
      </c>
      <c r="O10" s="228">
        <v>55.16</v>
      </c>
      <c r="P10" s="98">
        <f t="shared" si="2"/>
        <v>5.3878486816965943E-2</v>
      </c>
      <c r="Q10" s="227">
        <f t="shared" si="3"/>
        <v>2.8199999999999932</v>
      </c>
    </row>
    <row r="11" spans="2:17" x14ac:dyDescent="0.25">
      <c r="B11" s="93" t="s">
        <v>46</v>
      </c>
      <c r="C11" s="231">
        <v>89.94</v>
      </c>
      <c r="D11" s="231">
        <v>61.17</v>
      </c>
      <c r="E11" s="231">
        <v>72.88</v>
      </c>
      <c r="F11" s="231">
        <v>107.72</v>
      </c>
      <c r="G11" s="231">
        <v>119.35</v>
      </c>
      <c r="H11" s="231">
        <v>131.18</v>
      </c>
      <c r="I11" s="102">
        <f t="shared" si="0"/>
        <v>9.9120234604105573E-2</v>
      </c>
      <c r="J11" s="231">
        <f t="shared" si="1"/>
        <v>11.830000000000013</v>
      </c>
      <c r="K11" s="232">
        <v>38.03</v>
      </c>
      <c r="L11" s="232">
        <v>83.6</v>
      </c>
      <c r="M11" s="232">
        <v>89.91</v>
      </c>
      <c r="N11" s="232">
        <v>99.56</v>
      </c>
      <c r="O11" s="232">
        <v>98.01</v>
      </c>
      <c r="P11" s="102">
        <f t="shared" si="2"/>
        <v>-1.5568501406187152E-2</v>
      </c>
      <c r="Q11" s="231">
        <f t="shared" si="3"/>
        <v>-1.5499999999999972</v>
      </c>
    </row>
    <row r="12" spans="2:17" x14ac:dyDescent="0.25">
      <c r="B12" s="96" t="s">
        <v>62</v>
      </c>
      <c r="C12" s="227">
        <v>98.21</v>
      </c>
      <c r="D12" s="227">
        <v>66.36</v>
      </c>
      <c r="E12" s="227">
        <v>79.650000000000006</v>
      </c>
      <c r="F12" s="227">
        <v>116.54</v>
      </c>
      <c r="G12" s="227">
        <v>130.88999999999999</v>
      </c>
      <c r="H12" s="227">
        <v>144.94</v>
      </c>
      <c r="I12" s="98">
        <f t="shared" si="0"/>
        <v>0.10734204293681726</v>
      </c>
      <c r="J12" s="227">
        <f t="shared" si="1"/>
        <v>14.050000000000011</v>
      </c>
      <c r="K12" s="228">
        <v>45.63</v>
      </c>
      <c r="L12" s="228">
        <v>90.64</v>
      </c>
      <c r="M12" s="228">
        <v>100.62</v>
      </c>
      <c r="N12" s="228">
        <v>109.83</v>
      </c>
      <c r="O12" s="228">
        <v>109.22</v>
      </c>
      <c r="P12" s="98">
        <f t="shared" si="2"/>
        <v>-5.5540380588181559E-3</v>
      </c>
      <c r="Q12" s="227">
        <f t="shared" si="3"/>
        <v>-0.60999999999999943</v>
      </c>
    </row>
    <row r="13" spans="2:17" x14ac:dyDescent="0.25">
      <c r="B13" s="99" t="s">
        <v>63</v>
      </c>
      <c r="C13" s="229">
        <v>106.38</v>
      </c>
      <c r="D13" s="229">
        <v>71.150000000000006</v>
      </c>
      <c r="E13" s="229">
        <v>85.14</v>
      </c>
      <c r="F13" s="229">
        <v>125.38</v>
      </c>
      <c r="G13" s="229">
        <v>140.15</v>
      </c>
      <c r="H13" s="229">
        <v>154.63999999999999</v>
      </c>
      <c r="I13" s="100">
        <f t="shared" si="0"/>
        <v>0.10338922582946819</v>
      </c>
      <c r="J13" s="229">
        <f t="shared" si="1"/>
        <v>14.489999999999981</v>
      </c>
      <c r="K13" s="230">
        <v>50.11</v>
      </c>
      <c r="L13" s="230">
        <v>98.47</v>
      </c>
      <c r="M13" s="230">
        <v>108.06</v>
      </c>
      <c r="N13" s="230">
        <v>117.13</v>
      </c>
      <c r="O13" s="230">
        <v>116.81</v>
      </c>
      <c r="P13" s="100">
        <f t="shared" si="2"/>
        <v>-2.7320071715187799E-3</v>
      </c>
      <c r="Q13" s="229">
        <f t="shared" si="3"/>
        <v>-0.31999999999999318</v>
      </c>
    </row>
    <row r="14" spans="2:17" x14ac:dyDescent="0.25">
      <c r="B14" s="99" t="s">
        <v>64</v>
      </c>
      <c r="C14" s="229">
        <v>53.15</v>
      </c>
      <c r="D14" s="229">
        <v>31.55</v>
      </c>
      <c r="E14" s="229">
        <v>34.18</v>
      </c>
      <c r="F14" s="229">
        <v>49.88</v>
      </c>
      <c r="G14" s="229">
        <v>54.45</v>
      </c>
      <c r="H14" s="229">
        <v>55.23</v>
      </c>
      <c r="I14" s="100">
        <f t="shared" si="0"/>
        <v>1.4325068870523205E-2</v>
      </c>
      <c r="J14" s="229">
        <f t="shared" si="1"/>
        <v>0.77999999999999403</v>
      </c>
      <c r="K14" s="230">
        <v>1.46</v>
      </c>
      <c r="L14" s="230">
        <v>31.71</v>
      </c>
      <c r="M14" s="230">
        <v>38.020000000000003</v>
      </c>
      <c r="N14" s="230">
        <v>41.42</v>
      </c>
      <c r="O14" s="230">
        <v>44.68</v>
      </c>
      <c r="P14" s="100">
        <f t="shared" si="2"/>
        <v>7.8705939159826155E-2</v>
      </c>
      <c r="Q14" s="229">
        <f t="shared" si="3"/>
        <v>3.259999999999998</v>
      </c>
    </row>
    <row r="15" spans="2:17" x14ac:dyDescent="0.25">
      <c r="B15" s="96" t="s">
        <v>65</v>
      </c>
      <c r="C15" s="227">
        <v>58.49</v>
      </c>
      <c r="D15" s="227">
        <v>40.36</v>
      </c>
      <c r="E15" s="227">
        <v>37.26</v>
      </c>
      <c r="F15" s="227">
        <v>61.52</v>
      </c>
      <c r="G15" s="227">
        <v>67.89</v>
      </c>
      <c r="H15" s="227">
        <v>72.16</v>
      </c>
      <c r="I15" s="98">
        <f t="shared" si="0"/>
        <v>6.2895860951539095E-2</v>
      </c>
      <c r="J15" s="227">
        <f t="shared" si="1"/>
        <v>4.269999999999996</v>
      </c>
      <c r="K15" s="228">
        <v>14.14</v>
      </c>
      <c r="L15" s="228">
        <v>48.39</v>
      </c>
      <c r="M15" s="228">
        <v>42.53</v>
      </c>
      <c r="N15" s="228">
        <v>55.08</v>
      </c>
      <c r="O15" s="228">
        <v>53.58</v>
      </c>
      <c r="P15" s="98">
        <f t="shared" si="2"/>
        <v>-2.7233115468409563E-2</v>
      </c>
      <c r="Q15" s="227">
        <f t="shared" si="3"/>
        <v>-1.5</v>
      </c>
    </row>
    <row r="16" spans="2:17" x14ac:dyDescent="0.25">
      <c r="B16" s="93" t="s">
        <v>52</v>
      </c>
      <c r="C16" s="231">
        <v>67.78</v>
      </c>
      <c r="D16" s="231">
        <v>64.31</v>
      </c>
      <c r="E16" s="231">
        <v>82.55</v>
      </c>
      <c r="F16" s="231">
        <v>96.71</v>
      </c>
      <c r="G16" s="231">
        <v>122.12</v>
      </c>
      <c r="H16" s="231">
        <v>143.97</v>
      </c>
      <c r="I16" s="102">
        <f t="shared" si="0"/>
        <v>0.17892237143792977</v>
      </c>
      <c r="J16" s="231">
        <f t="shared" si="1"/>
        <v>21.849999999999994</v>
      </c>
      <c r="K16" s="232">
        <v>47.09</v>
      </c>
      <c r="L16" s="232">
        <v>74.209999999999994</v>
      </c>
      <c r="M16" s="232">
        <v>101.32</v>
      </c>
      <c r="N16" s="232">
        <v>107.84</v>
      </c>
      <c r="O16" s="232">
        <v>121.14</v>
      </c>
      <c r="P16" s="102">
        <f t="shared" si="2"/>
        <v>0.12333086053412456</v>
      </c>
      <c r="Q16" s="231">
        <f t="shared" si="3"/>
        <v>13.299999999999997</v>
      </c>
    </row>
    <row r="17" spans="2:17" x14ac:dyDescent="0.25">
      <c r="B17" s="96" t="s">
        <v>62</v>
      </c>
      <c r="C17" s="227">
        <v>88.08</v>
      </c>
      <c r="D17" s="227">
        <v>75.77</v>
      </c>
      <c r="E17" s="227">
        <v>86.58</v>
      </c>
      <c r="F17" s="227">
        <v>103.27</v>
      </c>
      <c r="G17" s="227">
        <v>127.65</v>
      </c>
      <c r="H17" s="227">
        <v>152.83000000000001</v>
      </c>
      <c r="I17" s="98">
        <f t="shared" si="0"/>
        <v>0.1972581276929104</v>
      </c>
      <c r="J17" s="227">
        <f t="shared" si="1"/>
        <v>25.180000000000007</v>
      </c>
      <c r="K17" s="228">
        <v>48.57</v>
      </c>
      <c r="L17" s="228">
        <v>83.18</v>
      </c>
      <c r="M17" s="228">
        <v>106.29</v>
      </c>
      <c r="N17" s="228">
        <v>116.94</v>
      </c>
      <c r="O17" s="228">
        <v>130.44</v>
      </c>
      <c r="P17" s="98">
        <f t="shared" si="2"/>
        <v>0.11544381734222675</v>
      </c>
      <c r="Q17" s="227">
        <f t="shared" si="3"/>
        <v>13.5</v>
      </c>
    </row>
    <row r="18" spans="2:17" x14ac:dyDescent="0.25">
      <c r="B18" s="99" t="s">
        <v>63</v>
      </c>
      <c r="C18" s="229">
        <v>88.08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100" t="str">
        <f t="shared" si="0"/>
        <v>-</v>
      </c>
      <c r="J18" s="229">
        <f t="shared" si="1"/>
        <v>0</v>
      </c>
      <c r="K18" s="230">
        <v>0</v>
      </c>
      <c r="L18" s="230">
        <v>0</v>
      </c>
      <c r="M18" s="230">
        <v>0</v>
      </c>
      <c r="N18" s="230">
        <v>0</v>
      </c>
      <c r="O18" s="230">
        <v>0</v>
      </c>
      <c r="P18" s="100" t="str">
        <f t="shared" si="2"/>
        <v>-</v>
      </c>
      <c r="Q18" s="229">
        <f t="shared" si="3"/>
        <v>0</v>
      </c>
    </row>
    <row r="19" spans="2:17" x14ac:dyDescent="0.25">
      <c r="B19" s="99" t="s">
        <v>64</v>
      </c>
      <c r="C19" s="229">
        <v>0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100" t="str">
        <f t="shared" si="0"/>
        <v>-</v>
      </c>
      <c r="J19" s="229">
        <f t="shared" si="1"/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v>0</v>
      </c>
      <c r="P19" s="100" t="str">
        <f t="shared" si="2"/>
        <v>-</v>
      </c>
      <c r="Q19" s="229">
        <f t="shared" si="3"/>
        <v>0</v>
      </c>
    </row>
    <row r="20" spans="2:17" x14ac:dyDescent="0.25">
      <c r="B20" s="96" t="s">
        <v>65</v>
      </c>
      <c r="C20" s="227">
        <v>45.47</v>
      </c>
      <c r="D20" s="227">
        <v>30.29</v>
      </c>
      <c r="E20" s="227">
        <v>48.86</v>
      </c>
      <c r="F20" s="227">
        <v>61.39</v>
      </c>
      <c r="G20" s="227">
        <v>90.45</v>
      </c>
      <c r="H20" s="227">
        <v>93.94</v>
      </c>
      <c r="I20" s="98">
        <f t="shared" si="0"/>
        <v>3.8584853510226669E-2</v>
      </c>
      <c r="J20" s="227">
        <f t="shared" si="1"/>
        <v>3.4899999999999949</v>
      </c>
      <c r="K20" s="228">
        <v>1.65</v>
      </c>
      <c r="L20" s="228">
        <v>32.43</v>
      </c>
      <c r="M20" s="228">
        <v>72.94</v>
      </c>
      <c r="N20" s="228">
        <v>56.4</v>
      </c>
      <c r="O20" s="228">
        <v>67.84</v>
      </c>
      <c r="P20" s="98">
        <f t="shared" si="2"/>
        <v>0.2028368794326243</v>
      </c>
      <c r="Q20" s="227">
        <f t="shared" si="3"/>
        <v>11.440000000000005</v>
      </c>
    </row>
    <row r="21" spans="2:17" x14ac:dyDescent="0.25">
      <c r="B21" s="93" t="s">
        <v>48</v>
      </c>
      <c r="C21" s="231">
        <v>47.78</v>
      </c>
      <c r="D21" s="231">
        <v>38.090000000000003</v>
      </c>
      <c r="E21" s="231">
        <v>36.92</v>
      </c>
      <c r="F21" s="231">
        <v>53.92</v>
      </c>
      <c r="G21" s="231">
        <v>54.7</v>
      </c>
      <c r="H21" s="231">
        <v>64.64</v>
      </c>
      <c r="I21" s="102">
        <f t="shared" si="0"/>
        <v>0.18171846435100547</v>
      </c>
      <c r="J21" s="231">
        <f t="shared" si="1"/>
        <v>9.9399999999999977</v>
      </c>
      <c r="K21" s="232">
        <v>19.03</v>
      </c>
      <c r="L21" s="232">
        <v>35.21</v>
      </c>
      <c r="M21" s="232">
        <v>27.56</v>
      </c>
      <c r="N21" s="232">
        <v>28.5</v>
      </c>
      <c r="O21" s="232">
        <v>40.020000000000003</v>
      </c>
      <c r="P21" s="102">
        <f t="shared" si="2"/>
        <v>0.40421052631578958</v>
      </c>
      <c r="Q21" s="231">
        <f t="shared" si="3"/>
        <v>11.520000000000003</v>
      </c>
    </row>
    <row r="22" spans="2:17" x14ac:dyDescent="0.25">
      <c r="B22" s="96" t="s">
        <v>62</v>
      </c>
      <c r="C22" s="227">
        <v>47.3</v>
      </c>
      <c r="D22" s="227">
        <v>35.92</v>
      </c>
      <c r="E22" s="227">
        <v>36.92</v>
      </c>
      <c r="F22" s="227">
        <v>53.99</v>
      </c>
      <c r="G22" s="227">
        <v>54.87</v>
      </c>
      <c r="H22" s="227">
        <v>64.8</v>
      </c>
      <c r="I22" s="98">
        <f t="shared" si="0"/>
        <v>0.18097320940404593</v>
      </c>
      <c r="J22" s="227">
        <f t="shared" si="1"/>
        <v>9.93</v>
      </c>
      <c r="K22" s="228">
        <v>19.03</v>
      </c>
      <c r="L22" s="228">
        <v>35.21</v>
      </c>
      <c r="M22" s="228">
        <v>27.47</v>
      </c>
      <c r="N22" s="228">
        <v>28.43</v>
      </c>
      <c r="O22" s="228">
        <v>40.43</v>
      </c>
      <c r="P22" s="98">
        <f t="shared" si="2"/>
        <v>0.42208934224410832</v>
      </c>
      <c r="Q22" s="227">
        <f t="shared" si="3"/>
        <v>12</v>
      </c>
    </row>
    <row r="23" spans="2:17" x14ac:dyDescent="0.25">
      <c r="B23" s="96" t="s">
        <v>65</v>
      </c>
      <c r="C23" s="227">
        <v>51.12</v>
      </c>
      <c r="D23" s="227">
        <v>63.88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107</v>
      </c>
      <c r="D24" s="231">
        <v>44.86</v>
      </c>
      <c r="E24" s="231">
        <v>46.13</v>
      </c>
      <c r="F24" s="231">
        <v>94.79</v>
      </c>
      <c r="G24" s="231">
        <v>114.31</v>
      </c>
      <c r="H24" s="231">
        <v>127.83</v>
      </c>
      <c r="I24" s="102">
        <f t="shared" si="0"/>
        <v>0.11827486659084951</v>
      </c>
      <c r="J24" s="231">
        <f t="shared" si="1"/>
        <v>13.519999999999996</v>
      </c>
      <c r="K24" s="232">
        <v>51.71</v>
      </c>
      <c r="L24" s="232">
        <v>40.42</v>
      </c>
      <c r="M24" s="232">
        <v>53.45</v>
      </c>
      <c r="N24" s="232">
        <v>80.97</v>
      </c>
      <c r="O24" s="232">
        <v>109.85</v>
      </c>
      <c r="P24" s="102">
        <f t="shared" si="2"/>
        <v>0.35667531184389278</v>
      </c>
      <c r="Q24" s="231">
        <f t="shared" si="3"/>
        <v>28.879999999999995</v>
      </c>
    </row>
    <row r="25" spans="2:17" x14ac:dyDescent="0.25">
      <c r="B25" s="96" t="s">
        <v>62</v>
      </c>
      <c r="C25" s="227">
        <v>107.84</v>
      </c>
      <c r="D25" s="227">
        <v>55.84</v>
      </c>
      <c r="E25" s="227">
        <v>48.11</v>
      </c>
      <c r="F25" s="227">
        <v>95.49</v>
      </c>
      <c r="G25" s="227">
        <v>114.77</v>
      </c>
      <c r="H25" s="227">
        <v>128.08000000000001</v>
      </c>
      <c r="I25" s="98">
        <f t="shared" si="0"/>
        <v>0.11597107257994255</v>
      </c>
      <c r="J25" s="227">
        <f t="shared" si="1"/>
        <v>13.310000000000016</v>
      </c>
      <c r="K25" s="228">
        <v>57.15</v>
      </c>
      <c r="L25" s="228">
        <v>40.369999999999997</v>
      </c>
      <c r="M25" s="228">
        <v>53.19</v>
      </c>
      <c r="N25" s="228">
        <v>80.97</v>
      </c>
      <c r="O25" s="228">
        <v>113.58</v>
      </c>
      <c r="P25" s="98">
        <f t="shared" si="2"/>
        <v>0.40274175620600228</v>
      </c>
      <c r="Q25" s="227">
        <f t="shared" si="3"/>
        <v>32.61</v>
      </c>
    </row>
    <row r="26" spans="2:17" x14ac:dyDescent="0.25">
      <c r="B26" s="99" t="s">
        <v>63</v>
      </c>
      <c r="C26" s="229">
        <v>117.01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57.15</v>
      </c>
      <c r="L26" s="230">
        <v>0</v>
      </c>
      <c r="M26" s="230">
        <v>53.19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30.06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41.28</v>
      </c>
      <c r="D28" s="231">
        <v>28.76</v>
      </c>
      <c r="E28" s="231">
        <v>28.24</v>
      </c>
      <c r="F28" s="231">
        <v>42.01</v>
      </c>
      <c r="G28" s="231">
        <v>51.99</v>
      </c>
      <c r="H28" s="231">
        <v>61.31</v>
      </c>
      <c r="I28" s="102">
        <f t="shared" si="0"/>
        <v>0.17926524331602223</v>
      </c>
      <c r="J28" s="231">
        <f t="shared" si="1"/>
        <v>9.32</v>
      </c>
      <c r="K28" s="232">
        <v>14.65</v>
      </c>
      <c r="L28" s="232">
        <v>30.01</v>
      </c>
      <c r="M28" s="232">
        <v>36.36</v>
      </c>
      <c r="N28" s="232">
        <v>39.32</v>
      </c>
      <c r="O28" s="232">
        <v>47.74</v>
      </c>
      <c r="P28" s="102">
        <f t="shared" si="2"/>
        <v>0.2141403865717193</v>
      </c>
      <c r="Q28" s="231">
        <f t="shared" si="3"/>
        <v>8.4200000000000017</v>
      </c>
    </row>
    <row r="29" spans="2:17" x14ac:dyDescent="0.25">
      <c r="B29" s="96" t="s">
        <v>62</v>
      </c>
      <c r="C29" s="227">
        <v>43.36</v>
      </c>
      <c r="D29" s="227">
        <v>30.7</v>
      </c>
      <c r="E29" s="227">
        <v>30.01</v>
      </c>
      <c r="F29" s="227">
        <v>44.97</v>
      </c>
      <c r="G29" s="227">
        <v>55.89</v>
      </c>
      <c r="H29" s="227">
        <v>65.510000000000005</v>
      </c>
      <c r="I29" s="98">
        <f t="shared" si="0"/>
        <v>0.1721238146358921</v>
      </c>
      <c r="J29" s="227">
        <f t="shared" si="1"/>
        <v>9.6200000000000045</v>
      </c>
      <c r="K29" s="228">
        <v>16.68</v>
      </c>
      <c r="L29" s="228">
        <v>32.770000000000003</v>
      </c>
      <c r="M29" s="228">
        <v>40.01</v>
      </c>
      <c r="N29" s="228">
        <v>42.37</v>
      </c>
      <c r="O29" s="228">
        <v>51.46</v>
      </c>
      <c r="P29" s="98">
        <f t="shared" si="2"/>
        <v>0.21453858862402653</v>
      </c>
      <c r="Q29" s="227">
        <f t="shared" si="3"/>
        <v>9.0900000000000034</v>
      </c>
    </row>
    <row r="30" spans="2:17" x14ac:dyDescent="0.25">
      <c r="B30" s="99" t="s">
        <v>63</v>
      </c>
      <c r="C30" s="229">
        <v>46.92</v>
      </c>
      <c r="D30" s="229">
        <v>32.35</v>
      </c>
      <c r="E30" s="229">
        <v>31.51</v>
      </c>
      <c r="F30" s="229">
        <v>47.15</v>
      </c>
      <c r="G30" s="229">
        <v>58.46</v>
      </c>
      <c r="H30" s="229">
        <v>68.099999999999994</v>
      </c>
      <c r="I30" s="100">
        <f t="shared" si="0"/>
        <v>0.16489907629148126</v>
      </c>
      <c r="J30" s="229">
        <f t="shared" si="1"/>
        <v>9.6399999999999935</v>
      </c>
      <c r="K30" s="230">
        <v>17.18</v>
      </c>
      <c r="L30" s="230">
        <v>34.24</v>
      </c>
      <c r="M30" s="230">
        <v>41.71</v>
      </c>
      <c r="N30" s="230">
        <v>43.9</v>
      </c>
      <c r="O30" s="230">
        <v>53.95</v>
      </c>
      <c r="P30" s="100">
        <f t="shared" si="2"/>
        <v>0.22892938496583159</v>
      </c>
      <c r="Q30" s="229">
        <f t="shared" si="3"/>
        <v>10.050000000000004</v>
      </c>
    </row>
    <row r="31" spans="2:17" x14ac:dyDescent="0.25">
      <c r="B31" s="99" t="s">
        <v>64</v>
      </c>
      <c r="C31" s="229">
        <v>28.87</v>
      </c>
      <c r="D31" s="229">
        <v>22.76</v>
      </c>
      <c r="E31" s="229">
        <v>23.58</v>
      </c>
      <c r="F31" s="229">
        <v>31.76</v>
      </c>
      <c r="G31" s="229">
        <v>39.42</v>
      </c>
      <c r="H31" s="229">
        <v>48.3</v>
      </c>
      <c r="I31" s="100">
        <f t="shared" si="0"/>
        <v>0.22526636225266339</v>
      </c>
      <c r="J31" s="229">
        <f t="shared" si="1"/>
        <v>8.8799999999999955</v>
      </c>
      <c r="K31" s="230">
        <v>15.47</v>
      </c>
      <c r="L31" s="230">
        <v>23.36</v>
      </c>
      <c r="M31" s="230">
        <v>29.28</v>
      </c>
      <c r="N31" s="230">
        <v>32.090000000000003</v>
      </c>
      <c r="O31" s="230">
        <v>35.700000000000003</v>
      </c>
      <c r="P31" s="100">
        <f t="shared" si="2"/>
        <v>0.11249610470551574</v>
      </c>
      <c r="Q31" s="229">
        <f t="shared" si="3"/>
        <v>3.6099999999999994</v>
      </c>
    </row>
    <row r="32" spans="2:17" x14ac:dyDescent="0.25">
      <c r="B32" s="96" t="s">
        <v>65</v>
      </c>
      <c r="C32" s="227">
        <v>33.409999999999997</v>
      </c>
      <c r="D32" s="227">
        <v>23.06</v>
      </c>
      <c r="E32" s="227">
        <v>22.18</v>
      </c>
      <c r="F32" s="227">
        <v>30.16</v>
      </c>
      <c r="G32" s="227">
        <v>36.21</v>
      </c>
      <c r="H32" s="227">
        <v>43.56</v>
      </c>
      <c r="I32" s="98">
        <f t="shared" si="0"/>
        <v>0.20298260149130076</v>
      </c>
      <c r="J32" s="227">
        <f t="shared" si="1"/>
        <v>7.3500000000000014</v>
      </c>
      <c r="K32" s="228">
        <v>11.34</v>
      </c>
      <c r="L32" s="228">
        <v>18.98</v>
      </c>
      <c r="M32" s="228">
        <v>22.18</v>
      </c>
      <c r="N32" s="228">
        <v>26.33</v>
      </c>
      <c r="O32" s="228">
        <v>32.619999999999997</v>
      </c>
      <c r="P32" s="98">
        <f t="shared" si="2"/>
        <v>0.23889099886061516</v>
      </c>
      <c r="Q32" s="227">
        <f t="shared" si="3"/>
        <v>6.2899999999999991</v>
      </c>
    </row>
    <row r="33" spans="2:17" x14ac:dyDescent="0.25">
      <c r="B33" s="93" t="s">
        <v>51</v>
      </c>
      <c r="C33" s="231">
        <v>51.62</v>
      </c>
      <c r="D33" s="231">
        <v>49.1</v>
      </c>
      <c r="E33" s="231">
        <v>45.63</v>
      </c>
      <c r="F33" s="231">
        <v>64.64</v>
      </c>
      <c r="G33" s="231">
        <v>73.62</v>
      </c>
      <c r="H33" s="231">
        <v>81.849999999999994</v>
      </c>
      <c r="I33" s="102">
        <f t="shared" si="0"/>
        <v>0.11179027438196121</v>
      </c>
      <c r="J33" s="231">
        <f t="shared" si="1"/>
        <v>8.2299999999999898</v>
      </c>
      <c r="K33" s="232">
        <v>36.950000000000003</v>
      </c>
      <c r="L33" s="232">
        <v>59.7</v>
      </c>
      <c r="M33" s="232">
        <v>60.27</v>
      </c>
      <c r="N33" s="232">
        <v>69.36</v>
      </c>
      <c r="O33" s="232">
        <v>82.85</v>
      </c>
      <c r="P33" s="102">
        <f t="shared" si="2"/>
        <v>0.19449250288350628</v>
      </c>
      <c r="Q33" s="231">
        <f t="shared" si="3"/>
        <v>13.489999999999995</v>
      </c>
    </row>
    <row r="34" spans="2:17" x14ac:dyDescent="0.25">
      <c r="B34" s="96" t="s">
        <v>62</v>
      </c>
      <c r="C34" s="227">
        <v>51.62</v>
      </c>
      <c r="D34" s="227">
        <v>49.1</v>
      </c>
      <c r="E34" s="227">
        <v>45.63</v>
      </c>
      <c r="F34" s="227">
        <v>64.64</v>
      </c>
      <c r="G34" s="227">
        <v>73.62</v>
      </c>
      <c r="H34" s="227">
        <v>81.849999999999994</v>
      </c>
      <c r="I34" s="98">
        <f t="shared" si="0"/>
        <v>0.11179027438196121</v>
      </c>
      <c r="J34" s="227">
        <f t="shared" si="1"/>
        <v>8.2299999999999898</v>
      </c>
      <c r="K34" s="228">
        <v>36.950000000000003</v>
      </c>
      <c r="L34" s="228">
        <v>59.7</v>
      </c>
      <c r="M34" s="228">
        <v>60.27</v>
      </c>
      <c r="N34" s="228">
        <v>69.36</v>
      </c>
      <c r="O34" s="228">
        <v>82.85</v>
      </c>
      <c r="P34" s="98">
        <f t="shared" si="2"/>
        <v>0.19449250288350628</v>
      </c>
      <c r="Q34" s="227">
        <f t="shared" si="3"/>
        <v>13.489999999999995</v>
      </c>
    </row>
    <row r="35" spans="2:17" x14ac:dyDescent="0.25">
      <c r="B35" s="93" t="s">
        <v>52</v>
      </c>
      <c r="C35" s="231">
        <v>67.78</v>
      </c>
      <c r="D35" s="231">
        <v>64.31</v>
      </c>
      <c r="E35" s="231">
        <v>82.55</v>
      </c>
      <c r="F35" s="231">
        <v>96.71</v>
      </c>
      <c r="G35" s="231">
        <v>122.12</v>
      </c>
      <c r="H35" s="231">
        <v>143.97</v>
      </c>
      <c r="I35" s="102">
        <f t="shared" si="0"/>
        <v>0.17892237143792977</v>
      </c>
      <c r="J35" s="231">
        <f t="shared" si="1"/>
        <v>21.849999999999994</v>
      </c>
      <c r="K35" s="232">
        <v>47.09</v>
      </c>
      <c r="L35" s="232">
        <v>74.209999999999994</v>
      </c>
      <c r="M35" s="232">
        <v>101.32</v>
      </c>
      <c r="N35" s="232">
        <v>107.84</v>
      </c>
      <c r="O35" s="232">
        <v>121.14</v>
      </c>
      <c r="P35" s="102">
        <f t="shared" si="2"/>
        <v>0.12333086053412456</v>
      </c>
      <c r="Q35" s="231">
        <f t="shared" si="3"/>
        <v>13.299999999999997</v>
      </c>
    </row>
    <row r="36" spans="2:17" x14ac:dyDescent="0.25">
      <c r="B36" s="96" t="s">
        <v>62</v>
      </c>
      <c r="C36" s="227">
        <v>88.08</v>
      </c>
      <c r="D36" s="227">
        <v>75.77</v>
      </c>
      <c r="E36" s="227">
        <v>86.58</v>
      </c>
      <c r="F36" s="227">
        <v>103.27</v>
      </c>
      <c r="G36" s="227">
        <v>127.65</v>
      </c>
      <c r="H36" s="227">
        <v>152.83000000000001</v>
      </c>
      <c r="I36" s="98">
        <f t="shared" si="0"/>
        <v>0.1972581276929104</v>
      </c>
      <c r="J36" s="227">
        <f t="shared" si="1"/>
        <v>25.180000000000007</v>
      </c>
      <c r="K36" s="228">
        <v>48.57</v>
      </c>
      <c r="L36" s="228">
        <v>83.18</v>
      </c>
      <c r="M36" s="228">
        <v>106.29</v>
      </c>
      <c r="N36" s="228">
        <v>116.94</v>
      </c>
      <c r="O36" s="228">
        <v>130.44</v>
      </c>
      <c r="P36" s="98">
        <f t="shared" si="2"/>
        <v>0.11544381734222675</v>
      </c>
      <c r="Q36" s="227">
        <f t="shared" si="3"/>
        <v>13.5</v>
      </c>
    </row>
    <row r="37" spans="2:17" x14ac:dyDescent="0.25">
      <c r="B37" s="96" t="s">
        <v>65</v>
      </c>
      <c r="C37" s="227">
        <v>45.47</v>
      </c>
      <c r="D37" s="227">
        <v>30.29</v>
      </c>
      <c r="E37" s="227">
        <v>48.86</v>
      </c>
      <c r="F37" s="227">
        <v>61.39</v>
      </c>
      <c r="G37" s="227">
        <v>90.45</v>
      </c>
      <c r="H37" s="227">
        <v>93.94</v>
      </c>
      <c r="I37" s="98">
        <f t="shared" si="0"/>
        <v>3.8584853510226669E-2</v>
      </c>
      <c r="J37" s="227">
        <f t="shared" si="1"/>
        <v>3.4899999999999949</v>
      </c>
      <c r="K37" s="228">
        <v>1.65</v>
      </c>
      <c r="L37" s="228">
        <v>32.43</v>
      </c>
      <c r="M37" s="228">
        <v>72.94</v>
      </c>
      <c r="N37" s="228">
        <v>56.4</v>
      </c>
      <c r="O37" s="228">
        <v>67.84</v>
      </c>
      <c r="P37" s="98">
        <f t="shared" si="2"/>
        <v>0.2028368794326243</v>
      </c>
      <c r="Q37" s="227">
        <f t="shared" si="3"/>
        <v>11.440000000000005</v>
      </c>
    </row>
    <row r="38" spans="2:17" x14ac:dyDescent="0.25">
      <c r="B38" s="93" t="s">
        <v>53</v>
      </c>
      <c r="C38" s="231">
        <v>43.26</v>
      </c>
      <c r="D38" s="231">
        <v>33.54</v>
      </c>
      <c r="E38" s="231">
        <v>37.840000000000003</v>
      </c>
      <c r="F38" s="231">
        <v>53.16</v>
      </c>
      <c r="G38" s="231">
        <v>62.05</v>
      </c>
      <c r="H38" s="231">
        <v>69.75</v>
      </c>
      <c r="I38" s="102">
        <f t="shared" si="0"/>
        <v>0.12409347300564066</v>
      </c>
      <c r="J38" s="231">
        <f t="shared" si="1"/>
        <v>7.7000000000000028</v>
      </c>
      <c r="K38" s="232">
        <v>28.77</v>
      </c>
      <c r="L38" s="232">
        <v>52.03</v>
      </c>
      <c r="M38" s="232">
        <v>48.39</v>
      </c>
      <c r="N38" s="232">
        <v>46.6</v>
      </c>
      <c r="O38" s="232">
        <v>60.98</v>
      </c>
      <c r="P38" s="102">
        <f t="shared" si="2"/>
        <v>0.30858369098712446</v>
      </c>
      <c r="Q38" s="231">
        <f t="shared" si="3"/>
        <v>14.379999999999995</v>
      </c>
    </row>
    <row r="39" spans="2:17" x14ac:dyDescent="0.25">
      <c r="B39" s="96" t="s">
        <v>62</v>
      </c>
      <c r="C39" s="227">
        <v>43.26</v>
      </c>
      <c r="D39" s="227">
        <v>33.54</v>
      </c>
      <c r="E39" s="227">
        <v>37.840000000000003</v>
      </c>
      <c r="F39" s="227">
        <v>53.16</v>
      </c>
      <c r="G39" s="227">
        <v>62.05</v>
      </c>
      <c r="H39" s="227">
        <v>69.75</v>
      </c>
      <c r="I39" s="98">
        <f t="shared" si="0"/>
        <v>0.12409347300564066</v>
      </c>
      <c r="J39" s="227">
        <f t="shared" si="1"/>
        <v>7.7000000000000028</v>
      </c>
      <c r="K39" s="228">
        <v>28.77</v>
      </c>
      <c r="L39" s="228">
        <v>52.03</v>
      </c>
      <c r="M39" s="228">
        <v>48.39</v>
      </c>
      <c r="N39" s="228">
        <v>46.6</v>
      </c>
      <c r="O39" s="228">
        <v>60.98</v>
      </c>
      <c r="P39" s="98">
        <f t="shared" si="2"/>
        <v>0.30858369098712446</v>
      </c>
      <c r="Q39" s="227">
        <f t="shared" si="3"/>
        <v>14.379999999999995</v>
      </c>
    </row>
    <row r="40" spans="2:17" x14ac:dyDescent="0.25">
      <c r="B40" s="99" t="s">
        <v>63</v>
      </c>
      <c r="C40" s="229">
        <v>56.68</v>
      </c>
      <c r="D40" s="229">
        <v>39.090000000000003</v>
      </c>
      <c r="E40" s="229">
        <v>40.1</v>
      </c>
      <c r="F40" s="229">
        <v>62.85</v>
      </c>
      <c r="G40" s="229">
        <v>73.61</v>
      </c>
      <c r="H40" s="229">
        <v>84.16</v>
      </c>
      <c r="I40" s="100">
        <f t="shared" si="0"/>
        <v>0.14332291808178232</v>
      </c>
      <c r="J40" s="229">
        <f t="shared" si="1"/>
        <v>10.549999999999997</v>
      </c>
      <c r="K40" s="230">
        <v>28.61</v>
      </c>
      <c r="L40" s="230">
        <v>59.98</v>
      </c>
      <c r="M40" s="230">
        <v>59.48</v>
      </c>
      <c r="N40" s="230">
        <v>53.97</v>
      </c>
      <c r="O40" s="230">
        <v>68.59</v>
      </c>
      <c r="P40" s="100">
        <f t="shared" si="2"/>
        <v>0.27089123587178077</v>
      </c>
      <c r="Q40" s="229">
        <f t="shared" si="3"/>
        <v>14.620000000000005</v>
      </c>
    </row>
    <row r="41" spans="2:17" x14ac:dyDescent="0.25">
      <c r="B41" s="99" t="s">
        <v>64</v>
      </c>
      <c r="C41" s="229">
        <v>31.7</v>
      </c>
      <c r="D41" s="229">
        <v>27.82</v>
      </c>
      <c r="E41" s="229">
        <v>34.1</v>
      </c>
      <c r="F41" s="229">
        <v>40.229999999999997</v>
      </c>
      <c r="G41" s="229">
        <v>47.48</v>
      </c>
      <c r="H41" s="229">
        <v>49.35</v>
      </c>
      <c r="I41" s="100">
        <f t="shared" si="0"/>
        <v>3.9385004212300068E-2</v>
      </c>
      <c r="J41" s="229">
        <f t="shared" si="1"/>
        <v>1.8700000000000045</v>
      </c>
      <c r="K41" s="230">
        <v>29.07</v>
      </c>
      <c r="L41" s="230">
        <v>41.41</v>
      </c>
      <c r="M41" s="230">
        <v>35.39</v>
      </c>
      <c r="N41" s="230">
        <v>37.15</v>
      </c>
      <c r="O41" s="230">
        <v>47.12</v>
      </c>
      <c r="P41" s="100">
        <f t="shared" si="2"/>
        <v>0.26837146702557191</v>
      </c>
      <c r="Q41" s="229">
        <f t="shared" si="3"/>
        <v>9.9699999999999989</v>
      </c>
    </row>
    <row r="42" spans="2:17" x14ac:dyDescent="0.25">
      <c r="B42" s="93" t="s">
        <v>54</v>
      </c>
      <c r="C42" s="231">
        <v>71.48</v>
      </c>
      <c r="D42" s="231">
        <v>50.94</v>
      </c>
      <c r="E42" s="231">
        <v>53.72</v>
      </c>
      <c r="F42" s="231">
        <v>88.72</v>
      </c>
      <c r="G42" s="231">
        <v>108.87</v>
      </c>
      <c r="H42" s="231">
        <v>119.53</v>
      </c>
      <c r="I42" s="102">
        <f t="shared" si="0"/>
        <v>9.791494442913562E-2</v>
      </c>
      <c r="J42" s="231">
        <f t="shared" si="1"/>
        <v>10.659999999999997</v>
      </c>
      <c r="K42" s="232">
        <v>29.03</v>
      </c>
      <c r="L42" s="232">
        <v>65.599999999999994</v>
      </c>
      <c r="M42" s="232">
        <v>86.93</v>
      </c>
      <c r="N42" s="232">
        <v>98.95</v>
      </c>
      <c r="O42" s="232">
        <v>72.53</v>
      </c>
      <c r="P42" s="102">
        <f t="shared" si="2"/>
        <v>-0.26700353713996972</v>
      </c>
      <c r="Q42" s="231">
        <f t="shared" si="3"/>
        <v>-26.42</v>
      </c>
    </row>
    <row r="43" spans="2:17" x14ac:dyDescent="0.25">
      <c r="B43" s="96" t="s">
        <v>62</v>
      </c>
      <c r="C43" s="227">
        <v>77.83</v>
      </c>
      <c r="D43" s="227">
        <v>56.41</v>
      </c>
      <c r="E43" s="227">
        <v>62.75</v>
      </c>
      <c r="F43" s="227">
        <v>96.52</v>
      </c>
      <c r="G43" s="227">
        <v>119.31</v>
      </c>
      <c r="H43" s="227">
        <v>129.19999999999999</v>
      </c>
      <c r="I43" s="98">
        <f t="shared" si="0"/>
        <v>8.2893303159835563E-2</v>
      </c>
      <c r="J43" s="227">
        <f t="shared" si="1"/>
        <v>9.8899999999999864</v>
      </c>
      <c r="K43" s="228">
        <v>41.3</v>
      </c>
      <c r="L43" s="228">
        <v>74.73</v>
      </c>
      <c r="M43" s="228">
        <v>98.38</v>
      </c>
      <c r="N43" s="228">
        <v>110.38</v>
      </c>
      <c r="O43" s="228">
        <v>78.489999999999995</v>
      </c>
      <c r="P43" s="98">
        <f t="shared" si="2"/>
        <v>-0.28891103460771883</v>
      </c>
      <c r="Q43" s="227">
        <f t="shared" si="3"/>
        <v>-31.89</v>
      </c>
    </row>
    <row r="44" spans="2:17" x14ac:dyDescent="0.25">
      <c r="B44" s="99" t="s">
        <v>63</v>
      </c>
      <c r="C44" s="229">
        <v>81.78</v>
      </c>
      <c r="D44" s="229">
        <v>0</v>
      </c>
      <c r="E44" s="229">
        <v>65.540000000000006</v>
      </c>
      <c r="F44" s="229">
        <v>100.75</v>
      </c>
      <c r="G44" s="229">
        <v>126.98</v>
      </c>
      <c r="H44" s="229">
        <v>135.56</v>
      </c>
      <c r="I44" s="100">
        <f t="shared" si="0"/>
        <v>6.7569696015120417E-2</v>
      </c>
      <c r="J44" s="229">
        <f t="shared" si="1"/>
        <v>8.5799999999999983</v>
      </c>
      <c r="K44" s="230">
        <v>0</v>
      </c>
      <c r="L44" s="230">
        <v>77.349999999999994</v>
      </c>
      <c r="M44" s="230">
        <v>102.01</v>
      </c>
      <c r="N44" s="230">
        <v>116.24</v>
      </c>
      <c r="O44" s="230">
        <v>76.28</v>
      </c>
      <c r="P44" s="100">
        <f t="shared" si="2"/>
        <v>-0.34377150722642802</v>
      </c>
      <c r="Q44" s="229">
        <f t="shared" si="3"/>
        <v>-39.959999999999994</v>
      </c>
    </row>
    <row r="45" spans="2:17" x14ac:dyDescent="0.25">
      <c r="B45" s="99" t="s">
        <v>64</v>
      </c>
      <c r="C45" s="229">
        <v>62.86</v>
      </c>
      <c r="D45" s="229">
        <v>0</v>
      </c>
      <c r="E45" s="229">
        <v>51.57</v>
      </c>
      <c r="F45" s="229">
        <v>79.3</v>
      </c>
      <c r="G45" s="229">
        <v>88.65</v>
      </c>
      <c r="H45" s="229">
        <v>103.35</v>
      </c>
      <c r="I45" s="100">
        <f t="shared" si="0"/>
        <v>0.16582064297800314</v>
      </c>
      <c r="J45" s="229">
        <f t="shared" si="1"/>
        <v>14.699999999999989</v>
      </c>
      <c r="K45" s="230">
        <v>0</v>
      </c>
      <c r="L45" s="230">
        <v>64.069999999999993</v>
      </c>
      <c r="M45" s="230">
        <v>84.56</v>
      </c>
      <c r="N45" s="230">
        <v>86.59</v>
      </c>
      <c r="O45" s="230">
        <v>87.47</v>
      </c>
      <c r="P45" s="100">
        <f t="shared" si="2"/>
        <v>1.0162836355237292E-2</v>
      </c>
      <c r="Q45" s="229">
        <f t="shared" si="3"/>
        <v>0.87999999999999545</v>
      </c>
    </row>
    <row r="46" spans="2:17" x14ac:dyDescent="0.25">
      <c r="B46" s="96" t="s">
        <v>65</v>
      </c>
      <c r="C46" s="227">
        <v>50.93</v>
      </c>
      <c r="D46" s="227">
        <v>31.82</v>
      </c>
      <c r="E46" s="227">
        <v>24.11</v>
      </c>
      <c r="F46" s="227">
        <v>48.07</v>
      </c>
      <c r="G46" s="227">
        <v>55.12</v>
      </c>
      <c r="H46" s="227">
        <v>69.489999999999995</v>
      </c>
      <c r="I46" s="98">
        <f t="shared" si="0"/>
        <v>0.26070391872278664</v>
      </c>
      <c r="J46" s="227">
        <f t="shared" si="1"/>
        <v>14.369999999999997</v>
      </c>
      <c r="K46" s="228">
        <v>9.19</v>
      </c>
      <c r="L46" s="228">
        <v>18</v>
      </c>
      <c r="M46" s="228">
        <v>30.27</v>
      </c>
      <c r="N46" s="228">
        <v>39.299999999999997</v>
      </c>
      <c r="O46" s="228">
        <v>42.76</v>
      </c>
      <c r="P46" s="98">
        <f t="shared" si="2"/>
        <v>8.8040712468193449E-2</v>
      </c>
      <c r="Q46" s="227">
        <f t="shared" si="3"/>
        <v>3.4600000000000009</v>
      </c>
    </row>
    <row r="47" spans="2:17" x14ac:dyDescent="0.25">
      <c r="B47" s="93" t="s">
        <v>55</v>
      </c>
      <c r="C47" s="231">
        <v>39.85</v>
      </c>
      <c r="D47" s="231">
        <v>22.7</v>
      </c>
      <c r="E47" s="231">
        <v>29.35</v>
      </c>
      <c r="F47" s="231">
        <v>43.18</v>
      </c>
      <c r="G47" s="231">
        <v>54</v>
      </c>
      <c r="H47" s="231">
        <v>56.57</v>
      </c>
      <c r="I47" s="102">
        <f t="shared" si="0"/>
        <v>4.7592592592592631E-2</v>
      </c>
      <c r="J47" s="231">
        <f t="shared" si="1"/>
        <v>2.5700000000000003</v>
      </c>
      <c r="K47" s="232">
        <v>30.5</v>
      </c>
      <c r="L47" s="232">
        <v>34.869999999999997</v>
      </c>
      <c r="M47" s="232">
        <v>38.43</v>
      </c>
      <c r="N47" s="232">
        <v>39.17</v>
      </c>
      <c r="O47" s="232">
        <v>55.49</v>
      </c>
      <c r="P47" s="102">
        <f t="shared" si="2"/>
        <v>0.41664539188154204</v>
      </c>
      <c r="Q47" s="231">
        <f t="shared" si="3"/>
        <v>16.32</v>
      </c>
    </row>
    <row r="48" spans="2:17" x14ac:dyDescent="0.25">
      <c r="B48" s="96" t="s">
        <v>62</v>
      </c>
      <c r="C48" s="227">
        <v>40.090000000000003</v>
      </c>
      <c r="D48" s="227">
        <v>22.26</v>
      </c>
      <c r="E48" s="227">
        <v>29.29</v>
      </c>
      <c r="F48" s="227">
        <v>43.74</v>
      </c>
      <c r="G48" s="227">
        <v>54.6</v>
      </c>
      <c r="H48" s="227">
        <v>58.13</v>
      </c>
      <c r="I48" s="98">
        <f t="shared" si="0"/>
        <v>6.4652014652014644E-2</v>
      </c>
      <c r="J48" s="227">
        <f t="shared" si="1"/>
        <v>3.5300000000000011</v>
      </c>
      <c r="K48" s="228">
        <v>30.64</v>
      </c>
      <c r="L48" s="228">
        <v>35.54</v>
      </c>
      <c r="M48" s="228">
        <v>38.700000000000003</v>
      </c>
      <c r="N48" s="228">
        <v>40.549999999999997</v>
      </c>
      <c r="O48" s="228">
        <v>59.35</v>
      </c>
      <c r="P48" s="98">
        <f t="shared" si="2"/>
        <v>0.46362515413070304</v>
      </c>
      <c r="Q48" s="227">
        <f t="shared" si="3"/>
        <v>18.800000000000004</v>
      </c>
    </row>
    <row r="49" spans="2:17" x14ac:dyDescent="0.25">
      <c r="B49" s="99" t="s">
        <v>63</v>
      </c>
      <c r="C49" s="229">
        <v>43.4</v>
      </c>
      <c r="D49" s="229">
        <v>22.57</v>
      </c>
      <c r="E49" s="229">
        <v>31.13</v>
      </c>
      <c r="F49" s="229">
        <v>47.77</v>
      </c>
      <c r="G49" s="229">
        <v>59.8</v>
      </c>
      <c r="H49" s="229">
        <v>61.8</v>
      </c>
      <c r="I49" s="100">
        <f t="shared" si="0"/>
        <v>3.3444816053511683E-2</v>
      </c>
      <c r="J49" s="229">
        <f t="shared" si="1"/>
        <v>2</v>
      </c>
      <c r="K49" s="230">
        <v>27.69</v>
      </c>
      <c r="L49" s="230">
        <v>37.799999999999997</v>
      </c>
      <c r="M49" s="230">
        <v>40.369999999999997</v>
      </c>
      <c r="N49" s="230">
        <v>40.380000000000003</v>
      </c>
      <c r="O49" s="230">
        <v>66.17</v>
      </c>
      <c r="P49" s="100">
        <f t="shared" si="2"/>
        <v>0.63868251609707771</v>
      </c>
      <c r="Q49" s="229">
        <f t="shared" si="3"/>
        <v>25.79</v>
      </c>
    </row>
    <row r="50" spans="2:17" x14ac:dyDescent="0.25">
      <c r="B50" s="99" t="s">
        <v>64</v>
      </c>
      <c r="C50" s="229">
        <v>28.7</v>
      </c>
      <c r="D50" s="229">
        <v>21.23</v>
      </c>
      <c r="E50" s="229">
        <v>23.12</v>
      </c>
      <c r="F50" s="229">
        <v>33.61</v>
      </c>
      <c r="G50" s="229">
        <v>39.770000000000003</v>
      </c>
      <c r="H50" s="229">
        <v>48.41</v>
      </c>
      <c r="I50" s="100">
        <f t="shared" si="0"/>
        <v>0.21724918280110628</v>
      </c>
      <c r="J50" s="229">
        <f t="shared" si="1"/>
        <v>8.6399999999999935</v>
      </c>
      <c r="K50" s="230">
        <v>81.319999999999993</v>
      </c>
      <c r="L50" s="230">
        <v>30.37</v>
      </c>
      <c r="M50" s="230">
        <v>33.94</v>
      </c>
      <c r="N50" s="230">
        <v>41</v>
      </c>
      <c r="O50" s="230">
        <v>41.66</v>
      </c>
      <c r="P50" s="100">
        <f t="shared" si="2"/>
        <v>1.609756097560977E-2</v>
      </c>
      <c r="Q50" s="229">
        <f t="shared" si="3"/>
        <v>0.65999999999999659</v>
      </c>
    </row>
    <row r="51" spans="2:17" x14ac:dyDescent="0.25">
      <c r="B51" s="96" t="s">
        <v>65</v>
      </c>
      <c r="C51" s="227">
        <v>35.76</v>
      </c>
      <c r="D51" s="227">
        <v>16.5</v>
      </c>
      <c r="E51" s="227">
        <v>23.32</v>
      </c>
      <c r="F51" s="227">
        <v>71.760000000000005</v>
      </c>
      <c r="G51" s="227">
        <v>82.76</v>
      </c>
      <c r="H51" s="227">
        <v>68.41</v>
      </c>
      <c r="I51" s="98">
        <f t="shared" si="0"/>
        <v>-0.17339294345094258</v>
      </c>
      <c r="J51" s="227">
        <f t="shared" si="1"/>
        <v>-14.350000000000009</v>
      </c>
      <c r="K51" s="228">
        <v>13.22</v>
      </c>
      <c r="L51" s="228">
        <v>35.5</v>
      </c>
      <c r="M51" s="228">
        <v>47.03</v>
      </c>
      <c r="N51" s="228">
        <v>28.3</v>
      </c>
      <c r="O51" s="228">
        <v>48.96</v>
      </c>
      <c r="P51" s="98">
        <f t="shared" si="2"/>
        <v>0.73003533568904588</v>
      </c>
      <c r="Q51" s="227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C3492-2A5B-481E-87B1-4DF7E0EDC86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FC77C-800D-4BFF-A13E-9C1CB453B3A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298</v>
      </c>
      <c r="C1" s="1"/>
      <c r="D1" s="1"/>
      <c r="F1" s="233"/>
      <c r="G1" s="233"/>
      <c r="H1" s="233"/>
      <c r="J1" s="233"/>
    </row>
    <row r="3" spans="1:31" s="4" customFormat="1" ht="25.5" customHeight="1" thickBot="1" x14ac:dyDescent="0.3">
      <c r="B3" s="66" t="s">
        <v>299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256</v>
      </c>
      <c r="D5" s="174" t="s">
        <v>257</v>
      </c>
      <c r="E5" s="174" t="s">
        <v>258</v>
      </c>
      <c r="F5" s="174" t="s">
        <v>259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260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261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4" t="s">
        <v>170</v>
      </c>
      <c r="C6" s="235">
        <v>36009</v>
      </c>
      <c r="D6" s="235">
        <v>19920</v>
      </c>
      <c r="E6" s="235">
        <v>78474</v>
      </c>
      <c r="F6" s="235">
        <v>104659</v>
      </c>
      <c r="G6" s="236">
        <f t="shared" ref="G6:G11" si="0">F6/E6-1</f>
        <v>0.33367739633509186</v>
      </c>
      <c r="H6" s="235">
        <f t="shared" ref="H6:H11" si="1">F6-E6</f>
        <v>26185</v>
      </c>
      <c r="I6" s="236"/>
      <c r="J6" s="235">
        <v>98555</v>
      </c>
      <c r="K6" s="236">
        <f t="shared" ref="K6:K11" si="2">J6/F6-1</f>
        <v>-5.8322743385662013E-2</v>
      </c>
      <c r="L6" s="235">
        <f t="shared" ref="L6:L11" si="3">J6-F6</f>
        <v>-6104</v>
      </c>
      <c r="M6" s="236"/>
      <c r="N6" s="235">
        <v>108223</v>
      </c>
      <c r="O6" s="236">
        <f t="shared" ref="O6:O11" si="4">N6/J6-1</f>
        <v>9.8097509005124151E-2</v>
      </c>
      <c r="P6" s="235">
        <f t="shared" ref="P6:P11" si="5">N6-J6</f>
        <v>9668</v>
      </c>
      <c r="Q6" s="236">
        <f>N6/C6-1</f>
        <v>2.005443083673526</v>
      </c>
      <c r="R6" s="235">
        <f>N6-C6</f>
        <v>72214</v>
      </c>
      <c r="S6" s="236"/>
      <c r="T6" s="236"/>
      <c r="V6" s="29"/>
      <c r="AE6" s="1"/>
    </row>
    <row r="7" spans="1:31" ht="18.75" x14ac:dyDescent="0.3">
      <c r="A7" s="4"/>
      <c r="B7" s="234" t="s">
        <v>171</v>
      </c>
      <c r="C7" s="235">
        <v>7208</v>
      </c>
      <c r="D7" s="235">
        <v>12072</v>
      </c>
      <c r="E7" s="235">
        <v>15168</v>
      </c>
      <c r="F7" s="235">
        <v>19220</v>
      </c>
      <c r="G7" s="236">
        <f t="shared" si="0"/>
        <v>0.26714135021097052</v>
      </c>
      <c r="H7" s="235">
        <f t="shared" si="1"/>
        <v>4052</v>
      </c>
      <c r="I7" s="236">
        <f>F7/$F$7</f>
        <v>1</v>
      </c>
      <c r="J7" s="235">
        <v>17517</v>
      </c>
      <c r="K7" s="236">
        <f t="shared" si="2"/>
        <v>-8.8605619146722159E-2</v>
      </c>
      <c r="L7" s="235">
        <f t="shared" si="3"/>
        <v>-1703</v>
      </c>
      <c r="M7" s="236">
        <f>J7/$J$7</f>
        <v>1</v>
      </c>
      <c r="N7" s="235">
        <v>19777</v>
      </c>
      <c r="O7" s="236">
        <f t="shared" si="4"/>
        <v>0.12901752583204895</v>
      </c>
      <c r="P7" s="235">
        <f t="shared" si="5"/>
        <v>2260</v>
      </c>
      <c r="Q7" s="236">
        <f t="shared" ref="Q7:Q11" si="6">N7/C7-1</f>
        <v>1.743756936736959</v>
      </c>
      <c r="R7" s="235">
        <f t="shared" ref="R7:R11" si="7">N7-C7</f>
        <v>12569</v>
      </c>
      <c r="S7" s="236">
        <f>N7/$N$7</f>
        <v>1</v>
      </c>
      <c r="T7" s="236">
        <f>N7/$N$6</f>
        <v>0.18274303983441598</v>
      </c>
      <c r="V7" s="29"/>
      <c r="W7" s="81"/>
      <c r="AE7" s="1" t="s">
        <v>172</v>
      </c>
    </row>
    <row r="8" spans="1:31" ht="15.75" x14ac:dyDescent="0.25">
      <c r="A8" s="4"/>
      <c r="B8" s="237" t="s">
        <v>102</v>
      </c>
      <c r="C8" s="238">
        <v>5757</v>
      </c>
      <c r="D8" s="238">
        <v>898</v>
      </c>
      <c r="E8" s="238">
        <v>8596</v>
      </c>
      <c r="F8" s="238">
        <v>11298</v>
      </c>
      <c r="G8" s="239">
        <f t="shared" si="0"/>
        <v>0.31433224755700317</v>
      </c>
      <c r="H8" s="238">
        <f t="shared" si="1"/>
        <v>2702</v>
      </c>
      <c r="I8" s="239">
        <f>F8/$F$7</f>
        <v>0.5878251821019771</v>
      </c>
      <c r="J8" s="238">
        <v>12797</v>
      </c>
      <c r="K8" s="239">
        <f t="shared" si="2"/>
        <v>0.13267835015046914</v>
      </c>
      <c r="L8" s="238">
        <f t="shared" si="3"/>
        <v>1499</v>
      </c>
      <c r="M8" s="239">
        <f>J8/$J$7</f>
        <v>0.73054746817377403</v>
      </c>
      <c r="N8" s="238">
        <v>13166</v>
      </c>
      <c r="O8" s="239">
        <f t="shared" si="4"/>
        <v>2.8834883175744341E-2</v>
      </c>
      <c r="P8" s="238">
        <f t="shared" si="5"/>
        <v>369</v>
      </c>
      <c r="Q8" s="239">
        <f t="shared" si="6"/>
        <v>1.2869550112906025</v>
      </c>
      <c r="R8" s="238">
        <f t="shared" si="7"/>
        <v>7409</v>
      </c>
      <c r="S8" s="239">
        <f>N8/$N$7</f>
        <v>0.66572280932396222</v>
      </c>
      <c r="T8" s="239">
        <f>N8/$N$6</f>
        <v>0.12165620986296813</v>
      </c>
      <c r="V8" s="29"/>
      <c r="W8" s="81"/>
      <c r="AE8" s="1" t="s">
        <v>173</v>
      </c>
    </row>
    <row r="9" spans="1:31" s="4" customFormat="1" x14ac:dyDescent="0.25">
      <c r="B9" s="240" t="s">
        <v>105</v>
      </c>
      <c r="C9" s="241">
        <v>1451</v>
      </c>
      <c r="D9" s="241">
        <v>11174</v>
      </c>
      <c r="E9" s="241">
        <v>6572</v>
      </c>
      <c r="F9" s="241">
        <v>7922</v>
      </c>
      <c r="G9" s="242">
        <f t="shared" si="0"/>
        <v>0.20541692026780289</v>
      </c>
      <c r="H9" s="243">
        <f t="shared" si="1"/>
        <v>1350</v>
      </c>
      <c r="I9" s="244">
        <f>F9/$F$7</f>
        <v>0.4121748178980229</v>
      </c>
      <c r="J9" s="241">
        <v>4720</v>
      </c>
      <c r="K9" s="242">
        <f t="shared" si="2"/>
        <v>-0.4041908608937137</v>
      </c>
      <c r="L9" s="243">
        <f t="shared" si="3"/>
        <v>-3202</v>
      </c>
      <c r="M9" s="244">
        <f>J9/$J$7</f>
        <v>0.26945253182622597</v>
      </c>
      <c r="N9" s="241">
        <v>6611</v>
      </c>
      <c r="O9" s="242">
        <f t="shared" si="4"/>
        <v>0.40063559322033893</v>
      </c>
      <c r="P9" s="243">
        <f t="shared" si="5"/>
        <v>1891</v>
      </c>
      <c r="Q9" s="242">
        <f t="shared" si="6"/>
        <v>3.5561681598897312</v>
      </c>
      <c r="R9" s="243">
        <f t="shared" si="7"/>
        <v>5160</v>
      </c>
      <c r="S9" s="244">
        <f>N9/$N$7</f>
        <v>0.33427719067603784</v>
      </c>
      <c r="T9" s="244">
        <f>N9/$N$6</f>
        <v>6.1086829971447841E-2</v>
      </c>
      <c r="V9" s="29"/>
      <c r="W9" s="81"/>
      <c r="AE9" s="1" t="s">
        <v>174</v>
      </c>
    </row>
    <row r="10" spans="1:31" s="4" customFormat="1" x14ac:dyDescent="0.25">
      <c r="B10" s="245" t="s">
        <v>175</v>
      </c>
      <c r="C10" s="29">
        <v>1230</v>
      </c>
      <c r="D10" s="29">
        <v>7545</v>
      </c>
      <c r="E10" s="29">
        <v>2804</v>
      </c>
      <c r="F10" s="29">
        <v>6846</v>
      </c>
      <c r="G10" s="22">
        <f t="shared" si="0"/>
        <v>1.4415121255349499</v>
      </c>
      <c r="H10" s="20">
        <f t="shared" si="1"/>
        <v>4042</v>
      </c>
      <c r="I10" s="31">
        <f>F10/$F$7</f>
        <v>0.35619146722164413</v>
      </c>
      <c r="J10" s="29">
        <v>1650</v>
      </c>
      <c r="K10" s="22">
        <f t="shared" si="2"/>
        <v>-0.75898334794040312</v>
      </c>
      <c r="L10" s="20">
        <f t="shared" si="3"/>
        <v>-5196</v>
      </c>
      <c r="M10" s="31">
        <f>J10/$J$7</f>
        <v>9.4194211337557801E-2</v>
      </c>
      <c r="N10" s="29">
        <v>5744</v>
      </c>
      <c r="O10" s="22">
        <f t="shared" si="4"/>
        <v>2.4812121212121214</v>
      </c>
      <c r="P10" s="20">
        <f t="shared" si="5"/>
        <v>4094</v>
      </c>
      <c r="Q10" s="22">
        <f t="shared" si="6"/>
        <v>3.6699186991869919</v>
      </c>
      <c r="R10" s="20">
        <f t="shared" si="7"/>
        <v>4514</v>
      </c>
      <c r="S10" s="31">
        <f>N10/$N$7</f>
        <v>0.29043838802649541</v>
      </c>
      <c r="T10" s="31">
        <f>N10/$N$6</f>
        <v>5.307559391256942E-2</v>
      </c>
      <c r="V10" s="29"/>
      <c r="W10" s="81"/>
      <c r="AE10" s="1" t="s">
        <v>176</v>
      </c>
    </row>
    <row r="11" spans="1:31" s="4" customFormat="1" x14ac:dyDescent="0.25">
      <c r="B11" s="245" t="s">
        <v>177</v>
      </c>
      <c r="C11" s="29">
        <f>C9-C10</f>
        <v>221</v>
      </c>
      <c r="D11" s="29">
        <f>D9-D10</f>
        <v>3629</v>
      </c>
      <c r="E11" s="29">
        <f>E9-E10</f>
        <v>3768</v>
      </c>
      <c r="F11" s="29">
        <f>F9-F10</f>
        <v>1076</v>
      </c>
      <c r="G11" s="22">
        <f t="shared" si="0"/>
        <v>-0.71443736730360929</v>
      </c>
      <c r="H11" s="20">
        <f t="shared" si="1"/>
        <v>-2692</v>
      </c>
      <c r="I11" s="31">
        <f>F11/$F$7</f>
        <v>5.5983350676378774E-2</v>
      </c>
      <c r="J11" s="29">
        <f>J9-J10</f>
        <v>3070</v>
      </c>
      <c r="K11" s="22">
        <f t="shared" si="2"/>
        <v>1.8531598513011152</v>
      </c>
      <c r="L11" s="20">
        <f t="shared" si="3"/>
        <v>1994</v>
      </c>
      <c r="M11" s="31">
        <f>J11/$J$7</f>
        <v>0.17525832048866816</v>
      </c>
      <c r="N11" s="29">
        <f>N9-N10</f>
        <v>867</v>
      </c>
      <c r="O11" s="22">
        <f t="shared" si="4"/>
        <v>-0.71758957654723132</v>
      </c>
      <c r="P11" s="20">
        <f t="shared" si="5"/>
        <v>-2203</v>
      </c>
      <c r="Q11" s="22">
        <f t="shared" si="6"/>
        <v>2.9230769230769229</v>
      </c>
      <c r="R11" s="20">
        <f t="shared" si="7"/>
        <v>646</v>
      </c>
      <c r="S11" s="31">
        <f>N11/$N$7</f>
        <v>4.3838802649542395E-2</v>
      </c>
      <c r="T11" s="31">
        <f>N11/$N$6</f>
        <v>8.0112360588784261E-3</v>
      </c>
      <c r="V11" s="29"/>
      <c r="W11" s="81"/>
      <c r="AE11" s="1" t="s">
        <v>178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179</v>
      </c>
    </row>
    <row r="13" spans="1:31" s="4" customFormat="1" x14ac:dyDescent="0.25">
      <c r="B13" s="173" t="s">
        <v>180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7" t="s">
        <v>182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183</v>
      </c>
      <c r="N39" s="14">
        <v>2021</v>
      </c>
      <c r="O39" s="14" t="s">
        <v>183</v>
      </c>
      <c r="P39" s="14" t="s">
        <v>184</v>
      </c>
      <c r="Q39" s="14" t="s">
        <v>185</v>
      </c>
      <c r="R39" s="14" t="s">
        <v>186</v>
      </c>
      <c r="S39" s="89"/>
      <c r="T39" s="89"/>
      <c r="AE39" s="1"/>
    </row>
    <row r="40" spans="2:31" s="4" customFormat="1" ht="18.75" hidden="1" x14ac:dyDescent="0.3">
      <c r="B40" s="234" t="s">
        <v>170</v>
      </c>
      <c r="C40" s="234"/>
      <c r="D40" s="234"/>
      <c r="E40" s="235"/>
      <c r="F40" s="235"/>
      <c r="G40" s="235"/>
      <c r="H40" s="235"/>
      <c r="I40" s="235"/>
      <c r="J40" s="235">
        <v>1824653</v>
      </c>
      <c r="K40" s="235"/>
      <c r="L40" s="235"/>
      <c r="M40" s="236"/>
      <c r="N40" s="235">
        <v>2354005</v>
      </c>
      <c r="O40" s="236"/>
      <c r="P40" s="236">
        <v>1</v>
      </c>
      <c r="Q40" s="236">
        <v>0.2901110512519367</v>
      </c>
      <c r="R40" s="235">
        <v>529352</v>
      </c>
      <c r="S40" s="247"/>
      <c r="T40" s="247"/>
      <c r="AE40" s="1"/>
    </row>
    <row r="41" spans="2:31" ht="18.75" hidden="1" x14ac:dyDescent="0.3">
      <c r="B41" s="234" t="s">
        <v>171</v>
      </c>
      <c r="C41" s="234"/>
      <c r="D41" s="234"/>
      <c r="E41" s="235"/>
      <c r="F41" s="235"/>
      <c r="G41" s="235"/>
      <c r="H41" s="235"/>
      <c r="I41" s="235"/>
      <c r="J41" s="235">
        <v>603938</v>
      </c>
      <c r="K41" s="235"/>
      <c r="L41" s="235"/>
      <c r="M41" s="236">
        <v>1</v>
      </c>
      <c r="N41" s="235">
        <v>936181</v>
      </c>
      <c r="O41" s="236">
        <v>1</v>
      </c>
      <c r="P41" s="236">
        <v>0.39769711619134201</v>
      </c>
      <c r="Q41" s="236">
        <v>0.55012766211101138</v>
      </c>
      <c r="R41" s="235">
        <v>332243</v>
      </c>
      <c r="S41" s="247"/>
      <c r="T41" s="247"/>
      <c r="AE41" s="1" t="s">
        <v>172</v>
      </c>
    </row>
    <row r="42" spans="2:31" ht="15.75" hidden="1" x14ac:dyDescent="0.25">
      <c r="B42" s="237" t="s">
        <v>102</v>
      </c>
      <c r="C42" s="237"/>
      <c r="D42" s="237"/>
      <c r="E42" s="238"/>
      <c r="F42" s="238"/>
      <c r="G42" s="238"/>
      <c r="H42" s="238"/>
      <c r="I42" s="238"/>
      <c r="J42" s="238">
        <v>276550.36166633503</v>
      </c>
      <c r="K42" s="238"/>
      <c r="L42" s="238"/>
      <c r="M42" s="239">
        <v>0.45791184139155844</v>
      </c>
      <c r="N42" s="238">
        <v>430252.45635520399</v>
      </c>
      <c r="O42" s="239">
        <v>0.4595825554622493</v>
      </c>
      <c r="P42" s="239">
        <v>0.18277465695918402</v>
      </c>
      <c r="Q42" s="239">
        <v>0.55578337978930015</v>
      </c>
      <c r="R42" s="238">
        <v>153702.09468886897</v>
      </c>
      <c r="S42" s="248"/>
      <c r="T42" s="248"/>
      <c r="AE42" s="1" t="s">
        <v>173</v>
      </c>
    </row>
    <row r="43" spans="2:31" s="4" customFormat="1" hidden="1" x14ac:dyDescent="0.25">
      <c r="B43" s="240" t="s">
        <v>105</v>
      </c>
      <c r="C43" s="249"/>
      <c r="D43" s="249"/>
      <c r="E43" s="241"/>
      <c r="F43" s="241"/>
      <c r="G43" s="241"/>
      <c r="H43" s="241"/>
      <c r="I43" s="241"/>
      <c r="J43" s="241">
        <v>327387.63833385095</v>
      </c>
      <c r="K43" s="241"/>
      <c r="L43" s="241"/>
      <c r="M43" s="244">
        <v>0.54208815860874948</v>
      </c>
      <c r="N43" s="241">
        <v>505927.5436448183</v>
      </c>
      <c r="O43" s="244">
        <v>0.54041637636826456</v>
      </c>
      <c r="P43" s="244">
        <v>0.21492203442423372</v>
      </c>
      <c r="Q43" s="242">
        <v>0.54534711884540576</v>
      </c>
      <c r="R43" s="243">
        <v>178539.90531096736</v>
      </c>
      <c r="S43" s="250"/>
      <c r="T43" s="250"/>
      <c r="AE43" s="1" t="s">
        <v>174</v>
      </c>
    </row>
    <row r="44" spans="2:31" s="4" customFormat="1" hidden="1" x14ac:dyDescent="0.25">
      <c r="B44" s="245" t="s">
        <v>175</v>
      </c>
      <c r="C44" s="245"/>
      <c r="D44" s="24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176</v>
      </c>
    </row>
    <row r="45" spans="2:31" s="4" customFormat="1" hidden="1" x14ac:dyDescent="0.25">
      <c r="B45" s="245" t="s">
        <v>177</v>
      </c>
      <c r="C45" s="245"/>
      <c r="D45" s="24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178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179</v>
      </c>
    </row>
    <row r="47" spans="2:31" s="4" customFormat="1" hidden="1" x14ac:dyDescent="0.25">
      <c r="B47" s="295" t="s">
        <v>180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49"/>
      <c r="T47" s="49"/>
      <c r="AE47" s="1" t="s">
        <v>181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299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4" t="s">
        <v>170</v>
      </c>
      <c r="C124" s="235">
        <v>77467</v>
      </c>
      <c r="D124" s="235">
        <v>107459</v>
      </c>
      <c r="E124" s="235">
        <v>198873</v>
      </c>
      <c r="F124" s="235">
        <v>252588</v>
      </c>
      <c r="G124" s="236">
        <f t="shared" ref="G124:G129" si="8">F124/E124-1</f>
        <v>0.27009699657570407</v>
      </c>
      <c r="H124" s="235">
        <f t="shared" ref="H124:H129" si="9">F124-E124</f>
        <v>53715</v>
      </c>
      <c r="I124" s="236"/>
      <c r="J124" s="235">
        <v>239146</v>
      </c>
      <c r="K124" s="236"/>
      <c r="L124" s="236">
        <f t="shared" ref="L124:L129" si="10">J124/F124-1</f>
        <v>-5.3217096615832848E-2</v>
      </c>
      <c r="M124" s="235">
        <f t="shared" ref="M124:M129" si="11">J124-F124</f>
        <v>-13442</v>
      </c>
      <c r="N124" s="236">
        <f t="shared" ref="N124:N129" si="12">J124/D124-1</f>
        <v>1.2254627346243683</v>
      </c>
      <c r="O124" s="235">
        <f t="shared" ref="O124:O129" si="13">J124-D124</f>
        <v>131687</v>
      </c>
      <c r="Z124" s="1"/>
      <c r="AE124"/>
    </row>
    <row r="125" spans="2:31" ht="18.75" x14ac:dyDescent="0.3">
      <c r="B125" s="234" t="s">
        <v>171</v>
      </c>
      <c r="C125" s="235">
        <v>30584</v>
      </c>
      <c r="D125" s="235">
        <v>44398</v>
      </c>
      <c r="E125" s="235">
        <v>48630</v>
      </c>
      <c r="F125" s="235">
        <v>55684</v>
      </c>
      <c r="G125" s="236">
        <f t="shared" si="8"/>
        <v>0.14505449311124829</v>
      </c>
      <c r="H125" s="235">
        <f t="shared" si="9"/>
        <v>7054</v>
      </c>
      <c r="I125" s="236">
        <f>F125/$F$7</f>
        <v>2.8971904266389177</v>
      </c>
      <c r="J125" s="235">
        <v>49807</v>
      </c>
      <c r="K125" s="236">
        <f>J125/$J$125</f>
        <v>1</v>
      </c>
      <c r="L125" s="236">
        <f t="shared" si="10"/>
        <v>-0.10554198692622652</v>
      </c>
      <c r="M125" s="235">
        <f t="shared" si="11"/>
        <v>-5877</v>
      </c>
      <c r="N125" s="236">
        <f t="shared" si="12"/>
        <v>0.1218298121537007</v>
      </c>
      <c r="O125" s="235">
        <f t="shared" si="13"/>
        <v>5409</v>
      </c>
      <c r="Z125" s="1"/>
      <c r="AE125"/>
    </row>
    <row r="126" spans="2:31" ht="15.75" x14ac:dyDescent="0.25">
      <c r="B126" s="237" t="s">
        <v>102</v>
      </c>
      <c r="C126" s="238">
        <v>25621</v>
      </c>
      <c r="D126" s="238">
        <v>20278</v>
      </c>
      <c r="E126" s="238">
        <v>32271</v>
      </c>
      <c r="F126" s="238">
        <v>36164</v>
      </c>
      <c r="G126" s="239">
        <f t="shared" si="8"/>
        <v>0.12063462551516846</v>
      </c>
      <c r="H126" s="238">
        <f t="shared" si="9"/>
        <v>3893</v>
      </c>
      <c r="I126" s="239">
        <f>F126/$F$7</f>
        <v>1.8815816857440166</v>
      </c>
      <c r="J126" s="238">
        <v>33708</v>
      </c>
      <c r="K126" s="239">
        <f>J126/$J$125</f>
        <v>0.67677234123717545</v>
      </c>
      <c r="L126" s="239">
        <f t="shared" si="10"/>
        <v>-6.791284149983412E-2</v>
      </c>
      <c r="M126" s="238">
        <f t="shared" si="11"/>
        <v>-2456</v>
      </c>
      <c r="N126" s="239">
        <f t="shared" si="12"/>
        <v>0.66229411184534959</v>
      </c>
      <c r="O126" s="238">
        <f t="shared" si="13"/>
        <v>13430</v>
      </c>
      <c r="Z126" s="1"/>
      <c r="AE126"/>
    </row>
    <row r="127" spans="2:31" x14ac:dyDescent="0.25">
      <c r="B127" s="240" t="s">
        <v>105</v>
      </c>
      <c r="C127" s="241">
        <v>4963</v>
      </c>
      <c r="D127" s="241">
        <v>24120</v>
      </c>
      <c r="E127" s="241">
        <v>16359</v>
      </c>
      <c r="F127" s="241">
        <v>19520</v>
      </c>
      <c r="G127" s="242">
        <f t="shared" si="8"/>
        <v>0.19322696986368371</v>
      </c>
      <c r="H127" s="243">
        <f t="shared" si="9"/>
        <v>3161</v>
      </c>
      <c r="I127" s="244">
        <f>F127/$F$7</f>
        <v>1.0156087408949011</v>
      </c>
      <c r="J127" s="241">
        <v>16099</v>
      </c>
      <c r="K127" s="244">
        <f>J127/$J$125</f>
        <v>0.3232276587628245</v>
      </c>
      <c r="L127" s="242">
        <f t="shared" si="10"/>
        <v>-0.17525614754098362</v>
      </c>
      <c r="M127" s="243">
        <f t="shared" si="11"/>
        <v>-3421</v>
      </c>
      <c r="N127" s="242">
        <f t="shared" si="12"/>
        <v>-0.33254560530679933</v>
      </c>
      <c r="O127" s="243">
        <f t="shared" si="13"/>
        <v>-8021</v>
      </c>
      <c r="Z127" s="1"/>
      <c r="AE127"/>
    </row>
    <row r="128" spans="2:31" x14ac:dyDescent="0.25">
      <c r="B128" s="245" t="s">
        <v>175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0.76644120707596253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45" t="s">
        <v>177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0.24916753381893861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Z130" s="1"/>
      <c r="AE130"/>
    </row>
    <row r="131" spans="2:31" x14ac:dyDescent="0.25">
      <c r="B131" s="173" t="s">
        <v>180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48AB-F669-494B-8047-3FB91048EC59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8B895-EF8E-4A5B-9DAB-7D791CA832C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188</v>
      </c>
      <c r="C6" s="253">
        <v>7208</v>
      </c>
      <c r="D6" s="253">
        <v>12072</v>
      </c>
      <c r="E6" s="253">
        <v>15168</v>
      </c>
      <c r="F6" s="254">
        <f>E6/$E$6</f>
        <v>1</v>
      </c>
      <c r="G6" s="253">
        <v>19220</v>
      </c>
      <c r="H6" s="254">
        <f>G6/E6-1</f>
        <v>0.26714135021097052</v>
      </c>
      <c r="I6" s="253">
        <f>G6-E6</f>
        <v>4052</v>
      </c>
      <c r="J6" s="254">
        <f>G6/$G$6</f>
        <v>1</v>
      </c>
      <c r="K6" s="253">
        <v>17517</v>
      </c>
      <c r="L6" s="254">
        <f t="shared" ref="L6:L12" si="0">K6/G6-1</f>
        <v>-8.8605619146722159E-2</v>
      </c>
      <c r="M6" s="253">
        <f t="shared" ref="M6:M12" si="1">K6-G6</f>
        <v>-1703</v>
      </c>
      <c r="N6" s="254">
        <f>K6/$K$6</f>
        <v>1</v>
      </c>
      <c r="O6" s="253">
        <v>19777</v>
      </c>
      <c r="P6" s="254">
        <f t="shared" ref="P6:P11" si="2">O6/K6-1</f>
        <v>0.12901752583204895</v>
      </c>
      <c r="Q6" s="253">
        <f t="shared" ref="Q6:Q12" si="3">O6-K6</f>
        <v>2260</v>
      </c>
      <c r="R6" s="254">
        <f>O6/C6-1</f>
        <v>1.743756936736959</v>
      </c>
      <c r="S6" s="253">
        <f>O6-C6</f>
        <v>12569</v>
      </c>
      <c r="T6" s="254">
        <f>O6/$O$6</f>
        <v>1</v>
      </c>
      <c r="V6" s="29"/>
      <c r="W6" s="81"/>
      <c r="AE6" s="1" t="s">
        <v>172</v>
      </c>
    </row>
    <row r="7" spans="1:31" s="4" customFormat="1" x14ac:dyDescent="0.25">
      <c r="B7" s="255" t="s">
        <v>189</v>
      </c>
      <c r="C7" s="256">
        <v>5441</v>
      </c>
      <c r="D7" s="256">
        <v>11052</v>
      </c>
      <c r="E7" s="256">
        <v>13107</v>
      </c>
      <c r="F7" s="257">
        <f t="shared" ref="F7:F12" si="4">E7/$E$6</f>
        <v>0.864121835443038</v>
      </c>
      <c r="G7" s="256">
        <v>17275</v>
      </c>
      <c r="H7" s="258">
        <f>G7/E7-1</f>
        <v>0.31799801632715341</v>
      </c>
      <c r="I7" s="259">
        <f>G7-E7</f>
        <v>4168</v>
      </c>
      <c r="J7" s="257">
        <f>G7/$G$6</f>
        <v>0.89880332986472422</v>
      </c>
      <c r="K7" s="256">
        <v>16131</v>
      </c>
      <c r="L7" s="260">
        <f t="shared" si="0"/>
        <v>-6.6222865412445708E-2</v>
      </c>
      <c r="M7" s="261">
        <f t="shared" si="1"/>
        <v>-1144</v>
      </c>
      <c r="N7" s="257">
        <f>K7/$K$6</f>
        <v>0.9208768624764514</v>
      </c>
      <c r="O7" s="256">
        <v>17740</v>
      </c>
      <c r="P7" s="258">
        <f t="shared" si="2"/>
        <v>9.9745831008617003E-2</v>
      </c>
      <c r="Q7" s="259">
        <f t="shared" si="3"/>
        <v>1609</v>
      </c>
      <c r="R7" s="258">
        <f t="shared" ref="R7:R10" si="5">O7/C7-1</f>
        <v>2.2604300680022056</v>
      </c>
      <c r="S7" s="259">
        <f t="shared" ref="S7:S10" si="6">O7-C7</f>
        <v>12299</v>
      </c>
      <c r="T7" s="257">
        <f>O7/$O$6</f>
        <v>0.8970015674773727</v>
      </c>
      <c r="V7" s="29"/>
      <c r="W7" s="81"/>
      <c r="AE7" s="1" t="s">
        <v>174</v>
      </c>
    </row>
    <row r="8" spans="1:31" s="4" customFormat="1" x14ac:dyDescent="0.25">
      <c r="B8" s="99" t="s">
        <v>64</v>
      </c>
      <c r="C8" s="262">
        <v>0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 t="str">
        <f>IFERROR(O8/C8-1,"-")</f>
        <v>-</v>
      </c>
      <c r="S8" s="269">
        <f t="shared" si="6"/>
        <v>0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5441</v>
      </c>
      <c r="D9" s="262">
        <v>0</v>
      </c>
      <c r="E9" s="262">
        <v>0</v>
      </c>
      <c r="F9" s="268">
        <f t="shared" si="4"/>
        <v>0</v>
      </c>
      <c r="G9" s="262">
        <v>0</v>
      </c>
      <c r="H9" s="264" t="str">
        <f>IFERROR(G9/E9-1,"-")</f>
        <v>-</v>
      </c>
      <c r="I9" s="269">
        <f t="shared" si="7"/>
        <v>0</v>
      </c>
      <c r="J9" s="268">
        <f t="shared" si="8"/>
        <v>0</v>
      </c>
      <c r="K9" s="262">
        <v>0</v>
      </c>
      <c r="L9" s="266" t="str">
        <f>IFERROR(K9/G9-1,"-")</f>
        <v>-</v>
      </c>
      <c r="M9" s="267" t="str">
        <f>IF(G9=0,"nd",K9-G9)</f>
        <v>nd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-5441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190</v>
      </c>
      <c r="C10" s="271">
        <v>1767</v>
      </c>
      <c r="D10" s="271">
        <v>28</v>
      </c>
      <c r="E10" s="271">
        <v>2061</v>
      </c>
      <c r="F10" s="272">
        <f>IFERROR(E10/$E$6,"-")</f>
        <v>0.13587816455696203</v>
      </c>
      <c r="G10" s="271">
        <v>1945</v>
      </c>
      <c r="H10" s="260">
        <f>IFERROR(G10/E10-1,"-")</f>
        <v>-5.6283357593401306E-2</v>
      </c>
      <c r="I10" s="261">
        <f>IFERROR(G10-E10,"-")</f>
        <v>-116</v>
      </c>
      <c r="J10" s="272">
        <f>IFERROR(G10/$G$6,"-")</f>
        <v>0.10119667013527575</v>
      </c>
      <c r="K10" s="271">
        <v>1386</v>
      </c>
      <c r="L10" s="260">
        <f>IFERROR(K10/G10-1,"-")</f>
        <v>-0.28740359897172241</v>
      </c>
      <c r="M10" s="261">
        <f>IFERROR(K10-G10,"-")</f>
        <v>-559</v>
      </c>
      <c r="N10" s="272">
        <f>IFERROR(K10/$K$6,"-")</f>
        <v>7.9123137523548548E-2</v>
      </c>
      <c r="O10" s="271">
        <v>2037</v>
      </c>
      <c r="P10" s="260">
        <f>IFERROR(O10/K10-1,"-")</f>
        <v>0.46969696969696972</v>
      </c>
      <c r="Q10" s="261">
        <f>IFERROR(O10-K10,"-")</f>
        <v>651</v>
      </c>
      <c r="R10" s="260">
        <f t="shared" si="5"/>
        <v>0.15280135823429553</v>
      </c>
      <c r="S10" s="261">
        <f t="shared" si="6"/>
        <v>270</v>
      </c>
      <c r="T10" s="272">
        <f>IFERROR(O10/$O$6,"-")</f>
        <v>0.10299843252262729</v>
      </c>
      <c r="V10" s="29"/>
      <c r="W10" s="81"/>
      <c r="AE10" s="1"/>
    </row>
    <row r="11" spans="1:31" s="4" customFormat="1" hidden="1" x14ac:dyDescent="0.25">
      <c r="B11" s="99" t="s">
        <v>64</v>
      </c>
      <c r="C11" s="262">
        <v>589</v>
      </c>
      <c r="D11" s="262">
        <v>6</v>
      </c>
      <c r="E11" s="262">
        <v>603</v>
      </c>
      <c r="F11" s="268">
        <f t="shared" si="4"/>
        <v>3.9754746835443035E-2</v>
      </c>
      <c r="G11" s="262">
        <v>638</v>
      </c>
      <c r="H11" s="270">
        <f t="shared" ref="H11:H12" si="11">G11/E11-1</f>
        <v>5.8043117744610351E-2</v>
      </c>
      <c r="I11" s="269">
        <f t="shared" si="7"/>
        <v>35</v>
      </c>
      <c r="J11" s="268">
        <f t="shared" si="8"/>
        <v>3.3194588969823101E-2</v>
      </c>
      <c r="K11" s="262">
        <v>724</v>
      </c>
      <c r="L11" s="266">
        <f>K11/G11-1</f>
        <v>0.13479623824451403</v>
      </c>
      <c r="M11" s="269">
        <f t="shared" si="1"/>
        <v>86</v>
      </c>
      <c r="N11" s="268">
        <f t="shared" si="9"/>
        <v>4.1331278186904151E-2</v>
      </c>
      <c r="O11" s="262">
        <v>967</v>
      </c>
      <c r="P11" s="270">
        <f t="shared" si="2"/>
        <v>0.33563535911602216</v>
      </c>
      <c r="Q11" s="269">
        <f t="shared" si="3"/>
        <v>243</v>
      </c>
      <c r="R11" s="270">
        <f t="shared" ref="R11:R12" si="12">O11/D11-1</f>
        <v>160.16666666666666</v>
      </c>
      <c r="S11" s="269">
        <f t="shared" ref="S11:S12" si="13">O11-D11</f>
        <v>961</v>
      </c>
      <c r="T11" s="268">
        <f t="shared" si="10"/>
        <v>4.8895181271173586E-2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179</v>
      </c>
    </row>
    <row r="14" spans="1:31" s="4" customFormat="1" x14ac:dyDescent="0.25">
      <c r="B14" s="173" t="s">
        <v>180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181</v>
      </c>
    </row>
    <row r="15" spans="1:31" s="4" customFormat="1" x14ac:dyDescent="0.25">
      <c r="AE15" s="1"/>
    </row>
    <row r="18" spans="1:27" x14ac:dyDescent="0.25">
      <c r="A18" t="s">
        <v>191</v>
      </c>
    </row>
    <row r="19" spans="1:27" x14ac:dyDescent="0.25">
      <c r="AA19" t="str">
        <f>CONCATENATE("Hoteles: 
",FIXED(O7,0)," viajeros 
cuota: ",FIXED(T7*100,1),"%")</f>
        <v>Hoteles: 
17.740 viajeros 
cuota: 89,7%</v>
      </c>
    </row>
    <row r="20" spans="1:27" x14ac:dyDescent="0.25">
      <c r="AA20" t="str">
        <f>CONCATENATE("Apartamentos: 
",FIXED(O10,0)," viajeros
cuota: ",FIXED(T10*100,1),"%")</f>
        <v>Apartamentos: 
2.037 viajeros
cuota: 10,3%</v>
      </c>
    </row>
    <row r="38" spans="2:31" s="4" customFormat="1" ht="15.75" hidden="1" customHeight="1" thickBot="1" x14ac:dyDescent="0.3">
      <c r="B38" s="277" t="s">
        <v>182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183</v>
      </c>
      <c r="O40" s="14">
        <v>2021</v>
      </c>
      <c r="P40" s="14" t="s">
        <v>183</v>
      </c>
      <c r="Q40" s="14" t="s">
        <v>184</v>
      </c>
      <c r="R40" s="14" t="s">
        <v>185</v>
      </c>
      <c r="S40" s="14" t="s">
        <v>186</v>
      </c>
      <c r="T40" s="89"/>
      <c r="AE40" s="1"/>
    </row>
    <row r="41" spans="2:31" s="4" customFormat="1" ht="18.75" hidden="1" x14ac:dyDescent="0.3">
      <c r="B41" s="234" t="s">
        <v>170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171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172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173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174</v>
      </c>
    </row>
    <row r="45" spans="2:31" s="4" customFormat="1" hidden="1" x14ac:dyDescent="0.25">
      <c r="B45" s="245" t="s">
        <v>175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176</v>
      </c>
    </row>
    <row r="46" spans="2:31" s="4" customFormat="1" hidden="1" x14ac:dyDescent="0.25">
      <c r="B46" s="245" t="s">
        <v>177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178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179</v>
      </c>
    </row>
    <row r="48" spans="2:31" s="4" customFormat="1" hidden="1" x14ac:dyDescent="0.25">
      <c r="B48" s="295" t="s">
        <v>180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49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188</v>
      </c>
      <c r="C134" s="253">
        <v>7208</v>
      </c>
      <c r="D134" s="238">
        <v>20278</v>
      </c>
      <c r="E134" s="238">
        <v>32271</v>
      </c>
      <c r="F134" s="238">
        <v>36164</v>
      </c>
      <c r="G134" s="239">
        <f>F134/E134-1</f>
        <v>0.12063462551516846</v>
      </c>
      <c r="H134" s="238">
        <f>F134-E134</f>
        <v>3893</v>
      </c>
      <c r="I134" s="239">
        <f>F134/F$134</f>
        <v>1</v>
      </c>
      <c r="J134" s="238">
        <v>33708</v>
      </c>
      <c r="K134" s="239">
        <f>J134/J$134</f>
        <v>1</v>
      </c>
      <c r="L134" s="239">
        <f>J134/F134-1</f>
        <v>-6.791284149983412E-2</v>
      </c>
      <c r="M134" s="238">
        <f>J134-F134</f>
        <v>-2456</v>
      </c>
      <c r="N134" s="239">
        <f>J134/D134-1</f>
        <v>0.66229411184534959</v>
      </c>
      <c r="O134" s="238">
        <f>J134-D134</f>
        <v>13430</v>
      </c>
      <c r="Q134" s="29"/>
      <c r="R134" s="81"/>
      <c r="Z134" s="1" t="s">
        <v>172</v>
      </c>
      <c r="AE134"/>
    </row>
    <row r="135" spans="1:31" s="4" customFormat="1" x14ac:dyDescent="0.25">
      <c r="B135" s="255" t="s">
        <v>189</v>
      </c>
      <c r="C135" s="256">
        <v>5441</v>
      </c>
      <c r="D135" s="256">
        <v>19308</v>
      </c>
      <c r="E135" s="256">
        <v>30101</v>
      </c>
      <c r="F135" s="256">
        <v>33983</v>
      </c>
      <c r="G135" s="260">
        <f>IFERROR(F135/E135-1,"-")</f>
        <v>0.12896581508919969</v>
      </c>
      <c r="H135" s="256">
        <f t="shared" ref="H135:H138" si="14">F135-E135</f>
        <v>3882</v>
      </c>
      <c r="I135" s="258">
        <f>F135/F$134</f>
        <v>0.93969140581794053</v>
      </c>
      <c r="J135" s="256">
        <v>31271</v>
      </c>
      <c r="K135" s="257">
        <f t="shared" ref="K135:K138" si="15">J135/J$134</f>
        <v>0.92770262252284319</v>
      </c>
      <c r="L135" s="258">
        <f t="shared" ref="L135:L138" si="16">J135/F135-1</f>
        <v>-7.9804608186446191E-2</v>
      </c>
      <c r="M135" s="259">
        <f t="shared" ref="M135:M138" si="17">J135-F135</f>
        <v>-2712</v>
      </c>
      <c r="N135" s="257">
        <f t="shared" ref="N135:N138" si="18">J135/D135-1</f>
        <v>0.61958773565361502</v>
      </c>
      <c r="O135" s="256">
        <f t="shared" ref="O135:O138" si="19">J135-D135</f>
        <v>11963</v>
      </c>
      <c r="Q135" s="29"/>
      <c r="R135" s="81"/>
      <c r="Z135" s="1" t="s">
        <v>174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190</v>
      </c>
      <c r="C138" s="256">
        <v>617</v>
      </c>
      <c r="D138" s="256">
        <v>970</v>
      </c>
      <c r="E138" s="256">
        <v>2170</v>
      </c>
      <c r="F138" s="256">
        <v>2181</v>
      </c>
      <c r="G138" s="260">
        <f t="shared" si="20"/>
        <v>5.0691244239631228E-3</v>
      </c>
      <c r="H138" s="256">
        <f t="shared" si="14"/>
        <v>11</v>
      </c>
      <c r="I138" s="258">
        <f t="shared" si="21"/>
        <v>6.0308594182059506E-2</v>
      </c>
      <c r="J138" s="256">
        <v>2437</v>
      </c>
      <c r="K138" s="257">
        <f t="shared" si="15"/>
        <v>7.2297377477156755E-2</v>
      </c>
      <c r="L138" s="258">
        <f t="shared" si="16"/>
        <v>0.11737734983952319</v>
      </c>
      <c r="M138" s="259">
        <f t="shared" si="17"/>
        <v>256</v>
      </c>
      <c r="N138" s="257">
        <f t="shared" si="18"/>
        <v>1.5123711340206185</v>
      </c>
      <c r="O138" s="256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179</v>
      </c>
    </row>
    <row r="140" spans="1:31" s="4" customFormat="1" ht="32.25" customHeight="1" x14ac:dyDescent="0.25">
      <c r="B140" s="318" t="s">
        <v>193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CD328-6B62-4653-A6DE-7BA3EAD2AD0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194</v>
      </c>
      <c r="C6" s="253">
        <v>5757</v>
      </c>
      <c r="D6" s="253">
        <v>898</v>
      </c>
      <c r="E6" s="253">
        <v>8596</v>
      </c>
      <c r="F6" s="254">
        <f>E6/$E$6</f>
        <v>1</v>
      </c>
      <c r="G6" s="253">
        <v>11298</v>
      </c>
      <c r="H6" s="254">
        <f>G6/E6-1</f>
        <v>0.31433224755700317</v>
      </c>
      <c r="I6" s="253">
        <f>G6-E6</f>
        <v>2702</v>
      </c>
      <c r="J6" s="254">
        <f>G6/$G$6</f>
        <v>1</v>
      </c>
      <c r="K6" s="253">
        <v>12797</v>
      </c>
      <c r="L6" s="254">
        <f t="shared" ref="L6:L12" si="0">K6/G6-1</f>
        <v>0.13267835015046914</v>
      </c>
      <c r="M6" s="253">
        <f t="shared" ref="M6:M12" si="1">K6-G6</f>
        <v>1499</v>
      </c>
      <c r="N6" s="254">
        <f>K6/$K$6</f>
        <v>1</v>
      </c>
      <c r="O6" s="253">
        <v>13166</v>
      </c>
      <c r="P6" s="254">
        <f t="shared" ref="P6:P11" si="2">O6/K6-1</f>
        <v>2.8834883175744341E-2</v>
      </c>
      <c r="Q6" s="253">
        <f t="shared" ref="Q6:Q12" si="3">O6-K6</f>
        <v>369</v>
      </c>
      <c r="R6" s="254">
        <f>O6/C6-1</f>
        <v>1.2869550112906025</v>
      </c>
      <c r="S6" s="253">
        <f>O6-C6</f>
        <v>7409</v>
      </c>
      <c r="T6" s="254">
        <f>O6/$O$6</f>
        <v>1</v>
      </c>
      <c r="V6" s="29"/>
      <c r="W6" s="81"/>
      <c r="AE6" s="1" t="s">
        <v>172</v>
      </c>
    </row>
    <row r="7" spans="1:31" s="4" customFormat="1" x14ac:dyDescent="0.25">
      <c r="B7" s="255" t="s">
        <v>189</v>
      </c>
      <c r="C7" s="256">
        <v>5168</v>
      </c>
      <c r="D7" s="256">
        <v>892</v>
      </c>
      <c r="E7" s="256">
        <v>7993</v>
      </c>
      <c r="F7" s="257">
        <f t="shared" ref="F7:F12" si="4">E7/$E$6</f>
        <v>0.92985109353187534</v>
      </c>
      <c r="G7" s="256">
        <v>10660</v>
      </c>
      <c r="H7" s="258">
        <f>G7/E7-1</f>
        <v>0.33366695858876527</v>
      </c>
      <c r="I7" s="259">
        <f>G7-E7</f>
        <v>2667</v>
      </c>
      <c r="J7" s="257">
        <f>G7/$G$6</f>
        <v>0.94352982828819265</v>
      </c>
      <c r="K7" s="256">
        <v>12073</v>
      </c>
      <c r="L7" s="260">
        <f t="shared" si="0"/>
        <v>0.13255159474671663</v>
      </c>
      <c r="M7" s="261">
        <f t="shared" si="1"/>
        <v>1413</v>
      </c>
      <c r="N7" s="257">
        <f>K7/$K$6</f>
        <v>0.94342424005626324</v>
      </c>
      <c r="O7" s="256">
        <v>12199</v>
      </c>
      <c r="P7" s="258">
        <f t="shared" si="2"/>
        <v>1.0436511223391065E-2</v>
      </c>
      <c r="Q7" s="259">
        <f t="shared" si="3"/>
        <v>126</v>
      </c>
      <c r="R7" s="258">
        <f t="shared" ref="R7:R10" si="5">O7/C7-1</f>
        <v>1.3604876160990713</v>
      </c>
      <c r="S7" s="259">
        <f t="shared" ref="S7:S10" si="6">O7-C7</f>
        <v>7031</v>
      </c>
      <c r="T7" s="257">
        <f>O7/$O$6</f>
        <v>0.92655324320218746</v>
      </c>
      <c r="V7" s="29"/>
      <c r="W7" s="81"/>
      <c r="AE7" s="1" t="s">
        <v>174</v>
      </c>
    </row>
    <row r="8" spans="1:31" s="4" customFormat="1" x14ac:dyDescent="0.25">
      <c r="B8" s="99" t="s">
        <v>64</v>
      </c>
      <c r="C8" s="262">
        <v>0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 t="str">
        <f>IFERROR(O8/C8-1,"-")</f>
        <v>-</v>
      </c>
      <c r="S8" s="269">
        <f t="shared" si="6"/>
        <v>0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5168</v>
      </c>
      <c r="D9" s="262">
        <v>0</v>
      </c>
      <c r="E9" s="262">
        <v>0</v>
      </c>
      <c r="F9" s="268">
        <f t="shared" si="4"/>
        <v>0</v>
      </c>
      <c r="G9" s="262">
        <v>0</v>
      </c>
      <c r="H9" s="264" t="str">
        <f>IFERROR(G9/E9-1,"-")</f>
        <v>-</v>
      </c>
      <c r="I9" s="269">
        <f t="shared" si="7"/>
        <v>0</v>
      </c>
      <c r="J9" s="268">
        <f t="shared" si="8"/>
        <v>0</v>
      </c>
      <c r="K9" s="262">
        <v>0</v>
      </c>
      <c r="L9" s="266" t="str">
        <f>IFERROR(K9/G9-1,"-")</f>
        <v>-</v>
      </c>
      <c r="M9" s="267" t="str">
        <f>IF(G9=0,"nd",K9-G9)</f>
        <v>nd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-5168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190</v>
      </c>
      <c r="C10" s="271">
        <v>589</v>
      </c>
      <c r="D10" s="271">
        <v>6</v>
      </c>
      <c r="E10" s="271">
        <v>603</v>
      </c>
      <c r="F10" s="272">
        <f>IFERROR(E10/$E$6,"-")</f>
        <v>7.0148906468124703E-2</v>
      </c>
      <c r="G10" s="271">
        <v>638</v>
      </c>
      <c r="H10" s="260">
        <f>IFERROR(G10/E10-1,"-")</f>
        <v>5.8043117744610351E-2</v>
      </c>
      <c r="I10" s="261">
        <f>IFERROR(G10-E10,"-")</f>
        <v>35</v>
      </c>
      <c r="J10" s="272">
        <f>IFERROR(G10/$G$6,"-")</f>
        <v>5.6470171711807397E-2</v>
      </c>
      <c r="K10" s="271">
        <v>724</v>
      </c>
      <c r="L10" s="260">
        <f>IFERROR(K10/G10-1,"-")</f>
        <v>0.13479623824451403</v>
      </c>
      <c r="M10" s="261">
        <f>IFERROR(K10-G10,"-")</f>
        <v>86</v>
      </c>
      <c r="N10" s="272">
        <f>IFERROR(K10/$K$6,"-")</f>
        <v>5.6575759943736814E-2</v>
      </c>
      <c r="O10" s="271">
        <v>967</v>
      </c>
      <c r="P10" s="260">
        <f>IFERROR(O10/K10-1,"-")</f>
        <v>0.33563535911602216</v>
      </c>
      <c r="Q10" s="261">
        <f>IFERROR(O10-K10,"-")</f>
        <v>243</v>
      </c>
      <c r="R10" s="260">
        <f t="shared" si="5"/>
        <v>0.64176570458404081</v>
      </c>
      <c r="S10" s="261">
        <f t="shared" si="6"/>
        <v>378</v>
      </c>
      <c r="T10" s="272">
        <f>IFERROR(O10/$O$6,"-")</f>
        <v>7.3446756797812554E-2</v>
      </c>
      <c r="V10" s="29"/>
      <c r="W10" s="81"/>
      <c r="AE10" s="1"/>
    </row>
    <row r="11" spans="1:31" s="4" customFormat="1" hidden="1" x14ac:dyDescent="0.25">
      <c r="B11" s="99" t="s">
        <v>64</v>
      </c>
      <c r="C11" s="262">
        <v>589</v>
      </c>
      <c r="D11" s="262">
        <v>6</v>
      </c>
      <c r="E11" s="262">
        <v>603</v>
      </c>
      <c r="F11" s="268">
        <f t="shared" si="4"/>
        <v>7.0148906468124703E-2</v>
      </c>
      <c r="G11" s="262">
        <v>638</v>
      </c>
      <c r="H11" s="270">
        <f t="shared" ref="H11:H12" si="11">G11/E11-1</f>
        <v>5.8043117744610351E-2</v>
      </c>
      <c r="I11" s="269">
        <f t="shared" si="7"/>
        <v>35</v>
      </c>
      <c r="J11" s="268">
        <f t="shared" si="8"/>
        <v>5.6470171711807397E-2</v>
      </c>
      <c r="K11" s="262">
        <v>724</v>
      </c>
      <c r="L11" s="266">
        <f>K11/G11-1</f>
        <v>0.13479623824451403</v>
      </c>
      <c r="M11" s="269">
        <f t="shared" si="1"/>
        <v>86</v>
      </c>
      <c r="N11" s="268">
        <f t="shared" si="9"/>
        <v>5.6575759943736814E-2</v>
      </c>
      <c r="O11" s="262">
        <v>967</v>
      </c>
      <c r="P11" s="270">
        <f t="shared" si="2"/>
        <v>0.33563535911602216</v>
      </c>
      <c r="Q11" s="269">
        <f t="shared" si="3"/>
        <v>243</v>
      </c>
      <c r="R11" s="270">
        <f t="shared" ref="R11:R12" si="12">O11/D11-1</f>
        <v>160.16666666666666</v>
      </c>
      <c r="S11" s="269">
        <f t="shared" ref="S11:S12" si="13">O11-D11</f>
        <v>961</v>
      </c>
      <c r="T11" s="268">
        <f t="shared" si="10"/>
        <v>7.3446756797812554E-2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179</v>
      </c>
    </row>
    <row r="14" spans="1:31" s="4" customFormat="1" x14ac:dyDescent="0.25">
      <c r="B14" s="173" t="s">
        <v>180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12.199 viajeros 
cuota: 92,7%</v>
      </c>
    </row>
    <row r="20" spans="27:27" x14ac:dyDescent="0.25">
      <c r="AA20" t="str">
        <f>CONCATENATE("Apartamentos: 
",FIXED(O10,0)," viajeros
cuota: ",FIXED(T10*100,1),"%")</f>
        <v>Apartamentos: 
967 viajeros
cuota: 7,3%</v>
      </c>
    </row>
    <row r="38" spans="2:31" s="4" customFormat="1" ht="15.75" hidden="1" customHeight="1" thickBot="1" x14ac:dyDescent="0.3">
      <c r="B38" s="277" t="s">
        <v>182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183</v>
      </c>
      <c r="O40" s="14">
        <v>2021</v>
      </c>
      <c r="P40" s="14" t="s">
        <v>183</v>
      </c>
      <c r="Q40" s="14" t="s">
        <v>184</v>
      </c>
      <c r="R40" s="14" t="s">
        <v>185</v>
      </c>
      <c r="S40" s="14" t="s">
        <v>186</v>
      </c>
      <c r="T40" s="89"/>
      <c r="AE40" s="1"/>
    </row>
    <row r="41" spans="2:31" s="4" customFormat="1" ht="18.75" hidden="1" x14ac:dyDescent="0.3">
      <c r="B41" s="234" t="s">
        <v>170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171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172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173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174</v>
      </c>
    </row>
    <row r="45" spans="2:31" s="4" customFormat="1" hidden="1" x14ac:dyDescent="0.25">
      <c r="B45" s="245" t="s">
        <v>175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176</v>
      </c>
    </row>
    <row r="46" spans="2:31" s="4" customFormat="1" hidden="1" x14ac:dyDescent="0.25">
      <c r="B46" s="245" t="s">
        <v>177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178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179</v>
      </c>
    </row>
    <row r="48" spans="2:31" s="4" customFormat="1" hidden="1" x14ac:dyDescent="0.25">
      <c r="B48" s="295" t="s">
        <v>180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49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194</v>
      </c>
      <c r="C134" s="238">
        <v>25621</v>
      </c>
      <c r="D134" s="238">
        <v>20278</v>
      </c>
      <c r="E134" s="238">
        <v>32271</v>
      </c>
      <c r="F134" s="238">
        <v>36164</v>
      </c>
      <c r="G134" s="239">
        <f>F134/E134-1</f>
        <v>0.12063462551516846</v>
      </c>
      <c r="H134" s="238">
        <f>F134-E134</f>
        <v>3893</v>
      </c>
      <c r="I134" s="239">
        <f>F134/F$134</f>
        <v>1</v>
      </c>
      <c r="J134" s="238">
        <v>33708</v>
      </c>
      <c r="K134" s="239">
        <f>J134/J$134</f>
        <v>1</v>
      </c>
      <c r="L134" s="239">
        <f>J134/F134-1</f>
        <v>-6.791284149983412E-2</v>
      </c>
      <c r="M134" s="238">
        <f>J134-F134</f>
        <v>-2456</v>
      </c>
      <c r="N134" s="239">
        <f>J134/D134-1</f>
        <v>0.66229411184534959</v>
      </c>
      <c r="O134" s="238">
        <f>J134-D134</f>
        <v>13430</v>
      </c>
      <c r="Q134" s="29"/>
      <c r="R134" s="81"/>
      <c r="Z134" s="1" t="s">
        <v>172</v>
      </c>
      <c r="AE134"/>
    </row>
    <row r="135" spans="1:31" s="4" customFormat="1" x14ac:dyDescent="0.25">
      <c r="B135" s="255" t="s">
        <v>189</v>
      </c>
      <c r="C135" s="256">
        <v>25004</v>
      </c>
      <c r="D135" s="256">
        <v>19308</v>
      </c>
      <c r="E135" s="256">
        <v>30101</v>
      </c>
      <c r="F135" s="256">
        <v>33983</v>
      </c>
      <c r="G135" s="260">
        <f>IFERROR(F135/E135-1,"-")</f>
        <v>0.12896581508919969</v>
      </c>
      <c r="H135" s="256">
        <f t="shared" ref="H135:H138" si="14">F135-E135</f>
        <v>3882</v>
      </c>
      <c r="I135" s="258">
        <f>F135/F$134</f>
        <v>0.93969140581794053</v>
      </c>
      <c r="J135" s="256">
        <v>31271</v>
      </c>
      <c r="K135" s="257">
        <f t="shared" ref="K135:K138" si="15">J135/J$134</f>
        <v>0.92770262252284319</v>
      </c>
      <c r="L135" s="258">
        <f t="shared" ref="L135:L138" si="16">J135/F135-1</f>
        <v>-7.9804608186446191E-2</v>
      </c>
      <c r="M135" s="259">
        <f t="shared" ref="M135:M138" si="17">J135-F135</f>
        <v>-2712</v>
      </c>
      <c r="N135" s="257">
        <f t="shared" ref="N135:N138" si="18">J135/D135-1</f>
        <v>0.61958773565361502</v>
      </c>
      <c r="O135" s="256">
        <f t="shared" ref="O135:O138" si="19">J135-D135</f>
        <v>11963</v>
      </c>
      <c r="Q135" s="29"/>
      <c r="R135" s="81"/>
      <c r="Z135" s="1" t="s">
        <v>174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190</v>
      </c>
      <c r="C138" s="256">
        <v>617</v>
      </c>
      <c r="D138" s="256">
        <v>970</v>
      </c>
      <c r="E138" s="256">
        <v>2170</v>
      </c>
      <c r="F138" s="256">
        <v>2181</v>
      </c>
      <c r="G138" s="260">
        <f t="shared" si="20"/>
        <v>5.0691244239631228E-3</v>
      </c>
      <c r="H138" s="256">
        <f t="shared" si="14"/>
        <v>11</v>
      </c>
      <c r="I138" s="258">
        <f t="shared" si="21"/>
        <v>6.0308594182059506E-2</v>
      </c>
      <c r="J138" s="256">
        <v>2437</v>
      </c>
      <c r="K138" s="257">
        <f t="shared" si="15"/>
        <v>7.2297377477156755E-2</v>
      </c>
      <c r="L138" s="258">
        <f t="shared" si="16"/>
        <v>0.11737734983952319</v>
      </c>
      <c r="M138" s="259">
        <f t="shared" si="17"/>
        <v>256</v>
      </c>
      <c r="N138" s="257">
        <f t="shared" si="18"/>
        <v>1.5123711340206185</v>
      </c>
      <c r="O138" s="256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179</v>
      </c>
    </row>
    <row r="140" spans="1:31" s="4" customFormat="1" ht="32.25" customHeight="1" x14ac:dyDescent="0.25">
      <c r="B140" s="318" t="s">
        <v>193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268EF-84DD-49D4-B8C5-16CD347B8D5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196</v>
      </c>
      <c r="C6" s="253">
        <v>1451</v>
      </c>
      <c r="D6" s="253">
        <v>11174</v>
      </c>
      <c r="E6" s="253">
        <v>6572</v>
      </c>
      <c r="F6" s="254">
        <f>E6/$E$6</f>
        <v>1</v>
      </c>
      <c r="G6" s="253">
        <v>7922</v>
      </c>
      <c r="H6" s="254">
        <f>G6/E6-1</f>
        <v>0.20541692026780289</v>
      </c>
      <c r="I6" s="253">
        <f>G6-E6</f>
        <v>1350</v>
      </c>
      <c r="J6" s="254">
        <f>G6/$G$6</f>
        <v>1</v>
      </c>
      <c r="K6" s="253">
        <v>4720</v>
      </c>
      <c r="L6" s="254">
        <f t="shared" ref="L6:L12" si="0">K6/G6-1</f>
        <v>-0.4041908608937137</v>
      </c>
      <c r="M6" s="253">
        <f t="shared" ref="M6:M12" si="1">K6-G6</f>
        <v>-3202</v>
      </c>
      <c r="N6" s="254">
        <f>K6/$K$6</f>
        <v>1</v>
      </c>
      <c r="O6" s="253">
        <v>6611</v>
      </c>
      <c r="P6" s="254">
        <f t="shared" ref="P6:P11" si="2">O6/K6-1</f>
        <v>0.40063559322033893</v>
      </c>
      <c r="Q6" s="253">
        <f t="shared" ref="Q6:Q12" si="3">O6-K6</f>
        <v>1891</v>
      </c>
      <c r="R6" s="254">
        <f>O6/C6-1</f>
        <v>3.5561681598897312</v>
      </c>
      <c r="S6" s="253">
        <f>O6-C6</f>
        <v>5160</v>
      </c>
      <c r="T6" s="254">
        <f>O6/$O$6</f>
        <v>1</v>
      </c>
      <c r="V6" s="29"/>
      <c r="W6" s="81"/>
      <c r="AE6" s="1" t="s">
        <v>172</v>
      </c>
    </row>
    <row r="7" spans="1:31" s="4" customFormat="1" x14ac:dyDescent="0.25">
      <c r="B7" s="255" t="s">
        <v>189</v>
      </c>
      <c r="C7" s="256">
        <v>273</v>
      </c>
      <c r="D7" s="256">
        <v>10160</v>
      </c>
      <c r="E7" s="256">
        <v>5114</v>
      </c>
      <c r="F7" s="257">
        <f t="shared" ref="F7:F12" si="4">E7/$E$6</f>
        <v>0.77814972611077293</v>
      </c>
      <c r="G7" s="256">
        <v>6615</v>
      </c>
      <c r="H7" s="258">
        <f>G7/E7-1</f>
        <v>0.29350801720766517</v>
      </c>
      <c r="I7" s="259">
        <f>G7-E7</f>
        <v>1501</v>
      </c>
      <c r="J7" s="257">
        <f>G7/$G$6</f>
        <v>0.8350164099974754</v>
      </c>
      <c r="K7" s="256">
        <v>4058</v>
      </c>
      <c r="L7" s="260">
        <f t="shared" si="0"/>
        <v>-0.38654572940287224</v>
      </c>
      <c r="M7" s="261">
        <f t="shared" si="1"/>
        <v>-2557</v>
      </c>
      <c r="N7" s="257">
        <f>K7/$K$6</f>
        <v>0.85974576271186443</v>
      </c>
      <c r="O7" s="256">
        <v>5541</v>
      </c>
      <c r="P7" s="258">
        <f t="shared" si="2"/>
        <v>0.36545096106456376</v>
      </c>
      <c r="Q7" s="259">
        <f t="shared" si="3"/>
        <v>1483</v>
      </c>
      <c r="R7" s="258">
        <f t="shared" ref="R7:R10" si="5">O7/C7-1</f>
        <v>19.296703296703296</v>
      </c>
      <c r="S7" s="259">
        <f t="shared" ref="S7:S10" si="6">O7-C7</f>
        <v>5268</v>
      </c>
      <c r="T7" s="257">
        <f>O7/$O$6</f>
        <v>0.83814854031160191</v>
      </c>
      <c r="V7" s="29"/>
      <c r="W7" s="81"/>
      <c r="AE7" s="1" t="s">
        <v>174</v>
      </c>
    </row>
    <row r="8" spans="1:31" s="4" customFormat="1" x14ac:dyDescent="0.25">
      <c r="B8" s="99" t="s">
        <v>64</v>
      </c>
      <c r="C8" s="262">
        <v>0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 t="str">
        <f>IFERROR(O8/C8-1,"-")</f>
        <v>-</v>
      </c>
      <c r="S8" s="269">
        <f t="shared" si="6"/>
        <v>0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273</v>
      </c>
      <c r="D9" s="262">
        <v>0</v>
      </c>
      <c r="E9" s="262">
        <v>0</v>
      </c>
      <c r="F9" s="268">
        <f t="shared" si="4"/>
        <v>0</v>
      </c>
      <c r="G9" s="262">
        <v>0</v>
      </c>
      <c r="H9" s="264" t="str">
        <f>IFERROR(G9/E9-1,"-")</f>
        <v>-</v>
      </c>
      <c r="I9" s="269">
        <f t="shared" si="7"/>
        <v>0</v>
      </c>
      <c r="J9" s="268">
        <f t="shared" si="8"/>
        <v>0</v>
      </c>
      <c r="K9" s="262">
        <v>0</v>
      </c>
      <c r="L9" s="266" t="str">
        <f>IFERROR(K9/G9-1,"-")</f>
        <v>-</v>
      </c>
      <c r="M9" s="267" t="str">
        <f>IF(G9=0,"nd",K9-G9)</f>
        <v>nd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-273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190</v>
      </c>
      <c r="C10" s="271">
        <v>1178</v>
      </c>
      <c r="D10" s="271">
        <v>22</v>
      </c>
      <c r="E10" s="271">
        <v>1458</v>
      </c>
      <c r="F10" s="272">
        <f>IFERROR(E10/$E$6,"-")</f>
        <v>0.22185027388922701</v>
      </c>
      <c r="G10" s="271">
        <v>1307</v>
      </c>
      <c r="H10" s="260">
        <f>IFERROR(G10/E10-1,"-")</f>
        <v>-0.10356652949245537</v>
      </c>
      <c r="I10" s="261">
        <f>IFERROR(G10-E10,"-")</f>
        <v>-151</v>
      </c>
      <c r="J10" s="272">
        <f>IFERROR(G10/$G$6,"-")</f>
        <v>0.1649835900025246</v>
      </c>
      <c r="K10" s="271">
        <v>662</v>
      </c>
      <c r="L10" s="260">
        <f>IFERROR(K10/G10-1,"-")</f>
        <v>-0.49349655700076511</v>
      </c>
      <c r="M10" s="261">
        <f>IFERROR(K10-G10,"-")</f>
        <v>-645</v>
      </c>
      <c r="N10" s="272">
        <f>IFERROR(K10/$K$6,"-")</f>
        <v>0.1402542372881356</v>
      </c>
      <c r="O10" s="271">
        <v>1070</v>
      </c>
      <c r="P10" s="260">
        <f>IFERROR(O10/K10-1,"-")</f>
        <v>0.61631419939577037</v>
      </c>
      <c r="Q10" s="261">
        <f>IFERROR(O10-K10,"-")</f>
        <v>408</v>
      </c>
      <c r="R10" s="260">
        <f t="shared" si="5"/>
        <v>-9.1680814940577227E-2</v>
      </c>
      <c r="S10" s="261">
        <f t="shared" si="6"/>
        <v>-108</v>
      </c>
      <c r="T10" s="272">
        <f>IFERROR(O10/$O$6,"-")</f>
        <v>0.16185145968839812</v>
      </c>
      <c r="V10" s="29"/>
      <c r="W10" s="81"/>
      <c r="AE10" s="1"/>
    </row>
    <row r="11" spans="1:31" s="4" customFormat="1" hidden="1" x14ac:dyDescent="0.25">
      <c r="B11" s="99" t="s">
        <v>64</v>
      </c>
      <c r="C11" s="262">
        <v>1178</v>
      </c>
      <c r="D11" s="262">
        <v>22</v>
      </c>
      <c r="E11" s="262">
        <v>1458</v>
      </c>
      <c r="F11" s="268">
        <f t="shared" si="4"/>
        <v>0.22185027388922701</v>
      </c>
      <c r="G11" s="262">
        <v>1307</v>
      </c>
      <c r="H11" s="270">
        <f t="shared" ref="H11:H12" si="11">G11/E11-1</f>
        <v>-0.10356652949245537</v>
      </c>
      <c r="I11" s="269">
        <f t="shared" si="7"/>
        <v>-151</v>
      </c>
      <c r="J11" s="268">
        <f t="shared" si="8"/>
        <v>0.1649835900025246</v>
      </c>
      <c r="K11" s="262">
        <v>662</v>
      </c>
      <c r="L11" s="266">
        <f>K11/G11-1</f>
        <v>-0.49349655700076511</v>
      </c>
      <c r="M11" s="269">
        <f t="shared" si="1"/>
        <v>-645</v>
      </c>
      <c r="N11" s="268">
        <f t="shared" si="9"/>
        <v>0.1402542372881356</v>
      </c>
      <c r="O11" s="262">
        <v>1070</v>
      </c>
      <c r="P11" s="270">
        <f t="shared" si="2"/>
        <v>0.61631419939577037</v>
      </c>
      <c r="Q11" s="269">
        <f t="shared" si="3"/>
        <v>408</v>
      </c>
      <c r="R11" s="270">
        <f t="shared" ref="R11:R12" si="12">O11/D11-1</f>
        <v>47.636363636363633</v>
      </c>
      <c r="S11" s="269">
        <f t="shared" ref="S11:S12" si="13">O11-D11</f>
        <v>1048</v>
      </c>
      <c r="T11" s="268">
        <f t="shared" si="10"/>
        <v>0.16185145968839812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179</v>
      </c>
    </row>
    <row r="14" spans="1:31" s="4" customFormat="1" x14ac:dyDescent="0.25">
      <c r="B14" s="173" t="s">
        <v>180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5.541 viajeros 
cuota: 83,8%</v>
      </c>
    </row>
    <row r="20" spans="27:27" x14ac:dyDescent="0.25">
      <c r="AA20" t="str">
        <f>CONCATENATE("Apartamentos: 
",FIXED(O10,0)," viajeros
cuota: ",FIXED(T10*100,1),"%")</f>
        <v>Apartamentos: 
1.070 viajeros
cuota: 16,2%</v>
      </c>
    </row>
    <row r="38" spans="2:31" s="4" customFormat="1" ht="15.75" hidden="1" customHeight="1" thickBot="1" x14ac:dyDescent="0.3">
      <c r="B38" s="277" t="s">
        <v>182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183</v>
      </c>
      <c r="O40" s="14">
        <v>2021</v>
      </c>
      <c r="P40" s="14" t="s">
        <v>183</v>
      </c>
      <c r="Q40" s="14" t="s">
        <v>184</v>
      </c>
      <c r="R40" s="14" t="s">
        <v>185</v>
      </c>
      <c r="S40" s="14" t="s">
        <v>186</v>
      </c>
      <c r="T40" s="89"/>
      <c r="AE40" s="1"/>
    </row>
    <row r="41" spans="2:31" s="4" customFormat="1" ht="18.75" hidden="1" x14ac:dyDescent="0.3">
      <c r="B41" s="234" t="s">
        <v>170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171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172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173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174</v>
      </c>
    </row>
    <row r="45" spans="2:31" s="4" customFormat="1" hidden="1" x14ac:dyDescent="0.25">
      <c r="B45" s="245" t="s">
        <v>175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176</v>
      </c>
    </row>
    <row r="46" spans="2:31" s="4" customFormat="1" hidden="1" x14ac:dyDescent="0.25">
      <c r="B46" s="245" t="s">
        <v>177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178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179</v>
      </c>
    </row>
    <row r="48" spans="2:31" s="4" customFormat="1" hidden="1" x14ac:dyDescent="0.25">
      <c r="B48" s="295" t="s">
        <v>180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49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196</v>
      </c>
      <c r="C134" s="238">
        <v>4963</v>
      </c>
      <c r="D134" s="238">
        <v>24120</v>
      </c>
      <c r="E134" s="238">
        <v>16359</v>
      </c>
      <c r="F134" s="238">
        <v>19520</v>
      </c>
      <c r="G134" s="239">
        <f>F134/E134-1</f>
        <v>0.19322696986368371</v>
      </c>
      <c r="H134" s="238">
        <f>F134-E134</f>
        <v>3161</v>
      </c>
      <c r="I134" s="239">
        <f>F134/F$134</f>
        <v>1</v>
      </c>
      <c r="J134" s="238">
        <v>16099</v>
      </c>
      <c r="K134" s="239">
        <f>J134/J$134</f>
        <v>1</v>
      </c>
      <c r="L134" s="239">
        <f>J134/F134-1</f>
        <v>-0.17525614754098362</v>
      </c>
      <c r="M134" s="238">
        <f>J134-F134</f>
        <v>-3421</v>
      </c>
      <c r="N134" s="239">
        <f>J134/D134-1</f>
        <v>-0.33254560530679933</v>
      </c>
      <c r="O134" s="238">
        <f>J134-D134</f>
        <v>-8021</v>
      </c>
      <c r="Q134" s="29"/>
      <c r="R134" s="81"/>
      <c r="Z134" s="1" t="s">
        <v>172</v>
      </c>
      <c r="AE134"/>
    </row>
    <row r="135" spans="1:31" s="4" customFormat="1" x14ac:dyDescent="0.25">
      <c r="B135" s="255" t="s">
        <v>189</v>
      </c>
      <c r="C135" s="256">
        <v>3383</v>
      </c>
      <c r="D135" s="256">
        <v>20351</v>
      </c>
      <c r="E135" s="256">
        <v>11031</v>
      </c>
      <c r="F135" s="256">
        <v>14560</v>
      </c>
      <c r="G135" s="260">
        <f>IFERROR(F135/E135-1,"-")</f>
        <v>0.31991659867645716</v>
      </c>
      <c r="H135" s="256">
        <f t="shared" ref="H135:H138" si="14">F135-E135</f>
        <v>3529</v>
      </c>
      <c r="I135" s="258">
        <f>F135/F$134</f>
        <v>0.74590163934426235</v>
      </c>
      <c r="J135" s="256">
        <v>12208</v>
      </c>
      <c r="K135" s="257">
        <f t="shared" ref="K135:K138" si="15">J135/J$134</f>
        <v>0.75830796943909562</v>
      </c>
      <c r="L135" s="258">
        <f t="shared" ref="L135:L138" si="16">J135/F135-1</f>
        <v>-0.16153846153846152</v>
      </c>
      <c r="M135" s="259">
        <f t="shared" ref="M135:M138" si="17">J135-F135</f>
        <v>-2352</v>
      </c>
      <c r="N135" s="257">
        <f t="shared" ref="N135:N138" si="18">J135/D135-1</f>
        <v>-0.40012775784973709</v>
      </c>
      <c r="O135" s="256">
        <f t="shared" ref="O135:O138" si="19">J135-D135</f>
        <v>-8143</v>
      </c>
      <c r="Q135" s="29"/>
      <c r="R135" s="81"/>
      <c r="Z135" s="1" t="s">
        <v>174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190</v>
      </c>
      <c r="C138" s="256">
        <v>1580</v>
      </c>
      <c r="D138" s="256">
        <v>3769</v>
      </c>
      <c r="E138" s="256">
        <v>5328</v>
      </c>
      <c r="F138" s="256">
        <v>4960</v>
      </c>
      <c r="G138" s="260">
        <f t="shared" si="20"/>
        <v>-6.9069069069069067E-2</v>
      </c>
      <c r="H138" s="256">
        <f t="shared" si="14"/>
        <v>-368</v>
      </c>
      <c r="I138" s="258">
        <f t="shared" si="21"/>
        <v>0.25409836065573771</v>
      </c>
      <c r="J138" s="256">
        <v>3891</v>
      </c>
      <c r="K138" s="257">
        <f t="shared" si="15"/>
        <v>0.24169203056090441</v>
      </c>
      <c r="L138" s="258">
        <f t="shared" si="16"/>
        <v>-0.21552419354838714</v>
      </c>
      <c r="M138" s="259">
        <f t="shared" si="17"/>
        <v>-1069</v>
      </c>
      <c r="N138" s="257">
        <f t="shared" si="18"/>
        <v>3.2369328734412228E-2</v>
      </c>
      <c r="O138" s="256">
        <f t="shared" si="19"/>
        <v>122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179</v>
      </c>
    </row>
    <row r="140" spans="1:31" s="4" customFormat="1" ht="32.25" customHeight="1" x14ac:dyDescent="0.25">
      <c r="B140" s="318" t="s">
        <v>193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733A-8F83-4654-94F7-1EE8B2C245D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199</v>
      </c>
      <c r="C6" s="253">
        <v>140877</v>
      </c>
      <c r="D6" s="253">
        <v>194447</v>
      </c>
      <c r="E6" s="253">
        <v>345836</v>
      </c>
      <c r="F6" s="254">
        <f>E6/$E$6</f>
        <v>1</v>
      </c>
      <c r="G6" s="253">
        <v>368879</v>
      </c>
      <c r="H6" s="254">
        <f>G6/E6-1</f>
        <v>6.6629847673463694E-2</v>
      </c>
      <c r="I6" s="253">
        <f>G6-E6</f>
        <v>23043</v>
      </c>
      <c r="J6" s="254">
        <f>G6/$G$6</f>
        <v>1</v>
      </c>
      <c r="K6" s="253">
        <v>368338</v>
      </c>
      <c r="L6" s="254">
        <f>K6/G6-1</f>
        <v>-1.4666055806917822E-3</v>
      </c>
      <c r="M6" s="253">
        <f>K6-G6</f>
        <v>-541</v>
      </c>
      <c r="N6" s="254">
        <f>K6/$K$6</f>
        <v>1</v>
      </c>
      <c r="O6" s="253">
        <v>373306</v>
      </c>
      <c r="P6" s="254">
        <f>O6/K6-1</f>
        <v>1.3487611921658926E-2</v>
      </c>
      <c r="Q6" s="253">
        <f>O6-K6</f>
        <v>4968</v>
      </c>
      <c r="R6" s="254">
        <f>IFERROR(O6/C6-1,"-")</f>
        <v>1.6498718740461538</v>
      </c>
      <c r="S6" s="253">
        <f>O6-C6</f>
        <v>232429</v>
      </c>
      <c r="T6" s="254">
        <f>O6/$O$6</f>
        <v>1</v>
      </c>
      <c r="V6" s="29"/>
      <c r="W6" s="81"/>
      <c r="AE6" s="1" t="s">
        <v>172</v>
      </c>
    </row>
    <row r="7" spans="1:31" s="4" customFormat="1" x14ac:dyDescent="0.25">
      <c r="B7" s="245" t="s">
        <v>46</v>
      </c>
      <c r="C7" s="262">
        <v>20277</v>
      </c>
      <c r="D7" s="262">
        <v>67859</v>
      </c>
      <c r="E7" s="262">
        <v>65893</v>
      </c>
      <c r="F7" s="268">
        <f t="shared" ref="F7:F16" si="0">E7/$E$6</f>
        <v>0.19053250673729744</v>
      </c>
      <c r="G7" s="262">
        <v>57104</v>
      </c>
      <c r="H7" s="270">
        <f>G7/E7-1</f>
        <v>-0.13338290865494062</v>
      </c>
      <c r="I7" s="269">
        <f>G7-E7</f>
        <v>-8789</v>
      </c>
      <c r="J7" s="268">
        <f>G7/$G$6</f>
        <v>0.15480414987028265</v>
      </c>
      <c r="K7" s="262">
        <v>49810</v>
      </c>
      <c r="L7" s="270">
        <f>K7/G7-1</f>
        <v>-0.12773185766321093</v>
      </c>
      <c r="M7" s="269">
        <f>K7-G7</f>
        <v>-7294</v>
      </c>
      <c r="N7" s="268">
        <f>K7/$K$6</f>
        <v>0.13522905592146345</v>
      </c>
      <c r="O7" s="262">
        <v>47755</v>
      </c>
      <c r="P7" s="270">
        <f>O7/K7-1</f>
        <v>-4.1256775747841812E-2</v>
      </c>
      <c r="Q7" s="269">
        <f>O7-K7</f>
        <v>-2055</v>
      </c>
      <c r="R7" s="270">
        <f t="shared" ref="R7:R16" si="1">IFERROR(O7/C7-1,"-")</f>
        <v>1.3551314296986732</v>
      </c>
      <c r="S7" s="269">
        <f t="shared" ref="S7:S16" si="2">O7-C7</f>
        <v>27478</v>
      </c>
      <c r="T7" s="268">
        <f>O7/$O$6</f>
        <v>0.12792454447557769</v>
      </c>
      <c r="V7" s="29"/>
      <c r="W7" s="81"/>
      <c r="AE7" s="1" t="s">
        <v>174</v>
      </c>
    </row>
    <row r="8" spans="1:31" s="4" customFormat="1" x14ac:dyDescent="0.25">
      <c r="B8" s="245" t="s">
        <v>47</v>
      </c>
      <c r="C8" s="262">
        <v>13953</v>
      </c>
      <c r="D8" s="262">
        <v>20214</v>
      </c>
      <c r="E8" s="262">
        <v>39365</v>
      </c>
      <c r="F8" s="268">
        <f t="shared" si="0"/>
        <v>0.11382562833250442</v>
      </c>
      <c r="G8" s="262">
        <v>36909</v>
      </c>
      <c r="H8" s="270">
        <f t="shared" ref="H8:H16" si="3">G8/E8-1</f>
        <v>-6.2390448367839468E-2</v>
      </c>
      <c r="I8" s="269">
        <f t="shared" ref="I8:I16" si="4">G8-E8</f>
        <v>-2456</v>
      </c>
      <c r="J8" s="268">
        <f t="shared" ref="J8:J16" si="5">G8/$G$6</f>
        <v>0.10005720032856302</v>
      </c>
      <c r="K8" s="262">
        <v>35905</v>
      </c>
      <c r="L8" s="270">
        <f t="shared" ref="L8:L16" si="6">K8/G8-1</f>
        <v>-2.7202037443441962E-2</v>
      </c>
      <c r="M8" s="269">
        <f t="shared" ref="M8:M16" si="7">K8-G8</f>
        <v>-1004</v>
      </c>
      <c r="N8" s="268">
        <f t="shared" ref="N8:N16" si="8">K8/$K$6</f>
        <v>9.7478402988559421E-2</v>
      </c>
      <c r="O8" s="262">
        <v>39006</v>
      </c>
      <c r="P8" s="270">
        <f t="shared" ref="P8:P16" si="9">O8/K8-1</f>
        <v>8.63668012811587E-2</v>
      </c>
      <c r="Q8" s="269">
        <f t="shared" ref="Q8:Q16" si="10">O8-K8</f>
        <v>3101</v>
      </c>
      <c r="R8" s="270">
        <f t="shared" si="1"/>
        <v>1.7955278434745217</v>
      </c>
      <c r="S8" s="269">
        <f t="shared" si="2"/>
        <v>25053</v>
      </c>
      <c r="T8" s="268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5" t="s">
        <v>48</v>
      </c>
      <c r="C9" s="262">
        <v>1123</v>
      </c>
      <c r="D9" s="262">
        <v>787</v>
      </c>
      <c r="E9" s="262">
        <v>1482</v>
      </c>
      <c r="F9" s="263">
        <f t="shared" si="0"/>
        <v>4.2852681617876684E-3</v>
      </c>
      <c r="G9" s="262">
        <v>10615</v>
      </c>
      <c r="H9" s="274">
        <f t="shared" si="3"/>
        <v>6.162618083670715</v>
      </c>
      <c r="I9" s="265">
        <f t="shared" si="4"/>
        <v>9133</v>
      </c>
      <c r="J9" s="263">
        <f t="shared" si="5"/>
        <v>2.8776373824479031E-2</v>
      </c>
      <c r="K9" s="262">
        <v>5673</v>
      </c>
      <c r="L9" s="270">
        <f t="shared" si="6"/>
        <v>-0.46556759302873296</v>
      </c>
      <c r="M9" s="269">
        <f t="shared" si="7"/>
        <v>-4942</v>
      </c>
      <c r="N9" s="268">
        <f t="shared" si="8"/>
        <v>1.5401614821169687E-2</v>
      </c>
      <c r="O9" s="262">
        <v>3481</v>
      </c>
      <c r="P9" s="270">
        <f t="shared" si="9"/>
        <v>-0.38639167988718492</v>
      </c>
      <c r="Q9" s="269">
        <f t="shared" si="10"/>
        <v>-2192</v>
      </c>
      <c r="R9" s="270">
        <f t="shared" si="1"/>
        <v>2.0997328584149599</v>
      </c>
      <c r="S9" s="269">
        <f t="shared" si="2"/>
        <v>2358</v>
      </c>
      <c r="T9" s="268">
        <f t="shared" si="11"/>
        <v>9.324789850685496E-3</v>
      </c>
      <c r="V9" s="29"/>
      <c r="W9" s="81"/>
      <c r="AE9" s="1"/>
    </row>
    <row r="10" spans="1:31" s="4" customFormat="1" x14ac:dyDescent="0.25">
      <c r="B10" s="245" t="s">
        <v>50</v>
      </c>
      <c r="C10" s="262">
        <v>47060</v>
      </c>
      <c r="D10" s="262">
        <v>23087</v>
      </c>
      <c r="E10" s="262">
        <v>115113</v>
      </c>
      <c r="F10" s="268">
        <f t="shared" si="0"/>
        <v>0.33285430088249923</v>
      </c>
      <c r="G10" s="262">
        <v>123715</v>
      </c>
      <c r="H10" s="270">
        <f t="shared" si="3"/>
        <v>7.4726573019554765E-2</v>
      </c>
      <c r="I10" s="269">
        <f t="shared" si="4"/>
        <v>8602</v>
      </c>
      <c r="J10" s="268">
        <f t="shared" si="5"/>
        <v>0.33538097858647414</v>
      </c>
      <c r="K10" s="262">
        <v>132182</v>
      </c>
      <c r="L10" s="270">
        <f t="shared" si="6"/>
        <v>6.8439558663056177E-2</v>
      </c>
      <c r="M10" s="269">
        <f t="shared" si="7"/>
        <v>8467</v>
      </c>
      <c r="N10" s="268">
        <f t="shared" si="8"/>
        <v>0.35886061172075651</v>
      </c>
      <c r="O10" s="262">
        <v>139895</v>
      </c>
      <c r="P10" s="270">
        <f t="shared" si="9"/>
        <v>5.8351364028385033E-2</v>
      </c>
      <c r="Q10" s="269">
        <f t="shared" si="10"/>
        <v>7713</v>
      </c>
      <c r="R10" s="270">
        <f t="shared" si="1"/>
        <v>1.9726944326391842</v>
      </c>
      <c r="S10" s="269">
        <f t="shared" si="2"/>
        <v>92835</v>
      </c>
      <c r="T10" s="268">
        <f>O10/$O$6</f>
        <v>0.37474618677438881</v>
      </c>
      <c r="V10" s="29"/>
      <c r="W10" s="81"/>
      <c r="AE10" s="1"/>
    </row>
    <row r="11" spans="1:31" s="4" customFormat="1" x14ac:dyDescent="0.25">
      <c r="B11" s="245" t="s">
        <v>52</v>
      </c>
      <c r="C11" s="262">
        <v>7208</v>
      </c>
      <c r="D11" s="262">
        <v>12072</v>
      </c>
      <c r="E11" s="262">
        <v>15168</v>
      </c>
      <c r="F11" s="263">
        <f t="shared" si="0"/>
        <v>4.3858938919025203E-2</v>
      </c>
      <c r="G11" s="262">
        <v>19220</v>
      </c>
      <c r="H11" s="274">
        <f t="shared" si="3"/>
        <v>0.26714135021097052</v>
      </c>
      <c r="I11" s="265">
        <f t="shared" si="4"/>
        <v>4052</v>
      </c>
      <c r="J11" s="263">
        <f t="shared" si="5"/>
        <v>5.2103806397219683E-2</v>
      </c>
      <c r="K11" s="262">
        <v>17517</v>
      </c>
      <c r="L11" s="270">
        <f t="shared" si="6"/>
        <v>-8.8605619146722159E-2</v>
      </c>
      <c r="M11" s="269">
        <f t="shared" si="7"/>
        <v>-1703</v>
      </c>
      <c r="N11" s="268">
        <f t="shared" si="8"/>
        <v>4.7556863532950716E-2</v>
      </c>
      <c r="O11" s="262">
        <v>19777</v>
      </c>
      <c r="P11" s="270">
        <f t="shared" si="9"/>
        <v>0.12901752583204895</v>
      </c>
      <c r="Q11" s="269">
        <f t="shared" si="10"/>
        <v>2260</v>
      </c>
      <c r="R11" s="270">
        <f t="shared" si="1"/>
        <v>1.743756936736959</v>
      </c>
      <c r="S11" s="269">
        <f t="shared" si="2"/>
        <v>12569</v>
      </c>
      <c r="T11" s="268">
        <f t="shared" si="11"/>
        <v>5.2977985888252532E-2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26940</v>
      </c>
      <c r="D12" s="262">
        <v>28730</v>
      </c>
      <c r="E12" s="262">
        <v>50567</v>
      </c>
      <c r="F12" s="268">
        <f t="shared" si="0"/>
        <v>0.14621670387119906</v>
      </c>
      <c r="G12" s="262">
        <v>63399</v>
      </c>
      <c r="H12" s="270">
        <f t="shared" si="3"/>
        <v>0.25376233511974222</v>
      </c>
      <c r="I12" s="269">
        <f t="shared" si="4"/>
        <v>12832</v>
      </c>
      <c r="J12" s="268">
        <f t="shared" si="5"/>
        <v>0.17186936637759265</v>
      </c>
      <c r="K12" s="262">
        <v>61062</v>
      </c>
      <c r="L12" s="270">
        <f t="shared" si="6"/>
        <v>-3.6861780154261115E-2</v>
      </c>
      <c r="M12" s="269">
        <f t="shared" si="7"/>
        <v>-2337</v>
      </c>
      <c r="N12" s="268">
        <f t="shared" si="8"/>
        <v>0.16577708517720138</v>
      </c>
      <c r="O12" s="262">
        <v>71053</v>
      </c>
      <c r="P12" s="270">
        <f t="shared" si="9"/>
        <v>0.16362058235891386</v>
      </c>
      <c r="Q12" s="269">
        <f t="shared" si="10"/>
        <v>9991</v>
      </c>
      <c r="R12" s="270">
        <f t="shared" si="1"/>
        <v>1.6374536005939122</v>
      </c>
      <c r="S12" s="269">
        <f t="shared" si="2"/>
        <v>44113</v>
      </c>
      <c r="T12" s="268">
        <f t="shared" si="11"/>
        <v>0.19033447091662067</v>
      </c>
      <c r="V12" s="29"/>
      <c r="W12" s="81"/>
      <c r="AE12" s="1"/>
    </row>
    <row r="13" spans="1:31" s="4" customFormat="1" x14ac:dyDescent="0.25">
      <c r="B13" s="245" t="s">
        <v>51</v>
      </c>
      <c r="C13" s="262">
        <v>7454</v>
      </c>
      <c r="D13" s="262">
        <v>5503</v>
      </c>
      <c r="E13" s="262">
        <v>11803</v>
      </c>
      <c r="F13" s="263">
        <f t="shared" si="0"/>
        <v>3.4128893463954015E-2</v>
      </c>
      <c r="G13" s="262">
        <v>16636</v>
      </c>
      <c r="H13" s="274">
        <f t="shared" si="3"/>
        <v>0.40947216809285769</v>
      </c>
      <c r="I13" s="265">
        <f t="shared" si="4"/>
        <v>4833</v>
      </c>
      <c r="J13" s="263">
        <f t="shared" si="5"/>
        <v>4.5098799335283386E-2</v>
      </c>
      <c r="K13" s="262">
        <v>13888</v>
      </c>
      <c r="L13" s="270">
        <f t="shared" si="6"/>
        <v>-0.16518393844674195</v>
      </c>
      <c r="M13" s="269">
        <f t="shared" si="7"/>
        <v>-2748</v>
      </c>
      <c r="N13" s="268">
        <f t="shared" si="8"/>
        <v>3.7704499671497374E-2</v>
      </c>
      <c r="O13" s="262">
        <v>13527</v>
      </c>
      <c r="P13" s="270">
        <f t="shared" si="9"/>
        <v>-2.5993663594470084E-2</v>
      </c>
      <c r="Q13" s="269">
        <f t="shared" si="10"/>
        <v>-361</v>
      </c>
      <c r="R13" s="270">
        <f t="shared" si="1"/>
        <v>0.81473034612288697</v>
      </c>
      <c r="S13" s="269">
        <f t="shared" si="2"/>
        <v>6073</v>
      </c>
      <c r="T13" s="268">
        <f t="shared" si="11"/>
        <v>3.6235688684350106E-2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2629</v>
      </c>
      <c r="D14" s="262">
        <v>17683</v>
      </c>
      <c r="E14" s="262">
        <v>9518</v>
      </c>
      <c r="F14" s="268">
        <f t="shared" si="0"/>
        <v>2.7521715495205819E-2</v>
      </c>
      <c r="G14" s="262">
        <v>11034</v>
      </c>
      <c r="H14" s="270">
        <f t="shared" si="3"/>
        <v>0.15927715906703099</v>
      </c>
      <c r="I14" s="269">
        <f t="shared" si="4"/>
        <v>1516</v>
      </c>
      <c r="J14" s="268">
        <f t="shared" si="5"/>
        <v>2.9912247647602603E-2</v>
      </c>
      <c r="K14" s="262">
        <v>8304</v>
      </c>
      <c r="L14" s="270">
        <f t="shared" si="6"/>
        <v>-0.24741707449700923</v>
      </c>
      <c r="M14" s="269">
        <f t="shared" si="7"/>
        <v>-2730</v>
      </c>
      <c r="N14" s="268">
        <f t="shared" si="8"/>
        <v>2.2544510748280112E-2</v>
      </c>
      <c r="O14" s="262">
        <v>6547</v>
      </c>
      <c r="P14" s="270">
        <f t="shared" si="9"/>
        <v>-0.21158477842003853</v>
      </c>
      <c r="Q14" s="269">
        <f t="shared" si="10"/>
        <v>-1757</v>
      </c>
      <c r="R14" s="270">
        <f t="shared" si="1"/>
        <v>1.490300494484595</v>
      </c>
      <c r="S14" s="269">
        <f t="shared" si="2"/>
        <v>3918</v>
      </c>
      <c r="T14" s="268">
        <f t="shared" si="11"/>
        <v>1.7537891167031871E-2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5545</v>
      </c>
      <c r="D15" s="262">
        <v>6965</v>
      </c>
      <c r="E15" s="262">
        <v>12964</v>
      </c>
      <c r="F15" s="263">
        <f t="shared" si="0"/>
        <v>3.7485976011751236E-2</v>
      </c>
      <c r="G15" s="262">
        <v>7172</v>
      </c>
      <c r="H15" s="274">
        <f t="shared" si="3"/>
        <v>-0.44677568651650723</v>
      </c>
      <c r="I15" s="265">
        <f t="shared" si="4"/>
        <v>-5792</v>
      </c>
      <c r="J15" s="263">
        <f t="shared" si="5"/>
        <v>1.9442689879337127E-2</v>
      </c>
      <c r="K15" s="262">
        <v>21594</v>
      </c>
      <c r="L15" s="270">
        <f t="shared" si="6"/>
        <v>2.0108756274400448</v>
      </c>
      <c r="M15" s="269">
        <f t="shared" si="7"/>
        <v>14422</v>
      </c>
      <c r="N15" s="268">
        <f t="shared" si="8"/>
        <v>5.8625501577355583E-2</v>
      </c>
      <c r="O15" s="262">
        <v>13320</v>
      </c>
      <c r="P15" s="270">
        <f t="shared" si="9"/>
        <v>-0.38316198944151159</v>
      </c>
      <c r="Q15" s="269">
        <f t="shared" si="10"/>
        <v>-8274</v>
      </c>
      <c r="R15" s="270">
        <f t="shared" si="1"/>
        <v>1.4021641118124437</v>
      </c>
      <c r="S15" s="269">
        <f t="shared" si="2"/>
        <v>7775</v>
      </c>
      <c r="T15" s="268">
        <f t="shared" si="11"/>
        <v>3.5681183800956855E-2</v>
      </c>
      <c r="V15" s="29"/>
      <c r="W15" s="81"/>
      <c r="AE15" s="1"/>
    </row>
    <row r="16" spans="1:31" s="4" customFormat="1" x14ac:dyDescent="0.25">
      <c r="B16" s="245" t="s">
        <v>200</v>
      </c>
      <c r="C16" s="262">
        <f>C6-SUM(C7:C15)</f>
        <v>8688</v>
      </c>
      <c r="D16" s="262">
        <f>D6-SUM(D7:D15)</f>
        <v>11547</v>
      </c>
      <c r="E16" s="262">
        <f>E6-SUM(E7:E15)</f>
        <v>23963</v>
      </c>
      <c r="F16" s="268">
        <f t="shared" si="0"/>
        <v>6.9290068124775908E-2</v>
      </c>
      <c r="G16" s="262">
        <f>G6-SUM(G7:G15)</f>
        <v>23075</v>
      </c>
      <c r="H16" s="270">
        <f t="shared" si="3"/>
        <v>-3.7057129741685069E-2</v>
      </c>
      <c r="I16" s="269">
        <f t="shared" si="4"/>
        <v>-888</v>
      </c>
      <c r="J16" s="268">
        <f t="shared" si="5"/>
        <v>6.2554387753165672E-2</v>
      </c>
      <c r="K16" s="262">
        <f>K6-SUM(K7:K15)</f>
        <v>22403</v>
      </c>
      <c r="L16" s="270">
        <f t="shared" si="6"/>
        <v>-2.912242686890576E-2</v>
      </c>
      <c r="M16" s="269">
        <f t="shared" si="7"/>
        <v>-672</v>
      </c>
      <c r="N16" s="268">
        <f t="shared" si="8"/>
        <v>6.082185384076582E-2</v>
      </c>
      <c r="O16" s="262">
        <f>O6-SUM(O7:O15)</f>
        <v>18945</v>
      </c>
      <c r="P16" s="270">
        <f t="shared" si="9"/>
        <v>-0.154354327545418</v>
      </c>
      <c r="Q16" s="269">
        <f t="shared" si="10"/>
        <v>-3458</v>
      </c>
      <c r="R16" s="270">
        <f t="shared" si="1"/>
        <v>1.1805939226519335</v>
      </c>
      <c r="S16" s="269">
        <f t="shared" si="2"/>
        <v>10257</v>
      </c>
      <c r="T16" s="268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179</v>
      </c>
    </row>
    <row r="18" spans="2:31" s="4" customFormat="1" x14ac:dyDescent="0.25">
      <c r="B18" s="173" t="s">
        <v>180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183</v>
      </c>
      <c r="O44" s="14">
        <v>2021</v>
      </c>
      <c r="P44" s="14" t="s">
        <v>183</v>
      </c>
      <c r="Q44" s="14" t="s">
        <v>184</v>
      </c>
      <c r="R44" s="14" t="s">
        <v>185</v>
      </c>
      <c r="S44" s="14" t="s">
        <v>186</v>
      </c>
      <c r="T44" s="89"/>
      <c r="AE44" s="1"/>
    </row>
    <row r="45" spans="2:31" s="4" customFormat="1" ht="18.75" hidden="1" x14ac:dyDescent="0.3">
      <c r="B45" s="234" t="s">
        <v>170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171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172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173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174</v>
      </c>
    </row>
    <row r="49" spans="2:31" s="4" customFormat="1" hidden="1" x14ac:dyDescent="0.25">
      <c r="B49" s="245" t="s">
        <v>175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176</v>
      </c>
    </row>
    <row r="50" spans="2:31" s="4" customFormat="1" hidden="1" x14ac:dyDescent="0.25">
      <c r="B50" s="245" t="s">
        <v>177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178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179</v>
      </c>
    </row>
    <row r="52" spans="2:31" s="4" customFormat="1" hidden="1" x14ac:dyDescent="0.25">
      <c r="B52" s="295" t="s">
        <v>180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49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199</v>
      </c>
      <c r="C136" s="238">
        <v>456683</v>
      </c>
      <c r="D136" s="238">
        <v>800301</v>
      </c>
      <c r="E136" s="238">
        <v>1016781</v>
      </c>
      <c r="F136" s="238">
        <v>1041269</v>
      </c>
      <c r="G136" s="239">
        <f>F136/E136-1</f>
        <v>2.4083848931087504E-2</v>
      </c>
      <c r="H136" s="238">
        <f>F136-E136</f>
        <v>24488</v>
      </c>
      <c r="I136" s="239">
        <f>F136/F$136</f>
        <v>1</v>
      </c>
      <c r="J136" s="238">
        <v>1058434</v>
      </c>
      <c r="K136" s="239">
        <f>H136/H$136</f>
        <v>1</v>
      </c>
      <c r="L136" s="239">
        <f>J136/F136-1</f>
        <v>1.6484693196474609E-2</v>
      </c>
      <c r="M136" s="238">
        <f>J136-F136</f>
        <v>17165</v>
      </c>
      <c r="N136" s="239">
        <f>J136/C136-1</f>
        <v>1.3176557918731375</v>
      </c>
      <c r="O136" s="238">
        <f>J136-C136</f>
        <v>601751</v>
      </c>
      <c r="Q136" s="29"/>
      <c r="R136" s="81"/>
      <c r="Z136" s="1" t="s">
        <v>172</v>
      </c>
      <c r="AE136"/>
    </row>
    <row r="137" spans="1:31" s="4" customFormat="1" x14ac:dyDescent="0.25">
      <c r="B137" s="245" t="s">
        <v>46</v>
      </c>
      <c r="C137" s="262">
        <v>117997</v>
      </c>
      <c r="D137" s="262">
        <v>247584</v>
      </c>
      <c r="E137" s="262">
        <v>207208</v>
      </c>
      <c r="F137" s="262">
        <v>181512</v>
      </c>
      <c r="G137" s="268">
        <f t="shared" ref="G137:G146" si="12">F137/E137-1</f>
        <v>-0.12401065595922933</v>
      </c>
      <c r="H137" s="275">
        <f t="shared" ref="H137:H146" si="13">F137-E137</f>
        <v>-25696</v>
      </c>
      <c r="I137" s="270">
        <f t="shared" ref="I137:K146" si="14">F137/F$136</f>
        <v>0.17431806766551197</v>
      </c>
      <c r="J137" s="262">
        <v>161819</v>
      </c>
      <c r="K137" s="270">
        <f t="shared" si="14"/>
        <v>-1.049330284220843</v>
      </c>
      <c r="L137" s="270">
        <f t="shared" ref="L137:L146" si="15">J137/F137-1</f>
        <v>-0.10849420423994005</v>
      </c>
      <c r="M137" s="269">
        <f t="shared" ref="M137:M146" si="16">J137-F137</f>
        <v>-19693</v>
      </c>
      <c r="N137" s="268">
        <f t="shared" ref="N137:N146" si="17">J137/C137-1</f>
        <v>0.37138232327940535</v>
      </c>
      <c r="O137" s="262">
        <f t="shared" ref="O137:O146" si="18">J137-C137</f>
        <v>43822</v>
      </c>
      <c r="Q137" s="29"/>
      <c r="R137" s="81"/>
      <c r="Z137" s="1" t="s">
        <v>174</v>
      </c>
    </row>
    <row r="138" spans="1:31" s="4" customFormat="1" x14ac:dyDescent="0.25">
      <c r="B138" s="245" t="s">
        <v>47</v>
      </c>
      <c r="C138" s="262">
        <v>51760</v>
      </c>
      <c r="D138" s="262">
        <v>83468</v>
      </c>
      <c r="E138" s="262">
        <v>123951</v>
      </c>
      <c r="F138" s="262">
        <v>118966</v>
      </c>
      <c r="G138" s="268">
        <f t="shared" si="12"/>
        <v>-4.0217505304515511E-2</v>
      </c>
      <c r="H138" s="275">
        <f t="shared" si="13"/>
        <v>-4985</v>
      </c>
      <c r="I138" s="270">
        <f t="shared" si="14"/>
        <v>0.1142509764527706</v>
      </c>
      <c r="J138" s="262">
        <v>114660</v>
      </c>
      <c r="K138" s="270">
        <f t="shared" si="14"/>
        <v>-0.20356909506697157</v>
      </c>
      <c r="L138" s="270">
        <f t="shared" si="15"/>
        <v>-3.6195215439705497E-2</v>
      </c>
      <c r="M138" s="269">
        <f t="shared" si="16"/>
        <v>-4306</v>
      </c>
      <c r="N138" s="268">
        <f t="shared" si="17"/>
        <v>1.2152241112828439</v>
      </c>
      <c r="O138" s="262">
        <f t="shared" si="18"/>
        <v>62900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2339</v>
      </c>
      <c r="D139" s="262">
        <v>4950</v>
      </c>
      <c r="E139" s="262">
        <v>6762</v>
      </c>
      <c r="F139" s="262">
        <v>20250</v>
      </c>
      <c r="G139" s="268">
        <f t="shared" si="12"/>
        <v>1.9946761313220942</v>
      </c>
      <c r="H139" s="275">
        <f t="shared" si="13"/>
        <v>13488</v>
      </c>
      <c r="I139" s="270">
        <f t="shared" si="14"/>
        <v>1.9447424248681178E-2</v>
      </c>
      <c r="J139" s="262">
        <v>11054</v>
      </c>
      <c r="K139" s="274">
        <f t="shared" si="14"/>
        <v>0.55080039202874875</v>
      </c>
      <c r="L139" s="270">
        <f t="shared" si="15"/>
        <v>-0.45412345679012345</v>
      </c>
      <c r="M139" s="269">
        <f t="shared" si="16"/>
        <v>-9196</v>
      </c>
      <c r="N139" s="268">
        <f t="shared" si="17"/>
        <v>3.725951261222745</v>
      </c>
      <c r="O139" s="262">
        <f t="shared" si="18"/>
        <v>8715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103133</v>
      </c>
      <c r="D140" s="262">
        <v>181693</v>
      </c>
      <c r="E140" s="262">
        <v>342343</v>
      </c>
      <c r="F140" s="262">
        <v>341923</v>
      </c>
      <c r="G140" s="268">
        <f t="shared" si="12"/>
        <v>-1.2268397484394011E-3</v>
      </c>
      <c r="H140" s="275">
        <f t="shared" si="13"/>
        <v>-420</v>
      </c>
      <c r="I140" s="270">
        <f t="shared" si="14"/>
        <v>0.32837143908058342</v>
      </c>
      <c r="J140" s="262">
        <v>382237</v>
      </c>
      <c r="K140" s="270">
        <f t="shared" si="14"/>
        <v>-1.7151257758902319E-2</v>
      </c>
      <c r="L140" s="270">
        <f t="shared" si="15"/>
        <v>0.1179037385610211</v>
      </c>
      <c r="M140" s="269">
        <f t="shared" si="16"/>
        <v>40314</v>
      </c>
      <c r="N140" s="268">
        <f t="shared" si="17"/>
        <v>2.7062530906693301</v>
      </c>
      <c r="O140" s="262">
        <f t="shared" si="18"/>
        <v>279104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30584</v>
      </c>
      <c r="D141" s="262">
        <v>44398</v>
      </c>
      <c r="E141" s="262">
        <v>48630</v>
      </c>
      <c r="F141" s="262">
        <v>55684</v>
      </c>
      <c r="G141" s="268">
        <f t="shared" si="12"/>
        <v>0.14505449311124829</v>
      </c>
      <c r="H141" s="275">
        <f t="shared" si="13"/>
        <v>7054</v>
      </c>
      <c r="I141" s="270">
        <f t="shared" si="14"/>
        <v>5.3477055400669757E-2</v>
      </c>
      <c r="J141" s="262">
        <v>49807</v>
      </c>
      <c r="K141" s="274">
        <f t="shared" si="14"/>
        <v>0.28805945769356417</v>
      </c>
      <c r="L141" s="270">
        <f t="shared" si="15"/>
        <v>-0.10554198692622652</v>
      </c>
      <c r="M141" s="269">
        <f t="shared" si="16"/>
        <v>-5877</v>
      </c>
      <c r="N141" s="268">
        <f t="shared" si="17"/>
        <v>0.62853125817420863</v>
      </c>
      <c r="O141" s="262">
        <f t="shared" si="18"/>
        <v>19223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61571</v>
      </c>
      <c r="D142" s="262">
        <v>104557</v>
      </c>
      <c r="E142" s="262">
        <v>134886</v>
      </c>
      <c r="F142" s="262">
        <v>146430</v>
      </c>
      <c r="G142" s="268">
        <f t="shared" si="12"/>
        <v>8.5583381522174262E-2</v>
      </c>
      <c r="H142" s="275">
        <f t="shared" si="13"/>
        <v>11544</v>
      </c>
      <c r="I142" s="270">
        <f t="shared" si="14"/>
        <v>0.14062648556713012</v>
      </c>
      <c r="J142" s="262">
        <v>156566</v>
      </c>
      <c r="K142" s="270">
        <f t="shared" si="14"/>
        <v>0.47141457040182949</v>
      </c>
      <c r="L142" s="270">
        <f t="shared" si="15"/>
        <v>6.9220788089872309E-2</v>
      </c>
      <c r="M142" s="269">
        <f t="shared" si="16"/>
        <v>10136</v>
      </c>
      <c r="N142" s="268">
        <f t="shared" si="17"/>
        <v>1.5428529664939665</v>
      </c>
      <c r="O142" s="262">
        <f t="shared" si="18"/>
        <v>94995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16023</v>
      </c>
      <c r="D143" s="262">
        <v>21732</v>
      </c>
      <c r="E143" s="262">
        <v>33809</v>
      </c>
      <c r="F143" s="262">
        <v>37722</v>
      </c>
      <c r="G143" s="268">
        <f t="shared" si="12"/>
        <v>0.11573841284864983</v>
      </c>
      <c r="H143" s="275">
        <f t="shared" si="13"/>
        <v>3913</v>
      </c>
      <c r="I143" s="270">
        <f t="shared" si="14"/>
        <v>3.6226950000432162E-2</v>
      </c>
      <c r="J143" s="262">
        <v>35821</v>
      </c>
      <c r="K143" s="274">
        <f t="shared" si="14"/>
        <v>0.15979255145377327</v>
      </c>
      <c r="L143" s="270">
        <f t="shared" si="15"/>
        <v>-5.0394994963151474E-2</v>
      </c>
      <c r="M143" s="269">
        <f t="shared" si="16"/>
        <v>-1901</v>
      </c>
      <c r="N143" s="268">
        <f t="shared" si="17"/>
        <v>1.2355988266866378</v>
      </c>
      <c r="O143" s="262">
        <f t="shared" si="18"/>
        <v>19798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26839</v>
      </c>
      <c r="D144" s="262">
        <v>45216</v>
      </c>
      <c r="E144" s="262">
        <v>29061</v>
      </c>
      <c r="F144" s="262">
        <v>32018</v>
      </c>
      <c r="G144" s="268">
        <f t="shared" si="12"/>
        <v>0.10175148824885594</v>
      </c>
      <c r="H144" s="275">
        <f t="shared" si="13"/>
        <v>2957</v>
      </c>
      <c r="I144" s="270">
        <f t="shared" si="14"/>
        <v>3.0749018745396241E-2</v>
      </c>
      <c r="J144" s="262">
        <v>29188</v>
      </c>
      <c r="K144" s="270">
        <f t="shared" si="14"/>
        <v>0.12075302188827181</v>
      </c>
      <c r="L144" s="270">
        <f t="shared" si="15"/>
        <v>-8.838778187269658E-2</v>
      </c>
      <c r="M144" s="269">
        <f t="shared" si="16"/>
        <v>-2830</v>
      </c>
      <c r="N144" s="268">
        <f t="shared" si="17"/>
        <v>8.752188978724984E-2</v>
      </c>
      <c r="O144" s="262">
        <f t="shared" si="18"/>
        <v>2349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24273</v>
      </c>
      <c r="D145" s="262">
        <v>26311</v>
      </c>
      <c r="E145" s="262">
        <v>32375</v>
      </c>
      <c r="F145" s="262">
        <v>47068</v>
      </c>
      <c r="G145" s="268">
        <f t="shared" si="12"/>
        <v>0.45383783783783782</v>
      </c>
      <c r="H145" s="275">
        <f t="shared" si="13"/>
        <v>14693</v>
      </c>
      <c r="I145" s="270">
        <f t="shared" si="14"/>
        <v>4.5202536520342007E-2</v>
      </c>
      <c r="J145" s="262">
        <v>61312</v>
      </c>
      <c r="K145" s="274">
        <f t="shared" si="14"/>
        <v>0.60000816726559947</v>
      </c>
      <c r="L145" s="270">
        <f t="shared" si="15"/>
        <v>0.30262598793235318</v>
      </c>
      <c r="M145" s="269">
        <f t="shared" si="16"/>
        <v>14244</v>
      </c>
      <c r="N145" s="268">
        <f t="shared" si="17"/>
        <v>1.5259341655337204</v>
      </c>
      <c r="O145" s="262">
        <f t="shared" si="18"/>
        <v>37039</v>
      </c>
      <c r="Q145" s="29"/>
      <c r="R145" s="81"/>
      <c r="Z145" s="1"/>
    </row>
    <row r="146" spans="2:31" s="4" customFormat="1" x14ac:dyDescent="0.25">
      <c r="B146" s="245" t="s">
        <v>200</v>
      </c>
      <c r="C146" s="262">
        <f>C136-SUM(C137:C145)</f>
        <v>22164</v>
      </c>
      <c r="D146" s="262">
        <f>D136-SUM(D137:D145)</f>
        <v>40392</v>
      </c>
      <c r="E146" s="262">
        <f>E136-SUM(E137:E145)</f>
        <v>57756</v>
      </c>
      <c r="F146" s="262">
        <f>F136-SUM(F137:F145)</f>
        <v>59696</v>
      </c>
      <c r="G146" s="268">
        <f t="shared" si="12"/>
        <v>3.3589583766188813E-2</v>
      </c>
      <c r="H146" s="275">
        <f t="shared" si="13"/>
        <v>1940</v>
      </c>
      <c r="I146" s="270">
        <f t="shared" si="14"/>
        <v>5.7330046318482542E-2</v>
      </c>
      <c r="J146" s="262">
        <f>J136-SUM(J137:J145)</f>
        <v>55970</v>
      </c>
      <c r="K146" s="270">
        <f t="shared" si="14"/>
        <v>7.9222476314929763E-2</v>
      </c>
      <c r="L146" s="270">
        <f t="shared" si="15"/>
        <v>-6.2416242294291102E-2</v>
      </c>
      <c r="M146" s="269">
        <f t="shared" si="16"/>
        <v>-3726</v>
      </c>
      <c r="N146" s="268">
        <f t="shared" si="17"/>
        <v>1.5252661974372859</v>
      </c>
      <c r="O146" s="262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179</v>
      </c>
    </row>
    <row r="148" spans="2:31" s="4" customFormat="1" x14ac:dyDescent="0.25">
      <c r="B148" s="173" t="s">
        <v>180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37F31-0734-4A11-95E2-0F6992BE3F7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199</v>
      </c>
      <c r="C6" s="253">
        <v>89409</v>
      </c>
      <c r="D6" s="253">
        <v>59393</v>
      </c>
      <c r="E6" s="253">
        <v>196651</v>
      </c>
      <c r="F6" s="254">
        <f>E6/$E$6</f>
        <v>1</v>
      </c>
      <c r="G6" s="253">
        <v>222242</v>
      </c>
      <c r="H6" s="254">
        <f>G6/E6-1</f>
        <v>0.13013409542794085</v>
      </c>
      <c r="I6" s="253">
        <f>G6-E6</f>
        <v>25591</v>
      </c>
      <c r="J6" s="254">
        <f>G6/$G$6</f>
        <v>1</v>
      </c>
      <c r="K6" s="253">
        <v>227572</v>
      </c>
      <c r="L6" s="254">
        <f>K6/G6-1</f>
        <v>2.3982865524968311E-2</v>
      </c>
      <c r="M6" s="253">
        <f>K6-G6</f>
        <v>5330</v>
      </c>
      <c r="N6" s="254">
        <f>K6/$K$6</f>
        <v>1</v>
      </c>
      <c r="O6" s="253">
        <v>237548</v>
      </c>
      <c r="P6" s="254">
        <f>O6/K6-1</f>
        <v>4.3836675865220665E-2</v>
      </c>
      <c r="Q6" s="253">
        <f>O6-K6</f>
        <v>9976</v>
      </c>
      <c r="R6" s="254">
        <f>IFERROR(O6/C6-1,"-")</f>
        <v>1.6568689952913016</v>
      </c>
      <c r="S6" s="253">
        <f>O6-C6</f>
        <v>148139</v>
      </c>
      <c r="T6" s="254">
        <f>O6/$O$6</f>
        <v>1</v>
      </c>
      <c r="V6" s="29"/>
      <c r="W6" s="81"/>
      <c r="AE6" s="1" t="s">
        <v>172</v>
      </c>
    </row>
    <row r="7" spans="1:31" s="4" customFormat="1" x14ac:dyDescent="0.25">
      <c r="B7" s="245" t="s">
        <v>46</v>
      </c>
      <c r="C7" s="262">
        <v>10899</v>
      </c>
      <c r="D7" s="262">
        <v>23249</v>
      </c>
      <c r="E7" s="262">
        <v>35485</v>
      </c>
      <c r="F7" s="268">
        <f t="shared" ref="F7:F16" si="0">E7/$E$6</f>
        <v>0.18044657794773483</v>
      </c>
      <c r="G7" s="262">
        <v>32677</v>
      </c>
      <c r="H7" s="270">
        <f>G7/E7-1</f>
        <v>-7.9132027617303091E-2</v>
      </c>
      <c r="I7" s="269">
        <f>G7-E7</f>
        <v>-2808</v>
      </c>
      <c r="J7" s="268">
        <f>G7/$G$6</f>
        <v>0.14703341402615167</v>
      </c>
      <c r="K7" s="262">
        <v>31243</v>
      </c>
      <c r="L7" s="270">
        <f>K7/G7-1</f>
        <v>-4.388407748569334E-2</v>
      </c>
      <c r="M7" s="269">
        <f>K7-G7</f>
        <v>-1434</v>
      </c>
      <c r="N7" s="268">
        <f>K7/$K$6</f>
        <v>0.13728841861037386</v>
      </c>
      <c r="O7" s="262">
        <v>27512</v>
      </c>
      <c r="P7" s="270">
        <f>O7/K7-1</f>
        <v>-0.11941874979995515</v>
      </c>
      <c r="Q7" s="269">
        <f>O7-K7</f>
        <v>-3731</v>
      </c>
      <c r="R7" s="270">
        <f t="shared" ref="R7:R16" si="1">IFERROR(O7/C7-1,"-")</f>
        <v>1.5242682814937152</v>
      </c>
      <c r="S7" s="269">
        <f t="shared" ref="S7:S16" si="2">O7-C7</f>
        <v>16613</v>
      </c>
      <c r="T7" s="268">
        <f>O7/$O$6</f>
        <v>0.11581659285702257</v>
      </c>
      <c r="V7" s="29"/>
      <c r="W7" s="81"/>
      <c r="AE7" s="1" t="s">
        <v>174</v>
      </c>
    </row>
    <row r="8" spans="1:31" s="4" customFormat="1" x14ac:dyDescent="0.25">
      <c r="B8" s="245" t="s">
        <v>47</v>
      </c>
      <c r="C8" s="262">
        <v>8874</v>
      </c>
      <c r="D8" s="262">
        <v>3806</v>
      </c>
      <c r="E8" s="262">
        <v>23004</v>
      </c>
      <c r="F8" s="268">
        <f t="shared" si="0"/>
        <v>0.11697881017640388</v>
      </c>
      <c r="G8" s="262">
        <v>22463</v>
      </c>
      <c r="H8" s="270">
        <f t="shared" ref="H8:H16" si="3">G8/E8-1</f>
        <v>-2.3517649104503602E-2</v>
      </c>
      <c r="I8" s="269">
        <f t="shared" ref="I8:I16" si="4">G8-E8</f>
        <v>-541</v>
      </c>
      <c r="J8" s="268">
        <f t="shared" ref="J8:J16" si="5">G8/$G$6</f>
        <v>0.10107450436911115</v>
      </c>
      <c r="K8" s="262">
        <v>20973</v>
      </c>
      <c r="L8" s="270">
        <f t="shared" ref="L8:L16" si="6">K8/G8-1</f>
        <v>-6.6331300360592982E-2</v>
      </c>
      <c r="M8" s="269">
        <f t="shared" ref="M8:M16" si="7">K8-G8</f>
        <v>-1490</v>
      </c>
      <c r="N8" s="268">
        <f t="shared" ref="N8:N16" si="8">K8/$K$6</f>
        <v>9.2159843917529391E-2</v>
      </c>
      <c r="O8" s="262">
        <v>23308</v>
      </c>
      <c r="P8" s="270">
        <f t="shared" ref="P8:P16" si="9">O8/K8-1</f>
        <v>0.11133361941543884</v>
      </c>
      <c r="Q8" s="269">
        <f t="shared" ref="Q8:Q16" si="10">O8-K8</f>
        <v>2335</v>
      </c>
      <c r="R8" s="270">
        <f t="shared" si="1"/>
        <v>1.6265494703628578</v>
      </c>
      <c r="S8" s="269">
        <f t="shared" si="2"/>
        <v>14434</v>
      </c>
      <c r="T8" s="268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5" t="s">
        <v>48</v>
      </c>
      <c r="C9" s="262">
        <v>585</v>
      </c>
      <c r="D9" s="262">
        <v>478</v>
      </c>
      <c r="E9" s="262">
        <v>1003</v>
      </c>
      <c r="F9" s="263">
        <f t="shared" si="0"/>
        <v>5.1004063035529953E-3</v>
      </c>
      <c r="G9" s="262">
        <v>2724</v>
      </c>
      <c r="H9" s="274">
        <f t="shared" si="3"/>
        <v>1.7158524426719839</v>
      </c>
      <c r="I9" s="265">
        <f t="shared" si="4"/>
        <v>1721</v>
      </c>
      <c r="J9" s="263">
        <f t="shared" si="5"/>
        <v>1.2256909135086978E-2</v>
      </c>
      <c r="K9" s="262">
        <v>1794</v>
      </c>
      <c r="L9" s="270">
        <f t="shared" si="6"/>
        <v>-0.34140969162995594</v>
      </c>
      <c r="M9" s="269">
        <f t="shared" si="7"/>
        <v>-930</v>
      </c>
      <c r="N9" s="268">
        <f t="shared" si="8"/>
        <v>7.8832193767247281E-3</v>
      </c>
      <c r="O9" s="262">
        <v>1296</v>
      </c>
      <c r="P9" s="270">
        <f t="shared" si="9"/>
        <v>-0.27759197324414719</v>
      </c>
      <c r="Q9" s="269">
        <f t="shared" si="10"/>
        <v>-498</v>
      </c>
      <c r="R9" s="270">
        <f t="shared" si="1"/>
        <v>1.2153846153846155</v>
      </c>
      <c r="S9" s="269">
        <f t="shared" si="2"/>
        <v>711</v>
      </c>
      <c r="T9" s="268">
        <f t="shared" si="11"/>
        <v>5.4557394716015289E-3</v>
      </c>
      <c r="V9" s="29"/>
      <c r="W9" s="81"/>
      <c r="AE9" s="1"/>
    </row>
    <row r="10" spans="1:31" s="4" customFormat="1" x14ac:dyDescent="0.25">
      <c r="B10" s="245" t="s">
        <v>50</v>
      </c>
      <c r="C10" s="262">
        <v>38308</v>
      </c>
      <c r="D10" s="262">
        <v>11597</v>
      </c>
      <c r="E10" s="262">
        <v>82138</v>
      </c>
      <c r="F10" s="268">
        <f t="shared" si="0"/>
        <v>0.4176841205994376</v>
      </c>
      <c r="G10" s="262">
        <v>93908</v>
      </c>
      <c r="H10" s="270">
        <f t="shared" si="3"/>
        <v>0.14329542964279618</v>
      </c>
      <c r="I10" s="269">
        <f t="shared" si="4"/>
        <v>11770</v>
      </c>
      <c r="J10" s="268">
        <f t="shared" si="5"/>
        <v>0.4225483931930058</v>
      </c>
      <c r="K10" s="262">
        <v>97415</v>
      </c>
      <c r="L10" s="270">
        <f t="shared" si="6"/>
        <v>3.7345061123652989E-2</v>
      </c>
      <c r="M10" s="269">
        <f t="shared" si="7"/>
        <v>3507</v>
      </c>
      <c r="N10" s="268">
        <f t="shared" si="8"/>
        <v>0.42806232752711232</v>
      </c>
      <c r="O10" s="262">
        <v>108590</v>
      </c>
      <c r="P10" s="270">
        <f t="shared" si="9"/>
        <v>0.11471539290663646</v>
      </c>
      <c r="Q10" s="269">
        <f t="shared" si="10"/>
        <v>11175</v>
      </c>
      <c r="R10" s="270">
        <f t="shared" si="1"/>
        <v>1.8346559465385819</v>
      </c>
      <c r="S10" s="269">
        <f t="shared" si="2"/>
        <v>70282</v>
      </c>
      <c r="T10" s="268">
        <f>O10/$O$6</f>
        <v>0.45712866452253859</v>
      </c>
      <c r="V10" s="29"/>
      <c r="W10" s="81"/>
      <c r="AE10" s="1"/>
    </row>
    <row r="11" spans="1:31" s="4" customFormat="1" x14ac:dyDescent="0.25">
      <c r="B11" s="245" t="s">
        <v>52</v>
      </c>
      <c r="C11" s="262">
        <v>5757</v>
      </c>
      <c r="D11" s="262">
        <v>898</v>
      </c>
      <c r="E11" s="262">
        <v>8596</v>
      </c>
      <c r="F11" s="263">
        <f t="shared" si="0"/>
        <v>4.3711956715195954E-2</v>
      </c>
      <c r="G11" s="262">
        <v>11298</v>
      </c>
      <c r="H11" s="274">
        <f t="shared" si="3"/>
        <v>0.31433224755700317</v>
      </c>
      <c r="I11" s="265">
        <f t="shared" si="4"/>
        <v>2702</v>
      </c>
      <c r="J11" s="263">
        <f t="shared" si="5"/>
        <v>5.0836475553675722E-2</v>
      </c>
      <c r="K11" s="262">
        <v>12797</v>
      </c>
      <c r="L11" s="270">
        <f t="shared" si="6"/>
        <v>0.13267835015046914</v>
      </c>
      <c r="M11" s="269">
        <f t="shared" si="7"/>
        <v>1499</v>
      </c>
      <c r="N11" s="268">
        <f t="shared" si="8"/>
        <v>5.623275271122985E-2</v>
      </c>
      <c r="O11" s="262">
        <v>13166</v>
      </c>
      <c r="P11" s="270">
        <f t="shared" si="9"/>
        <v>2.8834883175744341E-2</v>
      </c>
      <c r="Q11" s="269">
        <f t="shared" si="10"/>
        <v>369</v>
      </c>
      <c r="R11" s="270">
        <f t="shared" si="1"/>
        <v>1.2869550112906025</v>
      </c>
      <c r="S11" s="269">
        <f t="shared" si="2"/>
        <v>7409</v>
      </c>
      <c r="T11" s="268">
        <f t="shared" si="11"/>
        <v>5.5424587872766766E-2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13225</v>
      </c>
      <c r="D12" s="262">
        <v>13394</v>
      </c>
      <c r="E12" s="262">
        <v>25860</v>
      </c>
      <c r="F12" s="268">
        <f t="shared" si="0"/>
        <v>0.13150200100685988</v>
      </c>
      <c r="G12" s="262">
        <v>34187</v>
      </c>
      <c r="H12" s="270">
        <f t="shared" si="3"/>
        <v>0.3220030935808198</v>
      </c>
      <c r="I12" s="269">
        <f t="shared" si="4"/>
        <v>8327</v>
      </c>
      <c r="J12" s="268">
        <f t="shared" si="5"/>
        <v>0.15382780932497009</v>
      </c>
      <c r="K12" s="262">
        <v>34286</v>
      </c>
      <c r="L12" s="270">
        <f t="shared" si="6"/>
        <v>2.895837599087292E-3</v>
      </c>
      <c r="M12" s="269">
        <f t="shared" si="7"/>
        <v>99</v>
      </c>
      <c r="N12" s="268">
        <f t="shared" si="8"/>
        <v>0.15066001089764997</v>
      </c>
      <c r="O12" s="262">
        <v>35908</v>
      </c>
      <c r="P12" s="270">
        <f t="shared" si="9"/>
        <v>4.7307939100507568E-2</v>
      </c>
      <c r="Q12" s="269">
        <f t="shared" si="10"/>
        <v>1622</v>
      </c>
      <c r="R12" s="270">
        <f t="shared" si="1"/>
        <v>1.7151606805293005</v>
      </c>
      <c r="S12" s="269">
        <f t="shared" si="2"/>
        <v>22683</v>
      </c>
      <c r="T12" s="268">
        <f t="shared" si="11"/>
        <v>0.1511610285079226</v>
      </c>
      <c r="V12" s="29"/>
      <c r="W12" s="81"/>
      <c r="AE12" s="1"/>
    </row>
    <row r="13" spans="1:31" s="4" customFormat="1" x14ac:dyDescent="0.25">
      <c r="B13" s="245" t="s">
        <v>51</v>
      </c>
      <c r="C13" s="262">
        <v>3215</v>
      </c>
      <c r="D13" s="262">
        <v>2350</v>
      </c>
      <c r="E13" s="262">
        <v>6154</v>
      </c>
      <c r="F13" s="263">
        <f t="shared" si="0"/>
        <v>3.1294018337053968E-2</v>
      </c>
      <c r="G13" s="262">
        <v>11499</v>
      </c>
      <c r="H13" s="274">
        <f t="shared" si="3"/>
        <v>0.86854078648033806</v>
      </c>
      <c r="I13" s="265">
        <f t="shared" si="4"/>
        <v>5345</v>
      </c>
      <c r="J13" s="263">
        <f t="shared" si="5"/>
        <v>5.1740895060339631E-2</v>
      </c>
      <c r="K13" s="262">
        <v>9940</v>
      </c>
      <c r="L13" s="270">
        <f t="shared" si="6"/>
        <v>-0.1355770066962344</v>
      </c>
      <c r="M13" s="269">
        <f t="shared" si="7"/>
        <v>-1559</v>
      </c>
      <c r="N13" s="268">
        <f t="shared" si="8"/>
        <v>4.3678484172042252E-2</v>
      </c>
      <c r="O13" s="262">
        <v>9155</v>
      </c>
      <c r="P13" s="270">
        <f t="shared" si="9"/>
        <v>-7.8973843058350091E-2</v>
      </c>
      <c r="Q13" s="269">
        <f t="shared" si="10"/>
        <v>-785</v>
      </c>
      <c r="R13" s="270">
        <f t="shared" si="1"/>
        <v>1.8475894245723175</v>
      </c>
      <c r="S13" s="269">
        <f t="shared" si="2"/>
        <v>5940</v>
      </c>
      <c r="T13" s="268">
        <f t="shared" si="11"/>
        <v>3.853957936922222E-2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866</v>
      </c>
      <c r="D14" s="262">
        <v>2208</v>
      </c>
      <c r="E14" s="262">
        <v>2888</v>
      </c>
      <c r="F14" s="268">
        <f t="shared" si="0"/>
        <v>1.4685915657687985E-2</v>
      </c>
      <c r="G14" s="262">
        <v>3665</v>
      </c>
      <c r="H14" s="270">
        <f t="shared" si="3"/>
        <v>0.26904432132963985</v>
      </c>
      <c r="I14" s="269">
        <f t="shared" si="4"/>
        <v>777</v>
      </c>
      <c r="J14" s="268">
        <f t="shared" si="5"/>
        <v>1.6491032298125468E-2</v>
      </c>
      <c r="K14" s="262">
        <v>3052</v>
      </c>
      <c r="L14" s="270">
        <f t="shared" si="6"/>
        <v>-0.16725784447476122</v>
      </c>
      <c r="M14" s="269">
        <f t="shared" si="7"/>
        <v>-613</v>
      </c>
      <c r="N14" s="268">
        <f t="shared" si="8"/>
        <v>1.3411140210570721E-2</v>
      </c>
      <c r="O14" s="262">
        <v>3545</v>
      </c>
      <c r="P14" s="270">
        <f t="shared" si="9"/>
        <v>0.16153342070773258</v>
      </c>
      <c r="Q14" s="269">
        <f t="shared" si="10"/>
        <v>493</v>
      </c>
      <c r="R14" s="270">
        <f t="shared" si="1"/>
        <v>3.0935334872979219</v>
      </c>
      <c r="S14" s="269">
        <f t="shared" si="2"/>
        <v>2679</v>
      </c>
      <c r="T14" s="268">
        <f t="shared" si="11"/>
        <v>1.4923299712058195E-2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3282</v>
      </c>
      <c r="D15" s="262">
        <v>154</v>
      </c>
      <c r="E15" s="262">
        <v>3868</v>
      </c>
      <c r="F15" s="263">
        <f t="shared" si="0"/>
        <v>1.9669363491667979E-2</v>
      </c>
      <c r="G15" s="262">
        <v>2605</v>
      </c>
      <c r="H15" s="274">
        <f t="shared" si="3"/>
        <v>-0.32652533609100309</v>
      </c>
      <c r="I15" s="265">
        <f t="shared" si="4"/>
        <v>-1263</v>
      </c>
      <c r="J15" s="263">
        <f t="shared" si="5"/>
        <v>1.1721456790345659E-2</v>
      </c>
      <c r="K15" s="262">
        <v>9404</v>
      </c>
      <c r="L15" s="270">
        <f t="shared" si="6"/>
        <v>2.6099808061420346</v>
      </c>
      <c r="M15" s="269">
        <f t="shared" si="7"/>
        <v>6799</v>
      </c>
      <c r="N15" s="268">
        <f t="shared" si="8"/>
        <v>4.1323185629163518E-2</v>
      </c>
      <c r="O15" s="262">
        <v>8323</v>
      </c>
      <c r="P15" s="270">
        <f t="shared" si="9"/>
        <v>-0.11495108464483195</v>
      </c>
      <c r="Q15" s="269">
        <f t="shared" si="10"/>
        <v>-1081</v>
      </c>
      <c r="R15" s="270">
        <f t="shared" si="1"/>
        <v>1.5359536867763559</v>
      </c>
      <c r="S15" s="269">
        <f t="shared" si="2"/>
        <v>5041</v>
      </c>
      <c r="T15" s="268">
        <f t="shared" si="11"/>
        <v>3.503712933807062E-2</v>
      </c>
      <c r="V15" s="29"/>
      <c r="W15" s="81"/>
      <c r="AE15" s="1"/>
    </row>
    <row r="16" spans="1:31" s="4" customFormat="1" x14ac:dyDescent="0.25">
      <c r="B16" s="245" t="s">
        <v>200</v>
      </c>
      <c r="C16" s="262">
        <f>C6-SUM(C7:C15)</f>
        <v>4398</v>
      </c>
      <c r="D16" s="262">
        <f>D6-SUM(D7:D15)</f>
        <v>1259</v>
      </c>
      <c r="E16" s="262">
        <f>E6-SUM(E7:E15)</f>
        <v>7655</v>
      </c>
      <c r="F16" s="268">
        <f t="shared" si="0"/>
        <v>3.8926829764404959E-2</v>
      </c>
      <c r="G16" s="262">
        <f>G6-SUM(G7:G15)</f>
        <v>7216</v>
      </c>
      <c r="H16" s="270">
        <f t="shared" si="3"/>
        <v>-5.7348138471587151E-2</v>
      </c>
      <c r="I16" s="269">
        <f t="shared" si="4"/>
        <v>-439</v>
      </c>
      <c r="J16" s="268">
        <f t="shared" si="5"/>
        <v>3.2469110249187826E-2</v>
      </c>
      <c r="K16" s="262">
        <f>K6-SUM(K7:K15)</f>
        <v>6668</v>
      </c>
      <c r="L16" s="270">
        <f t="shared" si="6"/>
        <v>-7.5942350332594222E-2</v>
      </c>
      <c r="M16" s="269">
        <f t="shared" si="7"/>
        <v>-548</v>
      </c>
      <c r="N16" s="268">
        <f t="shared" si="8"/>
        <v>2.9300616947603397E-2</v>
      </c>
      <c r="O16" s="262">
        <f>O6-SUM(O7:O15)</f>
        <v>6745</v>
      </c>
      <c r="P16" s="270">
        <f t="shared" si="9"/>
        <v>1.1547690461907623E-2</v>
      </c>
      <c r="Q16" s="269">
        <f t="shared" si="10"/>
        <v>77</v>
      </c>
      <c r="R16" s="270">
        <f t="shared" si="1"/>
        <v>0.53365165984538421</v>
      </c>
      <c r="S16" s="269">
        <f t="shared" si="2"/>
        <v>2347</v>
      </c>
      <c r="T16" s="268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179</v>
      </c>
    </row>
    <row r="18" spans="2:31" s="4" customFormat="1" x14ac:dyDescent="0.25">
      <c r="B18" s="173" t="s">
        <v>180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183</v>
      </c>
      <c r="O44" s="14">
        <v>2021</v>
      </c>
      <c r="P44" s="14" t="s">
        <v>183</v>
      </c>
      <c r="Q44" s="14" t="s">
        <v>184</v>
      </c>
      <c r="R44" s="14" t="s">
        <v>185</v>
      </c>
      <c r="S44" s="14" t="s">
        <v>186</v>
      </c>
      <c r="T44" s="89"/>
      <c r="AE44" s="1"/>
    </row>
    <row r="45" spans="2:31" s="4" customFormat="1" ht="18.75" hidden="1" x14ac:dyDescent="0.3">
      <c r="B45" s="234" t="s">
        <v>170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171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172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173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174</v>
      </c>
    </row>
    <row r="49" spans="2:31" s="4" customFormat="1" hidden="1" x14ac:dyDescent="0.25">
      <c r="B49" s="245" t="s">
        <v>175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176</v>
      </c>
    </row>
    <row r="50" spans="2:31" s="4" customFormat="1" hidden="1" x14ac:dyDescent="0.25">
      <c r="B50" s="245" t="s">
        <v>177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178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179</v>
      </c>
    </row>
    <row r="52" spans="2:31" s="4" customFormat="1" hidden="1" x14ac:dyDescent="0.25">
      <c r="B52" s="295" t="s">
        <v>180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49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199</v>
      </c>
      <c r="C136" s="238">
        <v>248294</v>
      </c>
      <c r="D136" s="238">
        <v>384253</v>
      </c>
      <c r="E136" s="238">
        <v>593573</v>
      </c>
      <c r="F136" s="238">
        <v>612478</v>
      </c>
      <c r="G136" s="239">
        <f>F136/E136-1</f>
        <v>3.1849494501939857E-2</v>
      </c>
      <c r="H136" s="238">
        <f>F136-E136</f>
        <v>18905</v>
      </c>
      <c r="I136" s="239">
        <f>F136/F$136</f>
        <v>1</v>
      </c>
      <c r="J136" s="238">
        <v>636461</v>
      </c>
      <c r="K136" s="239">
        <f>H136/H$136</f>
        <v>1</v>
      </c>
      <c r="L136" s="239">
        <f>J136/F136-1</f>
        <v>3.915732483452472E-2</v>
      </c>
      <c r="M136" s="238">
        <f>J136-F136</f>
        <v>23983</v>
      </c>
      <c r="N136" s="239">
        <f>J136/C136-1</f>
        <v>1.5633362062715972</v>
      </c>
      <c r="O136" s="238">
        <f>J136-C136</f>
        <v>388167</v>
      </c>
      <c r="Q136" s="29"/>
      <c r="R136" s="81"/>
      <c r="Z136" s="1" t="s">
        <v>172</v>
      </c>
      <c r="AE136"/>
    </row>
    <row r="137" spans="1:31" s="4" customFormat="1" x14ac:dyDescent="0.25">
      <c r="B137" s="245" t="s">
        <v>46</v>
      </c>
      <c r="C137" s="262">
        <v>49521</v>
      </c>
      <c r="D137" s="262">
        <v>120918</v>
      </c>
      <c r="E137" s="262">
        <v>120397</v>
      </c>
      <c r="F137" s="262">
        <v>106138</v>
      </c>
      <c r="G137" s="268">
        <f t="shared" ref="G137:G146" si="12">F137/E137-1</f>
        <v>-0.11843318355108512</v>
      </c>
      <c r="H137" s="275">
        <f t="shared" ref="H137:H146" si="13">F137-E137</f>
        <v>-14259</v>
      </c>
      <c r="I137" s="270">
        <f t="shared" ref="I137:K146" si="14">F137/F$136</f>
        <v>0.17329275500507774</v>
      </c>
      <c r="J137" s="262">
        <v>101169</v>
      </c>
      <c r="K137" s="270">
        <f t="shared" si="14"/>
        <v>-0.75424490875429784</v>
      </c>
      <c r="L137" s="270">
        <f t="shared" ref="L137:L146" si="15">J137/F137-1</f>
        <v>-4.6816408826245048E-2</v>
      </c>
      <c r="M137" s="269">
        <f t="shared" ref="M137:M146" si="16">J137-F137</f>
        <v>-4969</v>
      </c>
      <c r="N137" s="268">
        <f t="shared" ref="N137:N145" si="17">J137/C137-1</f>
        <v>1.0429514751317623</v>
      </c>
      <c r="O137" s="262">
        <f t="shared" ref="O137:O146" si="18">J137-C137</f>
        <v>51648</v>
      </c>
      <c r="Q137" s="29"/>
      <c r="R137" s="81"/>
      <c r="Z137" s="1" t="s">
        <v>174</v>
      </c>
    </row>
    <row r="138" spans="1:31" s="4" customFormat="1" x14ac:dyDescent="0.25">
      <c r="B138" s="245" t="s">
        <v>47</v>
      </c>
      <c r="C138" s="262">
        <v>26848</v>
      </c>
      <c r="D138" s="262">
        <v>39986</v>
      </c>
      <c r="E138" s="262">
        <v>75857</v>
      </c>
      <c r="F138" s="262">
        <v>67064</v>
      </c>
      <c r="G138" s="268">
        <f t="shared" si="12"/>
        <v>-0.1159154725338466</v>
      </c>
      <c r="H138" s="275">
        <f t="shared" si="13"/>
        <v>-8793</v>
      </c>
      <c r="I138" s="270">
        <f t="shared" si="14"/>
        <v>0.10949617782189727</v>
      </c>
      <c r="J138" s="262">
        <v>64415</v>
      </c>
      <c r="K138" s="270">
        <f t="shared" si="14"/>
        <v>-0.4651150489288548</v>
      </c>
      <c r="L138" s="270">
        <f t="shared" si="15"/>
        <v>-3.9499582488369267E-2</v>
      </c>
      <c r="M138" s="269">
        <f t="shared" si="16"/>
        <v>-2649</v>
      </c>
      <c r="N138" s="268">
        <f t="shared" si="17"/>
        <v>1.3992476162097733</v>
      </c>
      <c r="O138" s="262">
        <f t="shared" si="18"/>
        <v>37567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681</v>
      </c>
      <c r="D139" s="262">
        <v>2535</v>
      </c>
      <c r="E139" s="262">
        <v>3247</v>
      </c>
      <c r="F139" s="262">
        <v>5439</v>
      </c>
      <c r="G139" s="268">
        <f t="shared" si="12"/>
        <v>0.67508469356328926</v>
      </c>
      <c r="H139" s="276">
        <f t="shared" si="13"/>
        <v>2192</v>
      </c>
      <c r="I139" s="274">
        <f t="shared" si="14"/>
        <v>8.8803189665587982E-3</v>
      </c>
      <c r="J139" s="262">
        <v>3803</v>
      </c>
      <c r="K139" s="274">
        <f t="shared" si="14"/>
        <v>0.11594816186194129</v>
      </c>
      <c r="L139" s="270">
        <f t="shared" si="15"/>
        <v>-0.30079058650487223</v>
      </c>
      <c r="M139" s="269">
        <f t="shared" si="16"/>
        <v>-1636</v>
      </c>
      <c r="N139" s="268">
        <f t="shared" si="17"/>
        <v>4.5844346549192361</v>
      </c>
      <c r="O139" s="262">
        <f t="shared" si="18"/>
        <v>3122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74813</v>
      </c>
      <c r="D140" s="262">
        <v>114704</v>
      </c>
      <c r="E140" s="262">
        <v>244952</v>
      </c>
      <c r="F140" s="262">
        <v>249820</v>
      </c>
      <c r="G140" s="268">
        <f t="shared" si="12"/>
        <v>1.987328129592747E-2</v>
      </c>
      <c r="H140" s="275">
        <f t="shared" si="13"/>
        <v>4868</v>
      </c>
      <c r="I140" s="270">
        <f t="shared" si="14"/>
        <v>0.40788403828382408</v>
      </c>
      <c r="J140" s="262">
        <v>275953</v>
      </c>
      <c r="K140" s="270">
        <f t="shared" si="14"/>
        <v>0.25749801639777836</v>
      </c>
      <c r="L140" s="270">
        <f t="shared" si="15"/>
        <v>0.1046073172684332</v>
      </c>
      <c r="M140" s="269">
        <f t="shared" si="16"/>
        <v>26133</v>
      </c>
      <c r="N140" s="268">
        <f t="shared" si="17"/>
        <v>2.6885701682862604</v>
      </c>
      <c r="O140" s="262">
        <f t="shared" si="18"/>
        <v>201140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25621</v>
      </c>
      <c r="D141" s="262">
        <v>20278</v>
      </c>
      <c r="E141" s="262">
        <v>32271</v>
      </c>
      <c r="F141" s="262">
        <v>36164</v>
      </c>
      <c r="G141" s="268">
        <f t="shared" si="12"/>
        <v>0.12063462551516846</v>
      </c>
      <c r="H141" s="276">
        <f t="shared" si="13"/>
        <v>3893</v>
      </c>
      <c r="I141" s="274">
        <f t="shared" si="14"/>
        <v>5.9045386119991251E-2</v>
      </c>
      <c r="J141" s="262">
        <v>33708</v>
      </c>
      <c r="K141" s="274">
        <f t="shared" si="14"/>
        <v>0.20592435863528166</v>
      </c>
      <c r="L141" s="270">
        <f t="shared" si="15"/>
        <v>-6.791284149983412E-2</v>
      </c>
      <c r="M141" s="269">
        <f t="shared" si="16"/>
        <v>-2456</v>
      </c>
      <c r="N141" s="268">
        <f t="shared" si="17"/>
        <v>0.31563951446079397</v>
      </c>
      <c r="O141" s="262">
        <f t="shared" si="18"/>
        <v>8087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33780</v>
      </c>
      <c r="D142" s="262">
        <v>51310</v>
      </c>
      <c r="E142" s="262">
        <v>65021</v>
      </c>
      <c r="F142" s="262">
        <v>80309</v>
      </c>
      <c r="G142" s="268">
        <f t="shared" si="12"/>
        <v>0.23512403684963323</v>
      </c>
      <c r="H142" s="275">
        <f t="shared" si="13"/>
        <v>15288</v>
      </c>
      <c r="I142" s="270">
        <f t="shared" si="14"/>
        <v>0.1311214443620832</v>
      </c>
      <c r="J142" s="262">
        <v>80773</v>
      </c>
      <c r="K142" s="270">
        <f t="shared" si="14"/>
        <v>0.80867495371594811</v>
      </c>
      <c r="L142" s="270">
        <f t="shared" si="15"/>
        <v>5.7776836967213807E-3</v>
      </c>
      <c r="M142" s="269">
        <f t="shared" si="16"/>
        <v>464</v>
      </c>
      <c r="N142" s="268">
        <f t="shared" si="17"/>
        <v>1.3911486086441682</v>
      </c>
      <c r="O142" s="262">
        <f t="shared" si="18"/>
        <v>46993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7339</v>
      </c>
      <c r="D143" s="262">
        <v>10731</v>
      </c>
      <c r="E143" s="262">
        <v>17520</v>
      </c>
      <c r="F143" s="262">
        <v>25698</v>
      </c>
      <c r="G143" s="268">
        <f t="shared" si="12"/>
        <v>0.46678082191780823</v>
      </c>
      <c r="H143" s="276">
        <f t="shared" si="13"/>
        <v>8178</v>
      </c>
      <c r="I143" s="274">
        <f t="shared" si="14"/>
        <v>4.1957425409565728E-2</v>
      </c>
      <c r="J143" s="262">
        <v>23944</v>
      </c>
      <c r="K143" s="274">
        <f t="shared" si="14"/>
        <v>0.43258397249404917</v>
      </c>
      <c r="L143" s="270">
        <f t="shared" si="15"/>
        <v>-6.8254338859055186E-2</v>
      </c>
      <c r="M143" s="269">
        <f t="shared" si="16"/>
        <v>-1754</v>
      </c>
      <c r="N143" s="268">
        <f t="shared" si="17"/>
        <v>2.2625698324022347</v>
      </c>
      <c r="O143" s="262">
        <f t="shared" si="18"/>
        <v>16605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6781</v>
      </c>
      <c r="D144" s="262">
        <v>11021</v>
      </c>
      <c r="E144" s="262">
        <v>9118</v>
      </c>
      <c r="F144" s="262">
        <v>11280</v>
      </c>
      <c r="G144" s="268">
        <f t="shared" si="12"/>
        <v>0.23711340206185572</v>
      </c>
      <c r="H144" s="275">
        <f t="shared" si="13"/>
        <v>2162</v>
      </c>
      <c r="I144" s="270">
        <f t="shared" si="14"/>
        <v>1.8416988038754044E-2</v>
      </c>
      <c r="J144" s="262">
        <v>10812</v>
      </c>
      <c r="K144" s="270">
        <f t="shared" si="14"/>
        <v>0.1143612800846337</v>
      </c>
      <c r="L144" s="270">
        <f t="shared" si="15"/>
        <v>-4.1489361702127692E-2</v>
      </c>
      <c r="M144" s="269">
        <f t="shared" si="16"/>
        <v>-468</v>
      </c>
      <c r="N144" s="268">
        <f t="shared" si="17"/>
        <v>0.59445509511871397</v>
      </c>
      <c r="O144" s="262">
        <f t="shared" si="18"/>
        <v>4031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15343</v>
      </c>
      <c r="D145" s="262">
        <v>4744</v>
      </c>
      <c r="E145" s="262">
        <v>9037</v>
      </c>
      <c r="F145" s="262">
        <v>15069</v>
      </c>
      <c r="G145" s="268">
        <f t="shared" si="12"/>
        <v>0.66747814540223516</v>
      </c>
      <c r="H145" s="276">
        <f t="shared" si="13"/>
        <v>6032</v>
      </c>
      <c r="I145" s="274">
        <f t="shared" si="14"/>
        <v>2.4603332691133396E-2</v>
      </c>
      <c r="J145" s="262">
        <v>23750</v>
      </c>
      <c r="K145" s="274">
        <f t="shared" si="14"/>
        <v>0.31906902935731291</v>
      </c>
      <c r="L145" s="270">
        <f t="shared" si="15"/>
        <v>0.57608334992368437</v>
      </c>
      <c r="M145" s="269">
        <f t="shared" si="16"/>
        <v>8681</v>
      </c>
      <c r="N145" s="268">
        <f t="shared" si="17"/>
        <v>0.54793717004497156</v>
      </c>
      <c r="O145" s="262">
        <f t="shared" si="18"/>
        <v>8407</v>
      </c>
      <c r="Q145" s="29"/>
      <c r="R145" s="81"/>
      <c r="Z145" s="1"/>
    </row>
    <row r="146" spans="2:31" s="4" customFormat="1" x14ac:dyDescent="0.25">
      <c r="B146" s="245" t="s">
        <v>200</v>
      </c>
      <c r="C146" s="262">
        <f>C136-SUM(C137:C145)</f>
        <v>7567</v>
      </c>
      <c r="D146" s="262">
        <f>D136-SUM(D137:D145)</f>
        <v>8026</v>
      </c>
      <c r="E146" s="262">
        <f>E136-SUM(E137:E145)</f>
        <v>16153</v>
      </c>
      <c r="F146" s="262">
        <f>F136-SUM(F137:F145)</f>
        <v>15497</v>
      </c>
      <c r="G146" s="268">
        <f t="shared" si="12"/>
        <v>-4.0611651086485456E-2</v>
      </c>
      <c r="H146" s="275">
        <f t="shared" si="13"/>
        <v>-656</v>
      </c>
      <c r="I146" s="270">
        <f t="shared" si="14"/>
        <v>2.5302133301114488E-2</v>
      </c>
      <c r="J146" s="262">
        <f>J136-SUM(J137:J145)</f>
        <v>18134</v>
      </c>
      <c r="K146" s="270">
        <f t="shared" si="14"/>
        <v>-3.4699814863792644E-2</v>
      </c>
      <c r="L146" s="270">
        <f t="shared" si="15"/>
        <v>0.17016196683229001</v>
      </c>
      <c r="M146" s="269">
        <f t="shared" si="16"/>
        <v>2637</v>
      </c>
      <c r="N146" s="268">
        <f>J146/C146-1</f>
        <v>1.3964583058015068</v>
      </c>
      <c r="O146" s="262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179</v>
      </c>
    </row>
    <row r="148" spans="2:31" s="4" customFormat="1" x14ac:dyDescent="0.25">
      <c r="B148" s="173" t="s">
        <v>180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526A3-0150-43ED-8177-3FCF5EE7A26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199</v>
      </c>
      <c r="C6" s="253">
        <v>51468</v>
      </c>
      <c r="D6" s="253">
        <v>135054</v>
      </c>
      <c r="E6" s="253">
        <v>149185</v>
      </c>
      <c r="F6" s="254">
        <f>E6/$E$6</f>
        <v>1</v>
      </c>
      <c r="G6" s="253">
        <v>146637</v>
      </c>
      <c r="H6" s="254">
        <f>G6/E6-1</f>
        <v>-1.7079465093675639E-2</v>
      </c>
      <c r="I6" s="253">
        <f>G6-E6</f>
        <v>-2548</v>
      </c>
      <c r="J6" s="254">
        <f>G6/$G$6</f>
        <v>1</v>
      </c>
      <c r="K6" s="253">
        <v>140766</v>
      </c>
      <c r="L6" s="254">
        <f>K6/G6-1</f>
        <v>-4.0037643977986481E-2</v>
      </c>
      <c r="M6" s="253">
        <f>K6-G6</f>
        <v>-5871</v>
      </c>
      <c r="N6" s="254">
        <f>K6/$K$6</f>
        <v>1</v>
      </c>
      <c r="O6" s="253">
        <v>135758</v>
      </c>
      <c r="P6" s="254">
        <f>O6/K6-1</f>
        <v>-3.5576772800250067E-2</v>
      </c>
      <c r="Q6" s="253">
        <f>O6-K6</f>
        <v>-5008</v>
      </c>
      <c r="R6" s="254">
        <f>IFERROR(O6/C6-1,"-")</f>
        <v>1.6377166394652987</v>
      </c>
      <c r="S6" s="253">
        <f>O6-C6</f>
        <v>84290</v>
      </c>
      <c r="T6" s="254">
        <f>O6/$O$6</f>
        <v>1</v>
      </c>
      <c r="V6" s="29"/>
      <c r="W6" s="81"/>
      <c r="AE6" s="1" t="s">
        <v>172</v>
      </c>
    </row>
    <row r="7" spans="1:31" s="4" customFormat="1" x14ac:dyDescent="0.25">
      <c r="B7" s="245" t="s">
        <v>46</v>
      </c>
      <c r="C7" s="262">
        <v>9378</v>
      </c>
      <c r="D7" s="262">
        <v>44610</v>
      </c>
      <c r="E7" s="262">
        <v>30408</v>
      </c>
      <c r="F7" s="268">
        <f t="shared" ref="F7:F16" si="0">E7/$E$6</f>
        <v>0.20382746254650266</v>
      </c>
      <c r="G7" s="262">
        <v>24427</v>
      </c>
      <c r="H7" s="270">
        <f>G7/E7-1</f>
        <v>-0.19669166008945016</v>
      </c>
      <c r="I7" s="269">
        <f>G7-E7</f>
        <v>-5981</v>
      </c>
      <c r="J7" s="268">
        <f>G7/$G$6</f>
        <v>0.16658142215129879</v>
      </c>
      <c r="K7" s="262">
        <v>18567</v>
      </c>
      <c r="L7" s="270">
        <f>K7/G7-1</f>
        <v>-0.23989847300118716</v>
      </c>
      <c r="M7" s="269">
        <f>K7-G7</f>
        <v>-5860</v>
      </c>
      <c r="N7" s="268">
        <f>K7/$K$6</f>
        <v>0.13189974851881847</v>
      </c>
      <c r="O7" s="262">
        <v>20243</v>
      </c>
      <c r="P7" s="270">
        <f>O7/K7-1</f>
        <v>9.0267679215813024E-2</v>
      </c>
      <c r="Q7" s="269">
        <f>O7-K7</f>
        <v>1676</v>
      </c>
      <c r="R7" s="270">
        <f t="shared" ref="R7:R16" si="1">IFERROR(O7/C7-1,"-")</f>
        <v>1.1585625933034764</v>
      </c>
      <c r="S7" s="269">
        <f t="shared" ref="S7:S16" si="2">O7-C7</f>
        <v>10865</v>
      </c>
      <c r="T7" s="268">
        <f>O7/$O$6</f>
        <v>0.1491109179569528</v>
      </c>
      <c r="V7" s="29"/>
      <c r="W7" s="81"/>
      <c r="AE7" s="1" t="s">
        <v>174</v>
      </c>
    </row>
    <row r="8" spans="1:31" s="4" customFormat="1" x14ac:dyDescent="0.25">
      <c r="B8" s="245" t="s">
        <v>47</v>
      </c>
      <c r="C8" s="262">
        <v>5079</v>
      </c>
      <c r="D8" s="262">
        <v>16408</v>
      </c>
      <c r="E8" s="262">
        <v>16361</v>
      </c>
      <c r="F8" s="268">
        <f t="shared" si="0"/>
        <v>0.10966920266782854</v>
      </c>
      <c r="G8" s="262">
        <v>14446</v>
      </c>
      <c r="H8" s="270">
        <f t="shared" ref="H8:H16" si="3">G8/E8-1</f>
        <v>-0.11704663529124137</v>
      </c>
      <c r="I8" s="269">
        <f t="shared" ref="I8:I16" si="4">G8-E8</f>
        <v>-1915</v>
      </c>
      <c r="J8" s="268">
        <f t="shared" ref="J8:J16" si="5">G8/$G$6</f>
        <v>9.8515381520352982E-2</v>
      </c>
      <c r="K8" s="262">
        <v>14932</v>
      </c>
      <c r="L8" s="270">
        <f t="shared" ref="L8:L16" si="6">K8/G8-1</f>
        <v>3.3642530804374848E-2</v>
      </c>
      <c r="M8" s="269">
        <f t="shared" ref="M8:M16" si="7">K8-G8</f>
        <v>486</v>
      </c>
      <c r="N8" s="268">
        <f t="shared" ref="N8:N16" si="8">K8/$K$6</f>
        <v>0.10607675148828552</v>
      </c>
      <c r="O8" s="262">
        <v>15698</v>
      </c>
      <c r="P8" s="270">
        <f t="shared" ref="P8:P16" si="9">O8/K8-1</f>
        <v>5.1299223144923634E-2</v>
      </c>
      <c r="Q8" s="269">
        <f t="shared" ref="Q8:Q16" si="10">O8-K8</f>
        <v>766</v>
      </c>
      <c r="R8" s="270">
        <f t="shared" si="1"/>
        <v>2.0907658987989763</v>
      </c>
      <c r="S8" s="269">
        <f t="shared" si="2"/>
        <v>10619</v>
      </c>
      <c r="T8" s="268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5" t="s">
        <v>48</v>
      </c>
      <c r="C9" s="262">
        <v>538</v>
      </c>
      <c r="D9" s="262">
        <v>309</v>
      </c>
      <c r="E9" s="262">
        <v>479</v>
      </c>
      <c r="F9" s="263">
        <f t="shared" si="0"/>
        <v>3.2107785635285047E-3</v>
      </c>
      <c r="G9" s="262">
        <v>7891</v>
      </c>
      <c r="H9" s="274">
        <f t="shared" si="3"/>
        <v>15.473903966597078</v>
      </c>
      <c r="I9" s="265">
        <f t="shared" si="4"/>
        <v>7412</v>
      </c>
      <c r="J9" s="263">
        <f t="shared" si="5"/>
        <v>5.3813157661436066E-2</v>
      </c>
      <c r="K9" s="262">
        <v>3879</v>
      </c>
      <c r="L9" s="270">
        <f t="shared" si="6"/>
        <v>-0.50842732226587251</v>
      </c>
      <c r="M9" s="269">
        <f t="shared" si="7"/>
        <v>-4012</v>
      </c>
      <c r="N9" s="268">
        <f t="shared" si="8"/>
        <v>2.7556370146200077E-2</v>
      </c>
      <c r="O9" s="262">
        <v>2185</v>
      </c>
      <c r="P9" s="270">
        <f t="shared" si="9"/>
        <v>-0.43671049239494719</v>
      </c>
      <c r="Q9" s="269">
        <f t="shared" si="10"/>
        <v>-1694</v>
      </c>
      <c r="R9" s="270">
        <f t="shared" si="1"/>
        <v>3.0613382899628254</v>
      </c>
      <c r="S9" s="269">
        <f t="shared" si="2"/>
        <v>1647</v>
      </c>
      <c r="T9" s="268">
        <f t="shared" si="11"/>
        <v>1.6094815775129275E-2</v>
      </c>
      <c r="V9" s="29"/>
      <c r="W9" s="81"/>
      <c r="AE9" s="1"/>
    </row>
    <row r="10" spans="1:31" s="4" customFormat="1" x14ac:dyDescent="0.25">
      <c r="B10" s="245" t="s">
        <v>50</v>
      </c>
      <c r="C10" s="262">
        <v>8752</v>
      </c>
      <c r="D10" s="262">
        <v>11490</v>
      </c>
      <c r="E10" s="262">
        <v>32975</v>
      </c>
      <c r="F10" s="268">
        <f t="shared" si="0"/>
        <v>0.22103428628883601</v>
      </c>
      <c r="G10" s="262">
        <v>29807</v>
      </c>
      <c r="H10" s="270">
        <f t="shared" si="3"/>
        <v>-9.6072782410917323E-2</v>
      </c>
      <c r="I10" s="269">
        <f t="shared" si="4"/>
        <v>-3168</v>
      </c>
      <c r="J10" s="268">
        <f t="shared" si="5"/>
        <v>0.20327066156563486</v>
      </c>
      <c r="K10" s="262">
        <v>34767</v>
      </c>
      <c r="L10" s="270">
        <f t="shared" si="6"/>
        <v>0.16640386486395808</v>
      </c>
      <c r="M10" s="269">
        <f t="shared" si="7"/>
        <v>4960</v>
      </c>
      <c r="N10" s="268">
        <f t="shared" si="8"/>
        <v>0.24698435701802993</v>
      </c>
      <c r="O10" s="262">
        <v>31305</v>
      </c>
      <c r="P10" s="270">
        <f t="shared" si="9"/>
        <v>-9.9577185261886303E-2</v>
      </c>
      <c r="Q10" s="269">
        <f t="shared" si="10"/>
        <v>-3462</v>
      </c>
      <c r="R10" s="270">
        <f t="shared" si="1"/>
        <v>2.5768967093235831</v>
      </c>
      <c r="S10" s="269">
        <f t="shared" si="2"/>
        <v>22553</v>
      </c>
      <c r="T10" s="268">
        <f>O10/$O$6</f>
        <v>0.23059414546472398</v>
      </c>
      <c r="V10" s="29"/>
      <c r="W10" s="81"/>
      <c r="AE10" s="1"/>
    </row>
    <row r="11" spans="1:31" s="4" customFormat="1" x14ac:dyDescent="0.25">
      <c r="B11" s="245" t="s">
        <v>52</v>
      </c>
      <c r="C11" s="262">
        <v>1451</v>
      </c>
      <c r="D11" s="262">
        <v>11174</v>
      </c>
      <c r="E11" s="262">
        <v>6572</v>
      </c>
      <c r="F11" s="263">
        <f t="shared" si="0"/>
        <v>4.405268626202366E-2</v>
      </c>
      <c r="G11" s="262">
        <v>7922</v>
      </c>
      <c r="H11" s="274">
        <f t="shared" si="3"/>
        <v>0.20541692026780289</v>
      </c>
      <c r="I11" s="265">
        <f t="shared" si="4"/>
        <v>1350</v>
      </c>
      <c r="J11" s="263">
        <f t="shared" si="5"/>
        <v>5.4024564059548412E-2</v>
      </c>
      <c r="K11" s="262">
        <v>4720</v>
      </c>
      <c r="L11" s="270">
        <f t="shared" si="6"/>
        <v>-0.4041908608937137</v>
      </c>
      <c r="M11" s="269">
        <f t="shared" si="7"/>
        <v>-3202</v>
      </c>
      <c r="N11" s="268">
        <f t="shared" si="8"/>
        <v>3.3530824204708522E-2</v>
      </c>
      <c r="O11" s="262">
        <v>6611</v>
      </c>
      <c r="P11" s="270">
        <f t="shared" si="9"/>
        <v>0.40063559322033893</v>
      </c>
      <c r="Q11" s="269">
        <f t="shared" si="10"/>
        <v>1891</v>
      </c>
      <c r="R11" s="270">
        <f t="shared" si="1"/>
        <v>3.5561681598897312</v>
      </c>
      <c r="S11" s="269">
        <f t="shared" si="2"/>
        <v>5160</v>
      </c>
      <c r="T11" s="268">
        <f t="shared" si="11"/>
        <v>4.8696946036329354E-2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13715</v>
      </c>
      <c r="D12" s="262">
        <v>15336</v>
      </c>
      <c r="E12" s="262">
        <v>24707</v>
      </c>
      <c r="F12" s="268">
        <f t="shared" si="0"/>
        <v>0.16561316486241914</v>
      </c>
      <c r="G12" s="262">
        <v>29212</v>
      </c>
      <c r="H12" s="270">
        <f t="shared" si="3"/>
        <v>0.18233698951714095</v>
      </c>
      <c r="I12" s="269">
        <f t="shared" si="4"/>
        <v>4505</v>
      </c>
      <c r="J12" s="268">
        <f t="shared" si="5"/>
        <v>0.19921302263412372</v>
      </c>
      <c r="K12" s="262">
        <v>26776</v>
      </c>
      <c r="L12" s="270">
        <f t="shared" si="6"/>
        <v>-8.3390387511981356E-2</v>
      </c>
      <c r="M12" s="269">
        <f t="shared" si="7"/>
        <v>-2436</v>
      </c>
      <c r="N12" s="268">
        <f t="shared" si="8"/>
        <v>0.19021638747993122</v>
      </c>
      <c r="O12" s="262">
        <v>35145</v>
      </c>
      <c r="P12" s="270">
        <f t="shared" si="9"/>
        <v>0.31255602031670149</v>
      </c>
      <c r="Q12" s="269">
        <f t="shared" si="10"/>
        <v>8369</v>
      </c>
      <c r="R12" s="270">
        <f t="shared" si="1"/>
        <v>1.5625227852716006</v>
      </c>
      <c r="S12" s="269">
        <f t="shared" si="2"/>
        <v>21430</v>
      </c>
      <c r="T12" s="268">
        <f t="shared" si="11"/>
        <v>0.25887977135785739</v>
      </c>
      <c r="V12" s="29"/>
      <c r="W12" s="81"/>
      <c r="AE12" s="1"/>
    </row>
    <row r="13" spans="1:31" s="4" customFormat="1" x14ac:dyDescent="0.25">
      <c r="B13" s="245" t="s">
        <v>51</v>
      </c>
      <c r="C13" s="262">
        <v>4239</v>
      </c>
      <c r="D13" s="262">
        <v>3153</v>
      </c>
      <c r="E13" s="262">
        <v>5649</v>
      </c>
      <c r="F13" s="263">
        <f t="shared" si="0"/>
        <v>3.7865737171967694E-2</v>
      </c>
      <c r="G13" s="262">
        <v>5137</v>
      </c>
      <c r="H13" s="274">
        <f t="shared" si="3"/>
        <v>-9.0635510709860201E-2</v>
      </c>
      <c r="I13" s="265">
        <f t="shared" si="4"/>
        <v>-512</v>
      </c>
      <c r="J13" s="263">
        <f t="shared" si="5"/>
        <v>3.503208603558447E-2</v>
      </c>
      <c r="K13" s="262">
        <v>3948</v>
      </c>
      <c r="L13" s="270">
        <f t="shared" si="6"/>
        <v>-0.23145804944520143</v>
      </c>
      <c r="M13" s="269">
        <f t="shared" si="7"/>
        <v>-1189</v>
      </c>
      <c r="N13" s="268">
        <f t="shared" si="8"/>
        <v>2.804654533054857E-2</v>
      </c>
      <c r="O13" s="262">
        <v>4372</v>
      </c>
      <c r="P13" s="270">
        <f t="shared" si="9"/>
        <v>0.10739614994934144</v>
      </c>
      <c r="Q13" s="269">
        <f t="shared" si="10"/>
        <v>424</v>
      </c>
      <c r="R13" s="270">
        <f t="shared" si="1"/>
        <v>3.137532436895496E-2</v>
      </c>
      <c r="S13" s="269">
        <f t="shared" si="2"/>
        <v>133</v>
      </c>
      <c r="T13" s="268">
        <f t="shared" si="11"/>
        <v>3.2204363647077891E-2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1763</v>
      </c>
      <c r="D14" s="262">
        <v>15475</v>
      </c>
      <c r="E14" s="262">
        <v>6630</v>
      </c>
      <c r="F14" s="268">
        <f t="shared" si="0"/>
        <v>4.4441465294768244E-2</v>
      </c>
      <c r="G14" s="262">
        <v>7369</v>
      </c>
      <c r="H14" s="270">
        <f t="shared" si="3"/>
        <v>0.11146304675716445</v>
      </c>
      <c r="I14" s="269">
        <f t="shared" si="4"/>
        <v>739</v>
      </c>
      <c r="J14" s="268">
        <f t="shared" si="5"/>
        <v>5.0253346699673344E-2</v>
      </c>
      <c r="K14" s="262">
        <v>5252</v>
      </c>
      <c r="L14" s="270">
        <f t="shared" si="6"/>
        <v>-0.28728457049803224</v>
      </c>
      <c r="M14" s="269">
        <f t="shared" si="7"/>
        <v>-2117</v>
      </c>
      <c r="N14" s="268">
        <f t="shared" si="8"/>
        <v>3.7310145915917199E-2</v>
      </c>
      <c r="O14" s="262">
        <v>3002</v>
      </c>
      <c r="P14" s="270">
        <f t="shared" si="9"/>
        <v>-0.42840822543792845</v>
      </c>
      <c r="Q14" s="269">
        <f t="shared" si="10"/>
        <v>-2250</v>
      </c>
      <c r="R14" s="270">
        <f t="shared" si="1"/>
        <v>0.70277935337492914</v>
      </c>
      <c r="S14" s="269">
        <f t="shared" si="2"/>
        <v>1239</v>
      </c>
      <c r="T14" s="268">
        <f t="shared" si="11"/>
        <v>2.2112877325829786E-2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2263</v>
      </c>
      <c r="D15" s="262">
        <v>6811</v>
      </c>
      <c r="E15" s="262">
        <v>9096</v>
      </c>
      <c r="F15" s="263">
        <f t="shared" si="0"/>
        <v>6.0971277273184299E-2</v>
      </c>
      <c r="G15" s="262">
        <v>4567</v>
      </c>
      <c r="H15" s="274">
        <f t="shared" si="3"/>
        <v>-0.49791116974494287</v>
      </c>
      <c r="I15" s="265">
        <f t="shared" si="4"/>
        <v>-4529</v>
      </c>
      <c r="J15" s="263">
        <f t="shared" si="5"/>
        <v>3.1144936134809086E-2</v>
      </c>
      <c r="K15" s="262">
        <v>12190</v>
      </c>
      <c r="L15" s="270">
        <f t="shared" si="6"/>
        <v>1.6691482373549378</v>
      </c>
      <c r="M15" s="269">
        <f t="shared" si="7"/>
        <v>7623</v>
      </c>
      <c r="N15" s="268">
        <f t="shared" si="8"/>
        <v>8.6597615901567143E-2</v>
      </c>
      <c r="O15" s="262">
        <v>4997</v>
      </c>
      <c r="P15" s="270">
        <f t="shared" si="9"/>
        <v>-0.59007383100902377</v>
      </c>
      <c r="Q15" s="269">
        <f t="shared" si="10"/>
        <v>-7193</v>
      </c>
      <c r="R15" s="270">
        <f t="shared" si="1"/>
        <v>1.2081307998232433</v>
      </c>
      <c r="S15" s="269">
        <f t="shared" si="2"/>
        <v>2734</v>
      </c>
      <c r="T15" s="268">
        <f t="shared" si="11"/>
        <v>3.6808143903121732E-2</v>
      </c>
      <c r="V15" s="29"/>
      <c r="W15" s="81"/>
      <c r="AE15" s="1"/>
    </row>
    <row r="16" spans="1:31" s="4" customFormat="1" x14ac:dyDescent="0.25">
      <c r="B16" s="245" t="s">
        <v>200</v>
      </c>
      <c r="C16" s="262">
        <f>C6-SUM(C7:C15)</f>
        <v>4290</v>
      </c>
      <c r="D16" s="262">
        <f>D6-SUM(D7:D15)</f>
        <v>10288</v>
      </c>
      <c r="E16" s="262">
        <f>E6-SUM(E7:E15)</f>
        <v>16308</v>
      </c>
      <c r="F16" s="268">
        <f t="shared" si="0"/>
        <v>0.10931393906894125</v>
      </c>
      <c r="G16" s="262">
        <f>G6-SUM(G7:G15)</f>
        <v>15859</v>
      </c>
      <c r="H16" s="270">
        <f t="shared" si="3"/>
        <v>-2.7532499386804021E-2</v>
      </c>
      <c r="I16" s="269">
        <f t="shared" si="4"/>
        <v>-449</v>
      </c>
      <c r="J16" s="268">
        <f t="shared" si="5"/>
        <v>0.10815142153753828</v>
      </c>
      <c r="K16" s="262">
        <f>K6-SUM(K7:K15)</f>
        <v>15735</v>
      </c>
      <c r="L16" s="270">
        <f t="shared" si="6"/>
        <v>-7.8189040923135611E-3</v>
      </c>
      <c r="M16" s="269">
        <f t="shared" si="7"/>
        <v>-124</v>
      </c>
      <c r="N16" s="268">
        <f t="shared" si="8"/>
        <v>0.11178125399599335</v>
      </c>
      <c r="O16" s="262">
        <f>O6-SUM(O7:O15)</f>
        <v>12200</v>
      </c>
      <c r="P16" s="270">
        <f t="shared" si="9"/>
        <v>-0.22465840482999677</v>
      </c>
      <c r="Q16" s="269">
        <f t="shared" si="10"/>
        <v>-3535</v>
      </c>
      <c r="R16" s="270">
        <f t="shared" si="1"/>
        <v>1.8438228438228439</v>
      </c>
      <c r="S16" s="269">
        <f t="shared" si="2"/>
        <v>7910</v>
      </c>
      <c r="T16" s="268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179</v>
      </c>
    </row>
    <row r="18" spans="2:31" s="4" customFormat="1" x14ac:dyDescent="0.25">
      <c r="B18" s="173" t="s">
        <v>180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182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183</v>
      </c>
      <c r="O44" s="14">
        <v>2021</v>
      </c>
      <c r="P44" s="14" t="s">
        <v>183</v>
      </c>
      <c r="Q44" s="14" t="s">
        <v>184</v>
      </c>
      <c r="R44" s="14" t="s">
        <v>185</v>
      </c>
      <c r="S44" s="14" t="s">
        <v>186</v>
      </c>
      <c r="T44" s="89"/>
      <c r="AE44" s="1"/>
    </row>
    <row r="45" spans="2:31" s="4" customFormat="1" ht="18.75" hidden="1" x14ac:dyDescent="0.3">
      <c r="B45" s="234" t="s">
        <v>170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171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172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173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174</v>
      </c>
    </row>
    <row r="49" spans="2:31" s="4" customFormat="1" hidden="1" x14ac:dyDescent="0.25">
      <c r="B49" s="245" t="s">
        <v>175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176</v>
      </c>
    </row>
    <row r="50" spans="2:31" s="4" customFormat="1" hidden="1" x14ac:dyDescent="0.25">
      <c r="B50" s="245" t="s">
        <v>177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178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179</v>
      </c>
    </row>
    <row r="52" spans="2:31" s="4" customFormat="1" hidden="1" x14ac:dyDescent="0.25">
      <c r="B52" s="295" t="s">
        <v>180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49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199</v>
      </c>
      <c r="C136" s="238">
        <v>208389</v>
      </c>
      <c r="D136" s="238">
        <v>416048</v>
      </c>
      <c r="E136" s="238">
        <v>423208</v>
      </c>
      <c r="F136" s="238">
        <v>428791</v>
      </c>
      <c r="G136" s="239">
        <f>F136/E136-1</f>
        <v>1.3192094667397569E-2</v>
      </c>
      <c r="H136" s="238">
        <f>F136-E136</f>
        <v>5583</v>
      </c>
      <c r="I136" s="239">
        <f>F136/F$136</f>
        <v>1</v>
      </c>
      <c r="J136" s="238">
        <v>421973</v>
      </c>
      <c r="K136" s="239">
        <f>H136/H$136</f>
        <v>1</v>
      </c>
      <c r="L136" s="239">
        <f>J136/F136-1</f>
        <v>-1.5900520300099585E-2</v>
      </c>
      <c r="M136" s="238">
        <f>J136-F136</f>
        <v>-6818</v>
      </c>
      <c r="N136" s="239">
        <f>J136/C136-1</f>
        <v>1.0249293388806513</v>
      </c>
      <c r="O136" s="238">
        <f>J136-C136</f>
        <v>213584</v>
      </c>
      <c r="Q136" s="29"/>
      <c r="R136" s="81"/>
      <c r="Z136" s="1" t="s">
        <v>172</v>
      </c>
      <c r="AE136"/>
    </row>
    <row r="137" spans="1:31" s="4" customFormat="1" x14ac:dyDescent="0.25">
      <c r="B137" s="245" t="s">
        <v>46</v>
      </c>
      <c r="C137" s="262">
        <v>68476</v>
      </c>
      <c r="D137" s="262">
        <v>126666</v>
      </c>
      <c r="E137" s="262">
        <v>86811</v>
      </c>
      <c r="F137" s="262">
        <v>75374</v>
      </c>
      <c r="G137" s="268">
        <f t="shared" ref="G137:G146" si="12">F137/E137-1</f>
        <v>-0.13174597689232936</v>
      </c>
      <c r="H137" s="275">
        <f t="shared" ref="H137:H146" si="13">F137-E137</f>
        <v>-11437</v>
      </c>
      <c r="I137" s="270">
        <f t="shared" ref="I137:K146" si="14">F137/F$136</f>
        <v>0.17578260737748694</v>
      </c>
      <c r="J137" s="262">
        <v>60650</v>
      </c>
      <c r="K137" s="270">
        <f t="shared" si="14"/>
        <v>-2.0485402113559017</v>
      </c>
      <c r="L137" s="270">
        <f t="shared" ref="L137:L146" si="15">J137/F137-1</f>
        <v>-0.19534587523549229</v>
      </c>
      <c r="M137" s="269">
        <f t="shared" ref="M137:M146" si="16">J137-F137</f>
        <v>-14724</v>
      </c>
      <c r="N137" s="268">
        <f t="shared" ref="N137:N146" si="17">J137/C137-1</f>
        <v>-0.11428821776972953</v>
      </c>
      <c r="O137" s="262">
        <f t="shared" ref="O137:O146" si="18">J137-C137</f>
        <v>-7826</v>
      </c>
      <c r="Q137" s="29"/>
      <c r="R137" s="81"/>
      <c r="Z137" s="1" t="s">
        <v>174</v>
      </c>
    </row>
    <row r="138" spans="1:31" s="4" customFormat="1" x14ac:dyDescent="0.25">
      <c r="B138" s="245" t="s">
        <v>47</v>
      </c>
      <c r="C138" s="262">
        <v>24912</v>
      </c>
      <c r="D138" s="262">
        <v>43482</v>
      </c>
      <c r="E138" s="262">
        <v>48094</v>
      </c>
      <c r="F138" s="262">
        <v>51902</v>
      </c>
      <c r="G138" s="268">
        <f t="shared" si="12"/>
        <v>7.9178275876408799E-2</v>
      </c>
      <c r="H138" s="275">
        <f t="shared" si="13"/>
        <v>3808</v>
      </c>
      <c r="I138" s="270">
        <f t="shared" si="14"/>
        <v>0.12104265248104555</v>
      </c>
      <c r="J138" s="262">
        <v>50245</v>
      </c>
      <c r="K138" s="270">
        <f t="shared" si="14"/>
        <v>0.68207057137739568</v>
      </c>
      <c r="L138" s="270">
        <f t="shared" si="15"/>
        <v>-3.1925552001849655E-2</v>
      </c>
      <c r="M138" s="269">
        <f t="shared" si="16"/>
        <v>-1657</v>
      </c>
      <c r="N138" s="268">
        <f t="shared" si="17"/>
        <v>1.0168994861913938</v>
      </c>
      <c r="O138" s="262">
        <f t="shared" si="18"/>
        <v>25333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1658</v>
      </c>
      <c r="D139" s="262">
        <v>2415</v>
      </c>
      <c r="E139" s="262">
        <v>3515</v>
      </c>
      <c r="F139" s="262">
        <v>14811</v>
      </c>
      <c r="G139" s="268">
        <f t="shared" si="12"/>
        <v>3.2136557610241825</v>
      </c>
      <c r="H139" s="276">
        <f t="shared" si="13"/>
        <v>11296</v>
      </c>
      <c r="I139" s="274">
        <f t="shared" si="14"/>
        <v>3.4541303338922691E-2</v>
      </c>
      <c r="J139" s="262">
        <v>7251</v>
      </c>
      <c r="K139" s="274">
        <f t="shared" si="14"/>
        <v>2.0232849722371484</v>
      </c>
      <c r="L139" s="270">
        <f t="shared" si="15"/>
        <v>-0.51043143609479436</v>
      </c>
      <c r="M139" s="269">
        <f t="shared" si="16"/>
        <v>-7560</v>
      </c>
      <c r="N139" s="268">
        <f t="shared" si="17"/>
        <v>3.3733413751507841</v>
      </c>
      <c r="O139" s="262">
        <f t="shared" si="18"/>
        <v>5593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28320</v>
      </c>
      <c r="D140" s="262">
        <v>66989</v>
      </c>
      <c r="E140" s="262">
        <v>97391</v>
      </c>
      <c r="F140" s="262">
        <v>92103</v>
      </c>
      <c r="G140" s="268">
        <f t="shared" si="12"/>
        <v>-5.4296598248298134E-2</v>
      </c>
      <c r="H140" s="275">
        <f t="shared" si="13"/>
        <v>-5288</v>
      </c>
      <c r="I140" s="270">
        <f t="shared" si="14"/>
        <v>0.21479695236140683</v>
      </c>
      <c r="J140" s="262">
        <v>106284</v>
      </c>
      <c r="K140" s="270">
        <f t="shared" si="14"/>
        <v>-0.94716102453877848</v>
      </c>
      <c r="L140" s="270">
        <f t="shared" si="15"/>
        <v>0.15396892609361257</v>
      </c>
      <c r="M140" s="269">
        <f t="shared" si="16"/>
        <v>14181</v>
      </c>
      <c r="N140" s="268">
        <f t="shared" si="17"/>
        <v>2.7529661016949154</v>
      </c>
      <c r="O140" s="262">
        <f t="shared" si="18"/>
        <v>77964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4963</v>
      </c>
      <c r="D141" s="262">
        <v>24120</v>
      </c>
      <c r="E141" s="262">
        <v>16359</v>
      </c>
      <c r="F141" s="262">
        <v>19520</v>
      </c>
      <c r="G141" s="268">
        <f t="shared" si="12"/>
        <v>0.19322696986368371</v>
      </c>
      <c r="H141" s="276">
        <f t="shared" si="13"/>
        <v>3161</v>
      </c>
      <c r="I141" s="274">
        <f t="shared" si="14"/>
        <v>4.5523343540326174E-2</v>
      </c>
      <c r="J141" s="262">
        <v>16099</v>
      </c>
      <c r="K141" s="274">
        <f t="shared" si="14"/>
        <v>0.56618305570481819</v>
      </c>
      <c r="L141" s="270">
        <f t="shared" si="15"/>
        <v>-0.17525614754098362</v>
      </c>
      <c r="M141" s="269">
        <f t="shared" si="16"/>
        <v>-3421</v>
      </c>
      <c r="N141" s="268">
        <f t="shared" si="17"/>
        <v>2.243804150715293</v>
      </c>
      <c r="O141" s="262">
        <f t="shared" si="18"/>
        <v>11136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27791</v>
      </c>
      <c r="D142" s="262">
        <v>53247</v>
      </c>
      <c r="E142" s="262">
        <v>69865</v>
      </c>
      <c r="F142" s="262">
        <v>66121</v>
      </c>
      <c r="G142" s="268">
        <f t="shared" si="12"/>
        <v>-5.3589064624633198E-2</v>
      </c>
      <c r="H142" s="275">
        <f t="shared" si="13"/>
        <v>-3744</v>
      </c>
      <c r="I142" s="270">
        <f t="shared" si="14"/>
        <v>0.1542033298273518</v>
      </c>
      <c r="J142" s="262">
        <v>75793</v>
      </c>
      <c r="K142" s="270">
        <f t="shared" si="14"/>
        <v>-0.67060720042987643</v>
      </c>
      <c r="L142" s="270">
        <f t="shared" si="15"/>
        <v>0.14627727953297742</v>
      </c>
      <c r="M142" s="269">
        <f t="shared" si="16"/>
        <v>9672</v>
      </c>
      <c r="N142" s="268">
        <f t="shared" si="17"/>
        <v>1.7272498290813574</v>
      </c>
      <c r="O142" s="262">
        <f t="shared" si="18"/>
        <v>48002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8684</v>
      </c>
      <c r="D143" s="262">
        <v>11001</v>
      </c>
      <c r="E143" s="262">
        <v>16289</v>
      </c>
      <c r="F143" s="262">
        <v>12024</v>
      </c>
      <c r="G143" s="268">
        <f t="shared" si="12"/>
        <v>-0.261833138928111</v>
      </c>
      <c r="H143" s="276">
        <f t="shared" si="13"/>
        <v>-4265</v>
      </c>
      <c r="I143" s="274">
        <f t="shared" si="14"/>
        <v>2.8041633336520589E-2</v>
      </c>
      <c r="J143" s="262">
        <v>11877</v>
      </c>
      <c r="K143" s="274">
        <f t="shared" si="14"/>
        <v>-0.76392620454952531</v>
      </c>
      <c r="L143" s="270">
        <f t="shared" si="15"/>
        <v>-1.2225548902195627E-2</v>
      </c>
      <c r="M143" s="269">
        <f t="shared" si="16"/>
        <v>-147</v>
      </c>
      <c r="N143" s="268">
        <f t="shared" si="17"/>
        <v>0.36768770152003682</v>
      </c>
      <c r="O143" s="262">
        <f t="shared" si="18"/>
        <v>3193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20058</v>
      </c>
      <c r="D144" s="262">
        <v>34195</v>
      </c>
      <c r="E144" s="262">
        <v>19943</v>
      </c>
      <c r="F144" s="262">
        <v>20738</v>
      </c>
      <c r="G144" s="268">
        <f t="shared" si="12"/>
        <v>3.9863611292182632E-2</v>
      </c>
      <c r="H144" s="275">
        <f t="shared" si="13"/>
        <v>795</v>
      </c>
      <c r="I144" s="270">
        <f t="shared" si="14"/>
        <v>4.8363888234594477E-2</v>
      </c>
      <c r="J144" s="262">
        <v>18376</v>
      </c>
      <c r="K144" s="270">
        <f t="shared" si="14"/>
        <v>0.14239656098871575</v>
      </c>
      <c r="L144" s="270">
        <f t="shared" si="15"/>
        <v>-0.1138971935577201</v>
      </c>
      <c r="M144" s="269">
        <f t="shared" si="16"/>
        <v>-2362</v>
      </c>
      <c r="N144" s="268">
        <f t="shared" si="17"/>
        <v>-8.3856815235816118E-2</v>
      </c>
      <c r="O144" s="262">
        <f t="shared" si="18"/>
        <v>-1682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8930</v>
      </c>
      <c r="D145" s="262">
        <v>21567</v>
      </c>
      <c r="E145" s="262">
        <v>23338</v>
      </c>
      <c r="F145" s="262">
        <v>31999</v>
      </c>
      <c r="G145" s="268">
        <f t="shared" si="12"/>
        <v>0.37111149198731685</v>
      </c>
      <c r="H145" s="276">
        <f t="shared" si="13"/>
        <v>8661</v>
      </c>
      <c r="I145" s="274">
        <f t="shared" si="14"/>
        <v>7.4626099894820552E-2</v>
      </c>
      <c r="J145" s="262">
        <v>37562</v>
      </c>
      <c r="K145" s="274">
        <f t="shared" si="14"/>
        <v>1.5513164965072541</v>
      </c>
      <c r="L145" s="270">
        <f t="shared" si="15"/>
        <v>0.17384918278696215</v>
      </c>
      <c r="M145" s="269">
        <f t="shared" si="16"/>
        <v>5563</v>
      </c>
      <c r="N145" s="268">
        <f t="shared" si="17"/>
        <v>3.2062709966405372</v>
      </c>
      <c r="O145" s="262">
        <f t="shared" si="18"/>
        <v>28632</v>
      </c>
      <c r="Q145" s="29"/>
      <c r="R145" s="81"/>
      <c r="Z145" s="1"/>
    </row>
    <row r="146" spans="2:31" s="4" customFormat="1" x14ac:dyDescent="0.25">
      <c r="B146" s="245" t="s">
        <v>200</v>
      </c>
      <c r="C146" s="262">
        <f>C136-SUM(C137:C145)</f>
        <v>14597</v>
      </c>
      <c r="D146" s="262">
        <f>D136-SUM(D137:D145)</f>
        <v>32366</v>
      </c>
      <c r="E146" s="262">
        <f>E136-SUM(E137:E145)</f>
        <v>41603</v>
      </c>
      <c r="F146" s="262">
        <f>F136-SUM(F137:F145)</f>
        <v>44199</v>
      </c>
      <c r="G146" s="268">
        <f t="shared" si="12"/>
        <v>6.2399346200995076E-2</v>
      </c>
      <c r="H146" s="275">
        <f t="shared" si="13"/>
        <v>2596</v>
      </c>
      <c r="I146" s="270">
        <f t="shared" si="14"/>
        <v>0.10307818960752441</v>
      </c>
      <c r="J146" s="262">
        <f>J136-SUM(J137:J145)</f>
        <v>37836</v>
      </c>
      <c r="K146" s="270">
        <f t="shared" si="14"/>
        <v>0.46498298405874977</v>
      </c>
      <c r="L146" s="270">
        <f t="shared" si="15"/>
        <v>-0.14396253308898388</v>
      </c>
      <c r="M146" s="269">
        <f t="shared" si="16"/>
        <v>-6363</v>
      </c>
      <c r="N146" s="268">
        <f t="shared" si="17"/>
        <v>1.592039460163047</v>
      </c>
      <c r="O146" s="262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179</v>
      </c>
    </row>
    <row r="148" spans="2:31" s="4" customFormat="1" x14ac:dyDescent="0.25">
      <c r="B148" s="173" t="s">
        <v>180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78FE4-707D-4C5D-A957-68015D8D73B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303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203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49807</v>
      </c>
      <c r="D8" s="121">
        <f t="shared" ref="D8:D21" si="0">C8/C9-1</f>
        <v>-0.10554198692622652</v>
      </c>
    </row>
    <row r="9" spans="1:5" x14ac:dyDescent="0.25">
      <c r="A9" s="1"/>
      <c r="B9" s="119">
        <v>2023</v>
      </c>
      <c r="C9" s="120">
        <v>55684</v>
      </c>
      <c r="D9" s="121">
        <f t="shared" si="0"/>
        <v>0.14505449311124829</v>
      </c>
    </row>
    <row r="10" spans="1:5" x14ac:dyDescent="0.25">
      <c r="A10" s="1"/>
      <c r="B10" s="119">
        <v>2022</v>
      </c>
      <c r="C10" s="120">
        <v>48630</v>
      </c>
      <c r="D10" s="121">
        <f t="shared" si="0"/>
        <v>9.531960899139591E-2</v>
      </c>
    </row>
    <row r="11" spans="1:5" x14ac:dyDescent="0.25">
      <c r="A11" s="1"/>
      <c r="B11" s="119">
        <v>2021</v>
      </c>
      <c r="C11" s="120">
        <v>44398</v>
      </c>
      <c r="D11" s="121">
        <f t="shared" si="0"/>
        <v>0.45167407794925452</v>
      </c>
    </row>
    <row r="12" spans="1:5" x14ac:dyDescent="0.25">
      <c r="A12" s="1" t="s">
        <v>74</v>
      </c>
      <c r="B12" s="119">
        <v>2020</v>
      </c>
      <c r="C12" s="120">
        <v>30584</v>
      </c>
      <c r="D12" s="121">
        <f t="shared" si="0"/>
        <v>-1.3705698345641615E-2</v>
      </c>
    </row>
    <row r="13" spans="1:5" x14ac:dyDescent="0.25">
      <c r="A13" s="1" t="s">
        <v>76</v>
      </c>
      <c r="B13" s="119">
        <v>2019</v>
      </c>
      <c r="C13" s="120">
        <v>31009</v>
      </c>
      <c r="D13" s="121">
        <f t="shared" si="0"/>
        <v>2.9344398340249045E-2</v>
      </c>
    </row>
    <row r="14" spans="1:5" x14ac:dyDescent="0.25">
      <c r="A14" s="1" t="s">
        <v>78</v>
      </c>
      <c r="B14" s="119">
        <v>2018</v>
      </c>
      <c r="C14" s="120">
        <v>30125</v>
      </c>
      <c r="D14" s="121">
        <f t="shared" si="0"/>
        <v>0.13405360638458053</v>
      </c>
    </row>
    <row r="15" spans="1:5" x14ac:dyDescent="0.25">
      <c r="A15" s="1" t="s">
        <v>80</v>
      </c>
      <c r="B15" s="119">
        <v>2017</v>
      </c>
      <c r="C15" s="120">
        <v>26564</v>
      </c>
      <c r="D15" s="121">
        <f t="shared" si="0"/>
        <v>-9.7781120722073567E-4</v>
      </c>
    </row>
    <row r="16" spans="1:5" x14ac:dyDescent="0.25">
      <c r="A16" s="1" t="s">
        <v>82</v>
      </c>
      <c r="B16" s="119">
        <v>2016</v>
      </c>
      <c r="C16" s="120">
        <v>26590</v>
      </c>
      <c r="D16" s="121">
        <f>C16/C17-1</f>
        <v>0.18944307761127255</v>
      </c>
    </row>
    <row r="17" spans="1:4" x14ac:dyDescent="0.25">
      <c r="A17" s="1" t="s">
        <v>84</v>
      </c>
      <c r="B17" s="119">
        <v>2015</v>
      </c>
      <c r="C17" s="120">
        <v>22355</v>
      </c>
      <c r="D17" s="121">
        <f t="shared" si="0"/>
        <v>-0.12295500019616301</v>
      </c>
    </row>
    <row r="18" spans="1:4" x14ac:dyDescent="0.25">
      <c r="A18" s="1" t="s">
        <v>86</v>
      </c>
      <c r="B18" s="119">
        <v>2014</v>
      </c>
      <c r="C18" s="120">
        <v>25489</v>
      </c>
      <c r="D18" s="121">
        <f t="shared" si="0"/>
        <v>-0.13349877617623063</v>
      </c>
    </row>
    <row r="19" spans="1:4" x14ac:dyDescent="0.25">
      <c r="A19" s="1" t="s">
        <v>88</v>
      </c>
      <c r="B19" s="119">
        <v>2013</v>
      </c>
      <c r="C19" s="120">
        <v>29416</v>
      </c>
      <c r="D19" s="121">
        <f t="shared" si="0"/>
        <v>-0.21404333769738426</v>
      </c>
    </row>
    <row r="20" spans="1:4" x14ac:dyDescent="0.25">
      <c r="A20" s="1" t="s">
        <v>90</v>
      </c>
      <c r="B20" s="119">
        <v>2012</v>
      </c>
      <c r="C20" s="120">
        <v>37427</v>
      </c>
      <c r="D20" s="121">
        <f>C20/C21-1</f>
        <v>-2.8853888269026129E-2</v>
      </c>
    </row>
    <row r="21" spans="1:4" x14ac:dyDescent="0.25">
      <c r="A21" s="1" t="s">
        <v>92</v>
      </c>
      <c r="B21" s="119">
        <v>2011</v>
      </c>
      <c r="C21" s="120">
        <v>38539</v>
      </c>
      <c r="D21" s="121">
        <f t="shared" si="0"/>
        <v>1.0031706429648111</v>
      </c>
    </row>
    <row r="22" spans="1:4" x14ac:dyDescent="0.25">
      <c r="A22" s="1" t="s">
        <v>94</v>
      </c>
      <c r="B22" s="119">
        <v>2010</v>
      </c>
      <c r="C22" s="120">
        <v>19239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FCC59-188D-42E4-8949-783B9422EFF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304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204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33708</v>
      </c>
      <c r="D8" s="121">
        <f t="shared" ref="D8:D21" si="0">C8/C9-1</f>
        <v>-6.791284149983412E-2</v>
      </c>
    </row>
    <row r="9" spans="1:5" x14ac:dyDescent="0.25">
      <c r="A9" s="1"/>
      <c r="B9" s="119">
        <v>2023</v>
      </c>
      <c r="C9" s="120">
        <v>36164</v>
      </c>
      <c r="D9" s="121">
        <f t="shared" si="0"/>
        <v>0.12063462551516846</v>
      </c>
    </row>
    <row r="10" spans="1:5" x14ac:dyDescent="0.25">
      <c r="A10" s="1"/>
      <c r="B10" s="119">
        <v>2022</v>
      </c>
      <c r="C10" s="120">
        <v>32271</v>
      </c>
      <c r="D10" s="121">
        <f t="shared" si="0"/>
        <v>0.59142913502317773</v>
      </c>
    </row>
    <row r="11" spans="1:5" x14ac:dyDescent="0.25">
      <c r="A11" s="1"/>
      <c r="B11" s="119">
        <v>2021</v>
      </c>
      <c r="C11" s="120">
        <v>20278</v>
      </c>
      <c r="D11" s="121">
        <f t="shared" si="0"/>
        <v>-0.20853986963818738</v>
      </c>
    </row>
    <row r="12" spans="1:5" x14ac:dyDescent="0.25">
      <c r="A12" s="1" t="s">
        <v>74</v>
      </c>
      <c r="B12" s="119">
        <v>2020</v>
      </c>
      <c r="C12" s="120">
        <v>25621</v>
      </c>
      <c r="D12" s="121">
        <f t="shared" si="0"/>
        <v>0.33980024054803115</v>
      </c>
    </row>
    <row r="13" spans="1:5" x14ac:dyDescent="0.25">
      <c r="A13" s="1" t="s">
        <v>76</v>
      </c>
      <c r="B13" s="119">
        <v>2019</v>
      </c>
      <c r="C13" s="120">
        <v>19123</v>
      </c>
      <c r="D13" s="121">
        <f t="shared" si="0"/>
        <v>0.15995390027902467</v>
      </c>
    </row>
    <row r="14" spans="1:5" x14ac:dyDescent="0.25">
      <c r="A14" s="1" t="s">
        <v>78</v>
      </c>
      <c r="B14" s="119">
        <v>2018</v>
      </c>
      <c r="C14" s="120">
        <v>16486</v>
      </c>
      <c r="D14" s="121">
        <f t="shared" si="0"/>
        <v>0.26601136538166181</v>
      </c>
    </row>
    <row r="15" spans="1:5" x14ac:dyDescent="0.25">
      <c r="A15" s="1" t="s">
        <v>80</v>
      </c>
      <c r="B15" s="119">
        <v>2017</v>
      </c>
      <c r="C15" s="120">
        <v>13022</v>
      </c>
      <c r="D15" s="121">
        <f>C15/C16-1</f>
        <v>-0.12948726519152354</v>
      </c>
    </row>
    <row r="16" spans="1:5" x14ac:dyDescent="0.25">
      <c r="A16" s="1" t="s">
        <v>82</v>
      </c>
      <c r="B16" s="119">
        <v>2016</v>
      </c>
      <c r="C16" s="120">
        <v>14959</v>
      </c>
      <c r="D16" s="121">
        <f>C16/C17-1</f>
        <v>0.70764840182648392</v>
      </c>
    </row>
    <row r="17" spans="1:4" x14ac:dyDescent="0.25">
      <c r="A17" s="1" t="s">
        <v>84</v>
      </c>
      <c r="B17" s="119">
        <v>2015</v>
      </c>
      <c r="C17" s="120">
        <v>8760</v>
      </c>
      <c r="D17" s="121">
        <f t="shared" si="0"/>
        <v>-0.42113262406660945</v>
      </c>
    </row>
    <row r="18" spans="1:4" x14ac:dyDescent="0.25">
      <c r="A18" s="1" t="s">
        <v>86</v>
      </c>
      <c r="B18" s="119">
        <v>2014</v>
      </c>
      <c r="C18" s="120">
        <v>15133</v>
      </c>
      <c r="D18" s="121">
        <f t="shared" si="0"/>
        <v>-9.7500327182306057E-3</v>
      </c>
    </row>
    <row r="19" spans="1:4" x14ac:dyDescent="0.25">
      <c r="A19" s="1" t="s">
        <v>88</v>
      </c>
      <c r="B19" s="119">
        <v>2013</v>
      </c>
      <c r="C19" s="120">
        <v>15282</v>
      </c>
      <c r="D19" s="121">
        <f t="shared" si="0"/>
        <v>-0.43904856293359762</v>
      </c>
    </row>
    <row r="20" spans="1:4" x14ac:dyDescent="0.25">
      <c r="A20" s="1" t="s">
        <v>90</v>
      </c>
      <c r="B20" s="119">
        <v>2012</v>
      </c>
      <c r="C20" s="120">
        <v>27243</v>
      </c>
      <c r="D20" s="121">
        <f>C20/C21-1</f>
        <v>1.229934601664695E-2</v>
      </c>
    </row>
    <row r="21" spans="1:4" x14ac:dyDescent="0.25">
      <c r="A21" s="1" t="s">
        <v>92</v>
      </c>
      <c r="B21" s="119">
        <v>2011</v>
      </c>
      <c r="C21" s="120">
        <v>26912</v>
      </c>
      <c r="D21" s="121">
        <f t="shared" si="0"/>
        <v>1.4401124308640858</v>
      </c>
    </row>
    <row r="22" spans="1:4" x14ac:dyDescent="0.25">
      <c r="A22" s="1" t="s">
        <v>94</v>
      </c>
      <c r="B22" s="119">
        <v>2010</v>
      </c>
      <c r="C22" s="120">
        <v>11029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07B8B-F887-43D4-BAF8-CFA97BD9D0D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305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205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16099</v>
      </c>
      <c r="D8" s="121">
        <f t="shared" ref="D8:D21" si="0">C8/C9-1</f>
        <v>-0.17525614754098362</v>
      </c>
    </row>
    <row r="9" spans="1:5" x14ac:dyDescent="0.25">
      <c r="A9" s="1"/>
      <c r="B9" s="119">
        <v>2023</v>
      </c>
      <c r="C9" s="120">
        <v>19520</v>
      </c>
      <c r="D9" s="121">
        <f t="shared" si="0"/>
        <v>0.19322696986368371</v>
      </c>
    </row>
    <row r="10" spans="1:5" x14ac:dyDescent="0.25">
      <c r="A10" s="1"/>
      <c r="B10" s="119">
        <v>2022</v>
      </c>
      <c r="C10" s="120">
        <v>16359</v>
      </c>
      <c r="D10" s="121">
        <f t="shared" si="0"/>
        <v>-0.32176616915422884</v>
      </c>
    </row>
    <row r="11" spans="1:5" x14ac:dyDescent="0.25">
      <c r="A11" s="1"/>
      <c r="B11" s="119">
        <v>2021</v>
      </c>
      <c r="C11" s="120">
        <v>24120</v>
      </c>
      <c r="D11" s="121">
        <f t="shared" si="0"/>
        <v>3.8599637316139432</v>
      </c>
    </row>
    <row r="12" spans="1:5" x14ac:dyDescent="0.25">
      <c r="A12" s="1" t="s">
        <v>74</v>
      </c>
      <c r="B12" s="119">
        <v>2020</v>
      </c>
      <c r="C12" s="120">
        <v>4963</v>
      </c>
      <c r="D12" s="121">
        <f t="shared" si="0"/>
        <v>-0.58244994110718484</v>
      </c>
    </row>
    <row r="13" spans="1:5" x14ac:dyDescent="0.25">
      <c r="A13" s="1" t="s">
        <v>76</v>
      </c>
      <c r="B13" s="119">
        <v>2019</v>
      </c>
      <c r="C13" s="120">
        <v>11886</v>
      </c>
      <c r="D13" s="121">
        <f t="shared" si="0"/>
        <v>-0.12852848449299803</v>
      </c>
    </row>
    <row r="14" spans="1:5" x14ac:dyDescent="0.25">
      <c r="A14" s="1" t="s">
        <v>78</v>
      </c>
      <c r="B14" s="119">
        <v>2018</v>
      </c>
      <c r="C14" s="120">
        <v>13639</v>
      </c>
      <c r="D14" s="121">
        <f t="shared" si="0"/>
        <v>7.1629006055236033E-3</v>
      </c>
    </row>
    <row r="15" spans="1:5" x14ac:dyDescent="0.25">
      <c r="A15" s="1" t="s">
        <v>80</v>
      </c>
      <c r="B15" s="119">
        <v>2017</v>
      </c>
      <c r="C15" s="120">
        <v>13542</v>
      </c>
      <c r="D15" s="121">
        <f>C15/C16-1</f>
        <v>0.16430229558937315</v>
      </c>
    </row>
    <row r="16" spans="1:5" x14ac:dyDescent="0.25">
      <c r="A16" s="1" t="s">
        <v>82</v>
      </c>
      <c r="B16" s="119">
        <v>2016</v>
      </c>
      <c r="C16" s="120">
        <v>11631</v>
      </c>
      <c r="D16" s="121">
        <f>C16/C17-1</f>
        <v>-0.14446487679293862</v>
      </c>
    </row>
    <row r="17" spans="1:4" x14ac:dyDescent="0.25">
      <c r="A17" s="1" t="s">
        <v>84</v>
      </c>
      <c r="B17" s="119">
        <v>2015</v>
      </c>
      <c r="C17" s="120">
        <v>13595</v>
      </c>
      <c r="D17" s="121">
        <f t="shared" si="0"/>
        <v>0.31276554654306676</v>
      </c>
    </row>
    <row r="18" spans="1:4" x14ac:dyDescent="0.25">
      <c r="A18" s="1" t="s">
        <v>86</v>
      </c>
      <c r="B18" s="119">
        <v>2014</v>
      </c>
      <c r="C18" s="120">
        <v>10356</v>
      </c>
      <c r="D18" s="121">
        <f t="shared" si="0"/>
        <v>-0.26729871232489033</v>
      </c>
    </row>
    <row r="19" spans="1:4" x14ac:dyDescent="0.25">
      <c r="A19" s="1" t="s">
        <v>88</v>
      </c>
      <c r="B19" s="119">
        <v>2013</v>
      </c>
      <c r="C19" s="120">
        <v>14134</v>
      </c>
      <c r="D19" s="121">
        <f t="shared" si="0"/>
        <v>0.38786331500392768</v>
      </c>
    </row>
    <row r="20" spans="1:4" x14ac:dyDescent="0.25">
      <c r="A20" s="1" t="s">
        <v>90</v>
      </c>
      <c r="B20" s="119">
        <v>2012</v>
      </c>
      <c r="C20" s="120">
        <v>10184</v>
      </c>
      <c r="D20" s="121">
        <f>C20/C21-1</f>
        <v>-0.12410768039907116</v>
      </c>
    </row>
    <row r="21" spans="1:4" x14ac:dyDescent="0.25">
      <c r="A21" s="1" t="s">
        <v>92</v>
      </c>
      <c r="B21" s="119">
        <v>2011</v>
      </c>
      <c r="C21" s="120">
        <v>11627</v>
      </c>
      <c r="D21" s="121">
        <f t="shared" si="0"/>
        <v>0.41619975639464069</v>
      </c>
    </row>
    <row r="22" spans="1:4" x14ac:dyDescent="0.25">
      <c r="A22" s="1" t="s">
        <v>94</v>
      </c>
      <c r="B22" s="119">
        <v>2010</v>
      </c>
      <c r="C22" s="120">
        <v>8210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B24E5-F8C3-416F-8D5D-5B7C2328938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0" t="s">
        <v>60</v>
      </c>
      <c r="D5" s="300"/>
      <c r="E5" s="300"/>
      <c r="F5" s="300"/>
      <c r="G5" s="300"/>
      <c r="H5" s="300"/>
      <c r="I5" s="88"/>
      <c r="J5" s="88"/>
      <c r="K5" s="88"/>
      <c r="L5" s="88"/>
      <c r="M5" s="89"/>
      <c r="N5" s="301" t="s">
        <v>61</v>
      </c>
      <c r="O5" s="301"/>
      <c r="P5" s="301"/>
      <c r="Q5" s="301"/>
      <c r="R5" s="301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221</v>
      </c>
      <c r="O6" s="92" t="s">
        <v>222</v>
      </c>
      <c r="P6" s="92" t="s">
        <v>223</v>
      </c>
      <c r="Q6" s="92" t="s">
        <v>224</v>
      </c>
      <c r="R6" s="92" t="s">
        <v>225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52</v>
      </c>
      <c r="C17" s="101">
        <v>4124</v>
      </c>
      <c r="D17" s="101">
        <v>2132</v>
      </c>
      <c r="E17" s="101">
        <v>2908</v>
      </c>
      <c r="F17" s="101">
        <v>4497</v>
      </c>
      <c r="G17" s="101">
        <v>4790</v>
      </c>
      <c r="H17" s="101">
        <v>4797</v>
      </c>
      <c r="I17" s="102">
        <f t="shared" si="0"/>
        <v>1.4613778705636626E-3</v>
      </c>
      <c r="J17" s="102">
        <f t="shared" si="1"/>
        <v>1.25</v>
      </c>
      <c r="K17" s="101">
        <f t="shared" si="2"/>
        <v>7</v>
      </c>
      <c r="L17" s="101">
        <f t="shared" si="3"/>
        <v>2665</v>
      </c>
      <c r="M17" s="95">
        <f>H17/H17</f>
        <v>1</v>
      </c>
      <c r="N17" s="101">
        <v>1972</v>
      </c>
      <c r="O17" s="101">
        <v>4097</v>
      </c>
      <c r="P17" s="101">
        <v>4791</v>
      </c>
      <c r="Q17" s="101">
        <v>4797</v>
      </c>
      <c r="R17" s="101">
        <v>4863</v>
      </c>
      <c r="S17" s="102">
        <f t="shared" si="4"/>
        <v>1.3758599124452875E-2</v>
      </c>
      <c r="T17" s="102">
        <f t="shared" si="5"/>
        <v>1.4660243407707911</v>
      </c>
      <c r="U17" s="101">
        <f t="shared" si="6"/>
        <v>66</v>
      </c>
      <c r="V17" s="101">
        <f t="shared" si="7"/>
        <v>2891</v>
      </c>
      <c r="W17" s="95">
        <f>R17/R17</f>
        <v>1</v>
      </c>
    </row>
    <row r="18" spans="2:23" x14ac:dyDescent="0.25">
      <c r="B18" s="96" t="s">
        <v>62</v>
      </c>
      <c r="C18" s="97">
        <v>1801</v>
      </c>
      <c r="D18" s="97">
        <v>1559</v>
      </c>
      <c r="E18" s="97">
        <v>2545</v>
      </c>
      <c r="F18" s="97">
        <v>3640</v>
      </c>
      <c r="G18" s="97">
        <v>3915</v>
      </c>
      <c r="H18" s="97">
        <v>3915</v>
      </c>
      <c r="I18" s="98">
        <f t="shared" si="0"/>
        <v>0</v>
      </c>
      <c r="J18" s="98">
        <f t="shared" si="1"/>
        <v>1.511225144323284</v>
      </c>
      <c r="K18" s="97">
        <f t="shared" si="2"/>
        <v>0</v>
      </c>
      <c r="L18" s="97">
        <f t="shared" si="3"/>
        <v>2356</v>
      </c>
      <c r="M18" s="98">
        <f>H18/H17</f>
        <v>0.81613508442776739</v>
      </c>
      <c r="N18" s="97">
        <v>1928</v>
      </c>
      <c r="O18" s="97">
        <v>3253</v>
      </c>
      <c r="P18" s="97">
        <v>3915</v>
      </c>
      <c r="Q18" s="97">
        <v>3915</v>
      </c>
      <c r="R18" s="97">
        <v>3981</v>
      </c>
      <c r="S18" s="98">
        <f t="shared" si="4"/>
        <v>1.6858237547892729E-2</v>
      </c>
      <c r="T18" s="98">
        <f t="shared" si="5"/>
        <v>1.0648340248962658</v>
      </c>
      <c r="U18" s="97">
        <f t="shared" si="6"/>
        <v>66</v>
      </c>
      <c r="V18" s="97">
        <f t="shared" si="7"/>
        <v>2053</v>
      </c>
      <c r="W18" s="98">
        <f>R18/R17</f>
        <v>0.81863047501542263</v>
      </c>
    </row>
    <row r="19" spans="2:23" x14ac:dyDescent="0.25">
      <c r="B19" s="99" t="s">
        <v>63</v>
      </c>
      <c r="C19" s="53">
        <v>1801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2323</v>
      </c>
      <c r="D21" s="97">
        <v>573</v>
      </c>
      <c r="E21" s="97">
        <v>363</v>
      </c>
      <c r="F21" s="97">
        <v>857</v>
      </c>
      <c r="G21" s="97">
        <v>875</v>
      </c>
      <c r="H21" s="97">
        <v>882</v>
      </c>
      <c r="I21" s="98">
        <f t="shared" si="0"/>
        <v>8.0000000000000071E-3</v>
      </c>
      <c r="J21" s="98">
        <f t="shared" si="1"/>
        <v>0.53926701570680624</v>
      </c>
      <c r="K21" s="97">
        <f t="shared" si="2"/>
        <v>7</v>
      </c>
      <c r="L21" s="97">
        <f t="shared" si="3"/>
        <v>309</v>
      </c>
      <c r="M21" s="98">
        <f>H21/H17</f>
        <v>0.18386491557223264</v>
      </c>
      <c r="N21" s="97">
        <v>44</v>
      </c>
      <c r="O21" s="97">
        <v>844</v>
      </c>
      <c r="P21" s="97">
        <v>876</v>
      </c>
      <c r="Q21" s="97">
        <v>882</v>
      </c>
      <c r="R21" s="97">
        <v>882</v>
      </c>
      <c r="S21" s="98">
        <f t="shared" si="4"/>
        <v>0</v>
      </c>
      <c r="T21" s="98">
        <f t="shared" si="5"/>
        <v>19.045454545454547</v>
      </c>
      <c r="U21" s="97">
        <f t="shared" si="6"/>
        <v>0</v>
      </c>
      <c r="V21" s="97">
        <f t="shared" si="7"/>
        <v>838</v>
      </c>
      <c r="W21" s="98">
        <f>R21/R17</f>
        <v>0.18136952498457742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F7ED1-D084-427E-9AE9-5101FE56788D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0" t="s">
        <v>66</v>
      </c>
      <c r="D5" s="300"/>
      <c r="E5" s="300"/>
      <c r="F5" s="300"/>
      <c r="G5" s="300"/>
      <c r="H5" s="300"/>
      <c r="I5" s="88"/>
      <c r="J5" s="88"/>
      <c r="K5" s="89"/>
      <c r="L5" s="301" t="s">
        <v>67</v>
      </c>
      <c r="M5" s="301"/>
      <c r="N5" s="301"/>
      <c r="O5" s="301"/>
      <c r="P5" s="301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221</v>
      </c>
      <c r="M6" s="92" t="s">
        <v>222</v>
      </c>
      <c r="N6" s="92" t="s">
        <v>223</v>
      </c>
      <c r="O6" s="92" t="s">
        <v>224</v>
      </c>
      <c r="P6" s="92" t="s">
        <v>225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52</v>
      </c>
      <c r="C17" s="101">
        <v>15</v>
      </c>
      <c r="D17" s="101">
        <v>6</v>
      </c>
      <c r="E17" s="101">
        <v>7</v>
      </c>
      <c r="F17" s="101">
        <v>11</v>
      </c>
      <c r="G17" s="101">
        <v>12</v>
      </c>
      <c r="H17" s="101">
        <v>12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4</v>
      </c>
      <c r="M17" s="101">
        <v>10</v>
      </c>
      <c r="N17" s="101">
        <v>12</v>
      </c>
      <c r="O17" s="101">
        <v>12</v>
      </c>
      <c r="P17" s="101">
        <v>13</v>
      </c>
      <c r="Q17" s="102">
        <f t="shared" si="0"/>
        <v>8.3333333333333259E-2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6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0.5</v>
      </c>
      <c r="L18" s="97">
        <v>2</v>
      </c>
      <c r="M18" s="97">
        <v>5</v>
      </c>
      <c r="N18" s="97">
        <v>6</v>
      </c>
      <c r="O18" s="97">
        <v>6</v>
      </c>
      <c r="P18" s="97">
        <v>7</v>
      </c>
      <c r="Q18" s="98">
        <f t="shared" si="0"/>
        <v>0.16666666666666674</v>
      </c>
      <c r="R18" s="97">
        <f t="shared" si="1"/>
        <v>1</v>
      </c>
      <c r="S18" s="98">
        <f>P18/P17</f>
        <v>0.53846153846153844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10</v>
      </c>
      <c r="D21" s="97">
        <v>3</v>
      </c>
      <c r="E21" s="97">
        <v>3</v>
      </c>
      <c r="F21" s="97">
        <v>5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0.5</v>
      </c>
      <c r="L21" s="97">
        <v>2</v>
      </c>
      <c r="M21" s="97">
        <v>5</v>
      </c>
      <c r="N21" s="97">
        <v>6</v>
      </c>
      <c r="O21" s="97">
        <v>6</v>
      </c>
      <c r="P21" s="97">
        <v>6</v>
      </c>
      <c r="Q21" s="98">
        <f t="shared" si="0"/>
        <v>0</v>
      </c>
      <c r="R21" s="97">
        <f t="shared" si="1"/>
        <v>0</v>
      </c>
      <c r="S21" s="98">
        <f>P21/P17</f>
        <v>0.46153846153846156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4181F-080D-4C09-AD9E-B370BF44E83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C9D04-7107-4455-8612-FD7EDEC0410F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231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14599</v>
      </c>
      <c r="D9" s="121">
        <v>0.23605113876894412</v>
      </c>
      <c r="E9" s="120">
        <v>2476</v>
      </c>
      <c r="F9" s="121">
        <f t="shared" ref="F9:L21" si="0">IFERROR(E9/C9-1,"-")</f>
        <v>-0.83039934242071378</v>
      </c>
      <c r="G9" s="120">
        <v>11584</v>
      </c>
      <c r="H9" s="121">
        <f>IFERROR(G9/E9-1,"-")</f>
        <v>3.6785137318255252</v>
      </c>
      <c r="I9" s="120">
        <v>15634</v>
      </c>
      <c r="J9" s="121">
        <f t="shared" si="0"/>
        <v>0.34962016574585641</v>
      </c>
      <c r="K9" s="120">
        <v>17228</v>
      </c>
      <c r="L9" s="121">
        <f t="shared" si="0"/>
        <v>0.10195727261097609</v>
      </c>
      <c r="M9" s="120">
        <v>20420</v>
      </c>
      <c r="N9" s="121">
        <f>IFERROR(M9/K9-1,"-")</f>
        <v>0.18527977710703514</v>
      </c>
    </row>
    <row r="10" spans="1:15" x14ac:dyDescent="0.25">
      <c r="A10" s="1" t="s">
        <v>74</v>
      </c>
      <c r="B10" s="119" t="s">
        <v>75</v>
      </c>
      <c r="C10" s="120">
        <v>15480</v>
      </c>
      <c r="D10" s="121">
        <v>0.28571428571428581</v>
      </c>
      <c r="E10" s="120">
        <v>1925</v>
      </c>
      <c r="F10" s="121">
        <f t="shared" si="0"/>
        <v>-0.87564599483204131</v>
      </c>
      <c r="G10" s="120">
        <v>14671</v>
      </c>
      <c r="H10" s="121">
        <f t="shared" si="0"/>
        <v>6.6212987012987012</v>
      </c>
      <c r="I10" s="120">
        <v>20512</v>
      </c>
      <c r="J10" s="121">
        <f t="shared" si="0"/>
        <v>0.3981323699815964</v>
      </c>
      <c r="K10" s="120">
        <v>17964</v>
      </c>
      <c r="L10" s="121">
        <f t="shared" si="0"/>
        <v>-0.12421996879875197</v>
      </c>
      <c r="M10" s="120">
        <v>19437</v>
      </c>
      <c r="N10" s="121">
        <f>IFERROR(M10/K10-1,"-")</f>
        <v>8.199732798931203E-2</v>
      </c>
    </row>
    <row r="11" spans="1:15" x14ac:dyDescent="0.25">
      <c r="A11" s="1" t="s">
        <v>76</v>
      </c>
      <c r="B11" s="119" t="s">
        <v>77</v>
      </c>
      <c r="C11" s="120">
        <v>5930</v>
      </c>
      <c r="D11" s="121">
        <v>-0.52335021300538542</v>
      </c>
      <c r="E11" s="120">
        <v>3083</v>
      </c>
      <c r="F11" s="121">
        <f t="shared" si="0"/>
        <v>-0.48010118043844852</v>
      </c>
      <c r="G11" s="120">
        <v>19941</v>
      </c>
      <c r="H11" s="121">
        <f t="shared" si="0"/>
        <v>5.4680506000648723</v>
      </c>
      <c r="I11" s="120">
        <v>21527</v>
      </c>
      <c r="J11" s="121">
        <f t="shared" si="0"/>
        <v>7.953462715009274E-2</v>
      </c>
      <c r="K11" s="120">
        <v>21188</v>
      </c>
      <c r="L11" s="121">
        <f t="shared" si="0"/>
        <v>-1.5747665722116388E-2</v>
      </c>
      <c r="M11" s="120">
        <v>20505</v>
      </c>
      <c r="N11" s="121">
        <f>IFERROR(M11/K11-1,"-")</f>
        <v>-3.2235227487256934E-2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5874</v>
      </c>
      <c r="F12" s="121" t="str">
        <f t="shared" si="0"/>
        <v>-</v>
      </c>
      <c r="G12" s="120">
        <v>16329</v>
      </c>
      <c r="H12" s="121">
        <f t="shared" si="0"/>
        <v>1.7798774259448416</v>
      </c>
      <c r="I12" s="120">
        <v>26292</v>
      </c>
      <c r="J12" s="121">
        <f t="shared" si="0"/>
        <v>0.61014146610325182</v>
      </c>
      <c r="K12" s="120">
        <v>20460</v>
      </c>
      <c r="L12" s="121">
        <f t="shared" si="0"/>
        <v>-0.221816522136011</v>
      </c>
      <c r="M12" s="120">
        <v>24747</v>
      </c>
      <c r="N12" s="121">
        <f>IFERROR(M12/K12-1,"-")</f>
        <v>0.20953079178885625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6562</v>
      </c>
      <c r="F13" s="121" t="str">
        <f t="shared" si="0"/>
        <v>-</v>
      </c>
      <c r="G13" s="120">
        <v>15949</v>
      </c>
      <c r="H13" s="121">
        <f t="shared" si="0"/>
        <v>1.4305089911612314</v>
      </c>
      <c r="I13" s="120">
        <v>20694</v>
      </c>
      <c r="J13" s="121">
        <f t="shared" si="0"/>
        <v>0.29751081572512383</v>
      </c>
      <c r="K13" s="120">
        <v>21715</v>
      </c>
      <c r="L13" s="121">
        <f t="shared" si="0"/>
        <v>4.9337972359137838E-2</v>
      </c>
      <c r="M13" s="120">
        <v>23114</v>
      </c>
      <c r="N13" s="121">
        <f>IFERROR(M13/K13-1,"-")</f>
        <v>6.4425512318673661E-2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12758</v>
      </c>
      <c r="F14" s="121" t="str">
        <f t="shared" si="0"/>
        <v>-</v>
      </c>
      <c r="G14" s="120">
        <v>13606</v>
      </c>
      <c r="H14" s="121">
        <f t="shared" si="0"/>
        <v>6.6468098448032586E-2</v>
      </c>
      <c r="I14" s="120">
        <v>22097</v>
      </c>
      <c r="J14" s="121">
        <f t="shared" si="0"/>
        <v>0.62406291342054976</v>
      </c>
      <c r="K14" s="120">
        <v>19721</v>
      </c>
      <c r="L14" s="121">
        <f t="shared" si="0"/>
        <v>-0.10752590849436572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10658</v>
      </c>
      <c r="F15" s="121" t="str">
        <f t="shared" si="0"/>
        <v>-</v>
      </c>
      <c r="G15" s="120">
        <v>15515</v>
      </c>
      <c r="H15" s="121">
        <f t="shared" si="0"/>
        <v>0.45571401763933195</v>
      </c>
      <c r="I15" s="120">
        <v>21748</v>
      </c>
      <c r="J15" s="121">
        <f t="shared" si="0"/>
        <v>0.4017402513696422</v>
      </c>
      <c r="K15" s="120">
        <v>20589</v>
      </c>
      <c r="L15" s="121">
        <f t="shared" si="0"/>
        <v>-5.3292256759242207E-2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12002</v>
      </c>
      <c r="D16" s="121">
        <v>-0.12661912385387863</v>
      </c>
      <c r="E16" s="120">
        <v>13469</v>
      </c>
      <c r="F16" s="121">
        <f t="shared" si="0"/>
        <v>0.12222962839526752</v>
      </c>
      <c r="G16" s="120">
        <v>21074</v>
      </c>
      <c r="H16" s="121">
        <f t="shared" si="0"/>
        <v>0.56462989086049453</v>
      </c>
      <c r="I16" s="120">
        <v>20367</v>
      </c>
      <c r="J16" s="121">
        <f t="shared" si="0"/>
        <v>-3.3548448324950186E-2</v>
      </c>
      <c r="K16" s="120">
        <v>22021</v>
      </c>
      <c r="L16" s="121">
        <f t="shared" si="0"/>
        <v>8.1209800166936796E-2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11710</v>
      </c>
      <c r="D17" s="121">
        <v>2.1547587891476816E-2</v>
      </c>
      <c r="E17" s="120">
        <v>13048</v>
      </c>
      <c r="F17" s="121">
        <f t="shared" si="0"/>
        <v>0.11426131511528603</v>
      </c>
      <c r="G17" s="120">
        <v>17425</v>
      </c>
      <c r="H17" s="121">
        <f t="shared" si="0"/>
        <v>0.33545370938074792</v>
      </c>
      <c r="I17" s="120">
        <v>18863</v>
      </c>
      <c r="J17" s="121">
        <f t="shared" si="0"/>
        <v>8.2525107604017212E-2</v>
      </c>
      <c r="K17" s="120">
        <v>20469</v>
      </c>
      <c r="L17" s="121">
        <f t="shared" si="0"/>
        <v>8.5140221597836963E-2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4520</v>
      </c>
      <c r="D18" s="121">
        <v>-0.62067807989258139</v>
      </c>
      <c r="E18" s="120">
        <v>13324</v>
      </c>
      <c r="F18" s="121">
        <f t="shared" si="0"/>
        <v>1.9477876106194691</v>
      </c>
      <c r="G18" s="120">
        <v>20050</v>
      </c>
      <c r="H18" s="121">
        <f t="shared" si="0"/>
        <v>0.50480336235364764</v>
      </c>
      <c r="I18" s="120">
        <v>26095</v>
      </c>
      <c r="J18" s="121">
        <f t="shared" si="0"/>
        <v>0.30149625935162105</v>
      </c>
      <c r="K18" s="120">
        <v>21212</v>
      </c>
      <c r="L18" s="121">
        <f t="shared" si="0"/>
        <v>-0.18712397010921633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5547</v>
      </c>
      <c r="D19" s="121">
        <v>-0.5380964276792406</v>
      </c>
      <c r="E19" s="120">
        <v>10944</v>
      </c>
      <c r="F19" s="121">
        <f t="shared" si="0"/>
        <v>0.97295835586803681</v>
      </c>
      <c r="G19" s="120">
        <v>14824</v>
      </c>
      <c r="H19" s="121">
        <f t="shared" si="0"/>
        <v>0.35453216374269014</v>
      </c>
      <c r="I19" s="120">
        <v>18426</v>
      </c>
      <c r="J19" s="121">
        <f t="shared" si="0"/>
        <v>0.24298434970318405</v>
      </c>
      <c r="K19" s="120">
        <v>18264</v>
      </c>
      <c r="L19" s="121">
        <f t="shared" si="0"/>
        <v>-8.7919244545751063E-3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6293</v>
      </c>
      <c r="D20" s="121">
        <v>-0.46250427058421595</v>
      </c>
      <c r="E20" s="120">
        <v>13338</v>
      </c>
      <c r="F20" s="121">
        <f t="shared" si="0"/>
        <v>1.1194978547592562</v>
      </c>
      <c r="G20" s="120">
        <v>17905</v>
      </c>
      <c r="H20" s="121">
        <f t="shared" si="0"/>
        <v>0.34240515819463191</v>
      </c>
      <c r="I20" s="120">
        <v>20333</v>
      </c>
      <c r="J20" s="121">
        <f t="shared" si="0"/>
        <v>0.13560457972633344</v>
      </c>
      <c r="K20" s="120">
        <v>18315</v>
      </c>
      <c r="L20" s="121">
        <f t="shared" si="0"/>
        <v>-9.9247528648010674E-2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77467</v>
      </c>
      <c r="D21" s="124">
        <v>-0.45789742549037449</v>
      </c>
      <c r="E21" s="123">
        <v>107459</v>
      </c>
      <c r="F21" s="124">
        <f t="shared" si="0"/>
        <v>0.38715840293286163</v>
      </c>
      <c r="G21" s="123">
        <v>198873</v>
      </c>
      <c r="H21" s="124">
        <f t="shared" si="0"/>
        <v>0.85068723885388842</v>
      </c>
      <c r="I21" s="123">
        <v>252588</v>
      </c>
      <c r="J21" s="124">
        <f t="shared" si="0"/>
        <v>0.27009699657570407</v>
      </c>
      <c r="K21" s="123">
        <v>239146</v>
      </c>
      <c r="L21" s="124">
        <f t="shared" si="0"/>
        <v>-5.3217096615832848E-2</v>
      </c>
      <c r="M21" s="123">
        <v>108223</v>
      </c>
      <c r="N21" s="124">
        <v>9.8097509005124151E-2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77" t="s">
        <v>232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4">
        <f>M$7</f>
        <v>2025</v>
      </c>
      <c r="N29" s="305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3097</v>
      </c>
      <c r="D31" s="121">
        <v>1.521986970684039</v>
      </c>
      <c r="E31" s="120">
        <v>929</v>
      </c>
      <c r="F31" s="121">
        <f t="shared" ref="F31:L43" si="1">IFERROR(E31/C31-1,"-")</f>
        <v>-0.70003228931223771</v>
      </c>
      <c r="G31" s="120">
        <v>1925</v>
      </c>
      <c r="H31" s="121">
        <f t="shared" si="1"/>
        <v>1.0721205597416579</v>
      </c>
      <c r="I31" s="120">
        <v>2578</v>
      </c>
      <c r="J31" s="121">
        <f t="shared" si="1"/>
        <v>0.33922077922077931</v>
      </c>
      <c r="K31" s="120">
        <v>2281</v>
      </c>
      <c r="L31" s="121">
        <f t="shared" si="1"/>
        <v>-0.11520558572536854</v>
      </c>
      <c r="M31" s="120">
        <v>2599</v>
      </c>
      <c r="N31" s="121">
        <f t="shared" ref="N31" si="2">IFERROR(M31/K31-1,"-")</f>
        <v>0.13941253836036815</v>
      </c>
    </row>
    <row r="32" spans="1:15" x14ac:dyDescent="0.25">
      <c r="B32" s="119" t="s">
        <v>75</v>
      </c>
      <c r="C32" s="120">
        <v>3115</v>
      </c>
      <c r="D32" s="121">
        <v>1.5181891673403394</v>
      </c>
      <c r="E32" s="120">
        <v>992</v>
      </c>
      <c r="F32" s="121">
        <f t="shared" si="1"/>
        <v>-0.68154093097913315</v>
      </c>
      <c r="G32" s="120">
        <v>2222</v>
      </c>
      <c r="H32" s="121">
        <f t="shared" si="1"/>
        <v>1.2399193548387095</v>
      </c>
      <c r="I32" s="120">
        <v>2461</v>
      </c>
      <c r="J32" s="121">
        <f t="shared" si="1"/>
        <v>0.10756075607560756</v>
      </c>
      <c r="K32" s="120">
        <v>2017</v>
      </c>
      <c r="L32" s="121">
        <f t="shared" si="1"/>
        <v>-0.18041446566436403</v>
      </c>
      <c r="M32" s="120">
        <v>2452</v>
      </c>
      <c r="N32" s="121">
        <f>IFERROR(M32/K32-1,"-")</f>
        <v>0.21566683192860681</v>
      </c>
    </row>
    <row r="33" spans="2:15" x14ac:dyDescent="0.25">
      <c r="B33" s="119" t="s">
        <v>77</v>
      </c>
      <c r="C33" s="120">
        <v>996</v>
      </c>
      <c r="D33" s="121">
        <v>-0.42659758203799658</v>
      </c>
      <c r="E33" s="120">
        <v>1896</v>
      </c>
      <c r="F33" s="121">
        <f t="shared" si="1"/>
        <v>0.90361445783132521</v>
      </c>
      <c r="G33" s="120">
        <v>2841</v>
      </c>
      <c r="H33" s="121">
        <f t="shared" si="1"/>
        <v>0.49841772151898733</v>
      </c>
      <c r="I33" s="120">
        <v>3676</v>
      </c>
      <c r="J33" s="121">
        <f t="shared" si="1"/>
        <v>0.29391059486096438</v>
      </c>
      <c r="K33" s="120">
        <v>3382</v>
      </c>
      <c r="L33" s="121">
        <f t="shared" si="1"/>
        <v>-7.9978237214363479E-2</v>
      </c>
      <c r="M33" s="120">
        <v>3102</v>
      </c>
      <c r="N33" s="121">
        <f>IFERROR(M33/K33-1,"-")</f>
        <v>-8.2791247782377342E-2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4074</v>
      </c>
      <c r="F34" s="121" t="str">
        <f t="shared" si="1"/>
        <v>-</v>
      </c>
      <c r="G34" s="120">
        <v>4092</v>
      </c>
      <c r="H34" s="121">
        <f t="shared" si="1"/>
        <v>4.4182621502208974E-3</v>
      </c>
      <c r="I34" s="120">
        <v>6591</v>
      </c>
      <c r="J34" s="121">
        <f t="shared" si="1"/>
        <v>0.61070381231671544</v>
      </c>
      <c r="K34" s="120">
        <v>3903</v>
      </c>
      <c r="L34" s="121">
        <f t="shared" si="1"/>
        <v>-0.40782885753299958</v>
      </c>
      <c r="M34" s="120">
        <v>5363</v>
      </c>
      <c r="N34" s="121">
        <f>IFERROR(M34/K34-1,"-")</f>
        <v>0.37407122726108133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4181</v>
      </c>
      <c r="F35" s="121" t="str">
        <f t="shared" si="1"/>
        <v>-</v>
      </c>
      <c r="G35" s="120">
        <v>4088</v>
      </c>
      <c r="H35" s="121">
        <f t="shared" si="1"/>
        <v>-2.2243482420473581E-2</v>
      </c>
      <c r="I35" s="120">
        <v>3914</v>
      </c>
      <c r="J35" s="121">
        <f t="shared" si="1"/>
        <v>-4.2563600782778876E-2</v>
      </c>
      <c r="K35" s="120">
        <v>5934</v>
      </c>
      <c r="L35" s="121">
        <f t="shared" si="1"/>
        <v>0.51609606540623409</v>
      </c>
      <c r="M35" s="120">
        <v>6261</v>
      </c>
      <c r="N35" s="121">
        <f>IFERROR(M35/K35-1,"-")</f>
        <v>5.5106167846309395E-2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7593</v>
      </c>
      <c r="F36" s="121" t="str">
        <f t="shared" si="1"/>
        <v>-</v>
      </c>
      <c r="G36" s="120">
        <v>4013</v>
      </c>
      <c r="H36" s="121">
        <f t="shared" si="1"/>
        <v>-0.47148689582510206</v>
      </c>
      <c r="I36" s="120">
        <v>5372</v>
      </c>
      <c r="J36" s="121">
        <f t="shared" si="1"/>
        <v>0.33864938948417644</v>
      </c>
      <c r="K36" s="120">
        <v>5322</v>
      </c>
      <c r="L36" s="121">
        <f t="shared" si="1"/>
        <v>-9.3075204765450392E-3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5879</v>
      </c>
      <c r="F37" s="121" t="str">
        <f t="shared" si="1"/>
        <v>-</v>
      </c>
      <c r="G37" s="120">
        <v>5277</v>
      </c>
      <c r="H37" s="121">
        <f t="shared" si="1"/>
        <v>-0.10239836706922945</v>
      </c>
      <c r="I37" s="120">
        <v>6908</v>
      </c>
      <c r="J37" s="121">
        <f t="shared" si="1"/>
        <v>0.30907712715558078</v>
      </c>
      <c r="K37" s="120">
        <v>5357</v>
      </c>
      <c r="L37" s="121">
        <f t="shared" si="1"/>
        <v>-0.22452229299363058</v>
      </c>
      <c r="M37" s="120"/>
      <c r="N37" s="121"/>
    </row>
    <row r="38" spans="2:15" x14ac:dyDescent="0.25">
      <c r="B38" s="119" t="s">
        <v>87</v>
      </c>
      <c r="C38" s="120">
        <v>8627</v>
      </c>
      <c r="D38" s="121">
        <v>1.0792962159556518</v>
      </c>
      <c r="E38" s="120">
        <v>6349</v>
      </c>
      <c r="F38" s="121">
        <f t="shared" si="1"/>
        <v>-0.26405471195085195</v>
      </c>
      <c r="G38" s="120">
        <v>7545</v>
      </c>
      <c r="H38" s="121">
        <f t="shared" si="1"/>
        <v>0.18837612222397238</v>
      </c>
      <c r="I38" s="120">
        <v>6775</v>
      </c>
      <c r="J38" s="121">
        <f t="shared" si="1"/>
        <v>-0.10205434062292906</v>
      </c>
      <c r="K38" s="120">
        <v>6771</v>
      </c>
      <c r="L38" s="121">
        <f t="shared" si="1"/>
        <v>-5.9040590405901039E-4</v>
      </c>
      <c r="M38" s="120"/>
      <c r="N38" s="121"/>
    </row>
    <row r="39" spans="2:15" x14ac:dyDescent="0.25">
      <c r="B39" s="119" t="s">
        <v>89</v>
      </c>
      <c r="C39" s="120">
        <v>8538</v>
      </c>
      <c r="D39" s="121">
        <v>1.9380591878871303</v>
      </c>
      <c r="E39" s="120">
        <v>5963</v>
      </c>
      <c r="F39" s="121">
        <f t="shared" si="1"/>
        <v>-0.3015928788943546</v>
      </c>
      <c r="G39" s="120">
        <v>5843</v>
      </c>
      <c r="H39" s="121">
        <f t="shared" si="1"/>
        <v>-2.0124098608083174E-2</v>
      </c>
      <c r="I39" s="120">
        <v>5114</v>
      </c>
      <c r="J39" s="121">
        <f t="shared" si="1"/>
        <v>-0.12476467568030125</v>
      </c>
      <c r="K39" s="120">
        <v>5525</v>
      </c>
      <c r="L39" s="121">
        <f t="shared" si="1"/>
        <v>8.0367618302698451E-2</v>
      </c>
      <c r="M39" s="120"/>
      <c r="N39" s="121"/>
    </row>
    <row r="40" spans="2:15" x14ac:dyDescent="0.25">
      <c r="B40" s="119" t="s">
        <v>91</v>
      </c>
      <c r="C40" s="120">
        <v>2326</v>
      </c>
      <c r="D40" s="121">
        <v>-0.13531598513011156</v>
      </c>
      <c r="E40" s="120">
        <v>1838</v>
      </c>
      <c r="F40" s="121">
        <f t="shared" si="1"/>
        <v>-0.20980223559759248</v>
      </c>
      <c r="G40" s="120">
        <v>4253</v>
      </c>
      <c r="H40" s="121">
        <f t="shared" si="1"/>
        <v>1.3139281828073992</v>
      </c>
      <c r="I40" s="120">
        <v>5907</v>
      </c>
      <c r="J40" s="121">
        <f t="shared" si="1"/>
        <v>0.38890195156360208</v>
      </c>
      <c r="K40" s="120">
        <v>3763</v>
      </c>
      <c r="L40" s="121">
        <f t="shared" si="1"/>
        <v>-0.3629592009480278</v>
      </c>
      <c r="M40" s="120"/>
      <c r="N40" s="121"/>
    </row>
    <row r="41" spans="2:15" x14ac:dyDescent="0.25">
      <c r="B41" s="119" t="s">
        <v>93</v>
      </c>
      <c r="C41" s="120">
        <v>1451</v>
      </c>
      <c r="D41" s="121">
        <v>-0.39892294946147477</v>
      </c>
      <c r="E41" s="120">
        <v>1508</v>
      </c>
      <c r="F41" s="121">
        <f t="shared" si="1"/>
        <v>3.9283252929014578E-2</v>
      </c>
      <c r="G41" s="120">
        <v>3549</v>
      </c>
      <c r="H41" s="121">
        <f t="shared" si="1"/>
        <v>1.353448275862069</v>
      </c>
      <c r="I41" s="120">
        <v>2675</v>
      </c>
      <c r="J41" s="121">
        <f t="shared" si="1"/>
        <v>-0.24626655395886166</v>
      </c>
      <c r="K41" s="120">
        <v>2583</v>
      </c>
      <c r="L41" s="121">
        <f t="shared" si="1"/>
        <v>-3.439252336448595E-2</v>
      </c>
      <c r="M41" s="120"/>
      <c r="N41" s="121"/>
    </row>
    <row r="42" spans="2:15" x14ac:dyDescent="0.25">
      <c r="B42" s="119" t="s">
        <v>95</v>
      </c>
      <c r="C42" s="120">
        <v>2192</v>
      </c>
      <c r="D42" s="121">
        <v>1.6226240148354165E-2</v>
      </c>
      <c r="E42" s="120">
        <v>3196</v>
      </c>
      <c r="F42" s="121">
        <f t="shared" si="1"/>
        <v>0.45802919708029188</v>
      </c>
      <c r="G42" s="120">
        <v>2982</v>
      </c>
      <c r="H42" s="121">
        <f t="shared" si="1"/>
        <v>-6.6958698372966197E-2</v>
      </c>
      <c r="I42" s="120">
        <v>3713</v>
      </c>
      <c r="J42" s="121">
        <f t="shared" si="1"/>
        <v>0.24513749161636489</v>
      </c>
      <c r="K42" s="120">
        <v>2969</v>
      </c>
      <c r="L42" s="121">
        <f t="shared" si="1"/>
        <v>-0.20037705359547531</v>
      </c>
      <c r="M42" s="120"/>
      <c r="N42" s="121"/>
    </row>
    <row r="43" spans="2:15" ht="15.75" x14ac:dyDescent="0.25">
      <c r="B43" s="122" t="s">
        <v>32</v>
      </c>
      <c r="C43" s="123">
        <v>30584</v>
      </c>
      <c r="D43" s="124">
        <v>-1.3705698345641615E-2</v>
      </c>
      <c r="E43" s="123">
        <v>44398</v>
      </c>
      <c r="F43" s="124">
        <f t="shared" si="1"/>
        <v>0.45167407794925452</v>
      </c>
      <c r="G43" s="123">
        <v>48630</v>
      </c>
      <c r="H43" s="124">
        <f t="shared" si="1"/>
        <v>9.531960899139591E-2</v>
      </c>
      <c r="I43" s="123">
        <v>55684</v>
      </c>
      <c r="J43" s="124">
        <f t="shared" si="1"/>
        <v>0.14505449311124829</v>
      </c>
      <c r="K43" s="123">
        <v>49807</v>
      </c>
      <c r="L43" s="124">
        <f t="shared" si="1"/>
        <v>-0.10554198692622652</v>
      </c>
      <c r="M43" s="123">
        <v>19777</v>
      </c>
      <c r="N43" s="124">
        <v>0.12901752583204895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7" t="s">
        <v>233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C$7</f>
        <v>2020</v>
      </c>
      <c r="D51" s="305"/>
      <c r="E51" s="304">
        <f>E$7</f>
        <v>2021</v>
      </c>
      <c r="F51" s="305"/>
      <c r="G51" s="304">
        <f>G$7</f>
        <v>2022</v>
      </c>
      <c r="H51" s="305"/>
      <c r="I51" s="304">
        <f>I$7</f>
        <v>2023</v>
      </c>
      <c r="J51" s="305"/>
      <c r="K51" s="304">
        <f>K$7</f>
        <v>2024</v>
      </c>
      <c r="L51" s="305"/>
      <c r="M51" s="304">
        <f>M$7</f>
        <v>2025</v>
      </c>
      <c r="N51" s="305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2712</v>
      </c>
      <c r="D53" s="121">
        <v>2.2674698795180723</v>
      </c>
      <c r="E53" s="120">
        <v>87</v>
      </c>
      <c r="F53" s="121">
        <f>IFERROR(E53/C53-1,"-")</f>
        <v>-0.96792035398230092</v>
      </c>
      <c r="G53" s="120">
        <v>1030</v>
      </c>
      <c r="H53" s="121">
        <f>IFERROR(G53/E53-1,"-")</f>
        <v>10.839080459770114</v>
      </c>
      <c r="I53" s="120">
        <v>2122</v>
      </c>
      <c r="J53" s="121">
        <f>IFERROR(I53/G53-1,"-")</f>
        <v>1.0601941747572816</v>
      </c>
      <c r="K53" s="120">
        <v>1745</v>
      </c>
      <c r="L53" s="121">
        <f>IFERROR(K53/I53-1,"-")</f>
        <v>-0.1776625824693685</v>
      </c>
      <c r="M53" s="120">
        <v>1965</v>
      </c>
      <c r="N53" s="121">
        <f t="shared" ref="N53:N57" si="3">IFERROR(M53/K53-1,"-")</f>
        <v>0.12607449856733521</v>
      </c>
    </row>
    <row r="54" spans="1:15" x14ac:dyDescent="0.25">
      <c r="A54" s="1">
        <v>2</v>
      </c>
      <c r="B54" s="119" t="s">
        <v>75</v>
      </c>
      <c r="C54" s="120">
        <v>2377</v>
      </c>
      <c r="D54" s="121">
        <v>1.5395299145299144</v>
      </c>
      <c r="E54" s="120">
        <v>0</v>
      </c>
      <c r="F54" s="121">
        <f t="shared" ref="F54:L65" si="4">IFERROR(E54/C54-1,"-")</f>
        <v>-1</v>
      </c>
      <c r="G54" s="120">
        <v>1304</v>
      </c>
      <c r="H54" s="121" t="str">
        <f t="shared" si="4"/>
        <v>-</v>
      </c>
      <c r="I54" s="120">
        <v>1499</v>
      </c>
      <c r="J54" s="121">
        <f t="shared" si="4"/>
        <v>0.14953987730061358</v>
      </c>
      <c r="K54" s="120">
        <v>1341</v>
      </c>
      <c r="L54" s="121">
        <f t="shared" si="4"/>
        <v>-0.10540360240160107</v>
      </c>
      <c r="M54" s="120">
        <v>1818</v>
      </c>
      <c r="N54" s="121">
        <f t="shared" si="3"/>
        <v>0.35570469798657722</v>
      </c>
    </row>
    <row r="55" spans="1:15" x14ac:dyDescent="0.25">
      <c r="A55" s="1">
        <v>3</v>
      </c>
      <c r="B55" s="119" t="s">
        <v>77</v>
      </c>
      <c r="C55" s="120">
        <v>668</v>
      </c>
      <c r="D55" s="121">
        <v>-0.37040527803958534</v>
      </c>
      <c r="E55" s="120">
        <v>0</v>
      </c>
      <c r="F55" s="121">
        <f t="shared" si="4"/>
        <v>-1</v>
      </c>
      <c r="G55" s="120">
        <v>1397</v>
      </c>
      <c r="H55" s="121" t="str">
        <f t="shared" si="4"/>
        <v>-</v>
      </c>
      <c r="I55" s="120">
        <v>2154</v>
      </c>
      <c r="J55" s="121">
        <f t="shared" si="4"/>
        <v>0.54187544738725846</v>
      </c>
      <c r="K55" s="120">
        <v>2524</v>
      </c>
      <c r="L55" s="121">
        <f t="shared" si="4"/>
        <v>0.17177344475394607</v>
      </c>
      <c r="M55" s="120">
        <v>2053</v>
      </c>
      <c r="N55" s="121">
        <f t="shared" si="3"/>
        <v>-0.18660855784469099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258</v>
      </c>
      <c r="F56" s="121" t="str">
        <f t="shared" si="4"/>
        <v>-</v>
      </c>
      <c r="G56" s="120">
        <v>2348</v>
      </c>
      <c r="H56" s="121">
        <f t="shared" si="4"/>
        <v>8.1007751937984498</v>
      </c>
      <c r="I56" s="120">
        <v>2696</v>
      </c>
      <c r="J56" s="121">
        <f t="shared" si="4"/>
        <v>0.14821124361158433</v>
      </c>
      <c r="K56" s="120">
        <v>2784</v>
      </c>
      <c r="L56" s="121">
        <f t="shared" si="4"/>
        <v>3.2640949554896048E-2</v>
      </c>
      <c r="M56" s="120">
        <v>3507</v>
      </c>
      <c r="N56" s="121">
        <f t="shared" si="3"/>
        <v>0.25969827586206895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553</v>
      </c>
      <c r="F57" s="121" t="str">
        <f t="shared" si="4"/>
        <v>-</v>
      </c>
      <c r="G57" s="120">
        <v>2517</v>
      </c>
      <c r="H57" s="121">
        <f t="shared" si="4"/>
        <v>3.5515370705244127</v>
      </c>
      <c r="I57" s="120">
        <v>2827</v>
      </c>
      <c r="J57" s="121">
        <f t="shared" si="4"/>
        <v>0.12316249503377041</v>
      </c>
      <c r="K57" s="120">
        <v>4403</v>
      </c>
      <c r="L57" s="121">
        <f t="shared" si="4"/>
        <v>0.55748142907675979</v>
      </c>
      <c r="M57" s="120">
        <v>3823</v>
      </c>
      <c r="N57" s="121">
        <f t="shared" si="3"/>
        <v>-0.13172836702248469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4207</v>
      </c>
      <c r="F58" s="121" t="str">
        <f t="shared" si="4"/>
        <v>-</v>
      </c>
      <c r="G58" s="120">
        <v>3049</v>
      </c>
      <c r="H58" s="121">
        <f t="shared" si="4"/>
        <v>-0.27525552650344665</v>
      </c>
      <c r="I58" s="120">
        <v>3312</v>
      </c>
      <c r="J58" s="121">
        <f t="shared" si="4"/>
        <v>8.6257789439160293E-2</v>
      </c>
      <c r="K58" s="120">
        <v>3266</v>
      </c>
      <c r="L58" s="121">
        <f t="shared" si="4"/>
        <v>-1.388888888888884E-2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4066</v>
      </c>
      <c r="F59" s="121" t="str">
        <f t="shared" si="4"/>
        <v>-</v>
      </c>
      <c r="G59" s="120">
        <v>3973</v>
      </c>
      <c r="H59" s="121">
        <f t="shared" si="4"/>
        <v>-2.2872602065912462E-2</v>
      </c>
      <c r="I59" s="120">
        <v>3945</v>
      </c>
      <c r="J59" s="121">
        <f t="shared" si="4"/>
        <v>-7.0475711049584611E-3</v>
      </c>
      <c r="K59" s="120">
        <v>3427</v>
      </c>
      <c r="L59" s="121">
        <f t="shared" si="4"/>
        <v>-0.13130544993662863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8318</v>
      </c>
      <c r="D60" s="121">
        <v>2.4343517753922379</v>
      </c>
      <c r="E60" s="120">
        <v>3975</v>
      </c>
      <c r="F60" s="121">
        <f t="shared" si="4"/>
        <v>-0.52212070209184902</v>
      </c>
      <c r="G60" s="120">
        <v>4704</v>
      </c>
      <c r="H60" s="121">
        <f t="shared" si="4"/>
        <v>0.18339622641509434</v>
      </c>
      <c r="I60" s="120">
        <v>4462</v>
      </c>
      <c r="J60" s="121">
        <f t="shared" si="4"/>
        <v>-5.1445578231292477E-2</v>
      </c>
      <c r="K60" s="120">
        <v>4116</v>
      </c>
      <c r="L60" s="121">
        <f t="shared" si="4"/>
        <v>-7.7543702375616363E-2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8240</v>
      </c>
      <c r="D61" s="121">
        <v>3.749279538904899</v>
      </c>
      <c r="E61" s="120">
        <v>2763</v>
      </c>
      <c r="F61" s="121">
        <f t="shared" si="4"/>
        <v>-0.66468446601941755</v>
      </c>
      <c r="G61" s="120">
        <v>3932</v>
      </c>
      <c r="H61" s="121">
        <f t="shared" si="4"/>
        <v>0.42309084328628299</v>
      </c>
      <c r="I61" s="120">
        <v>3604</v>
      </c>
      <c r="J61" s="121">
        <f t="shared" si="4"/>
        <v>-8.3418107833163835E-2</v>
      </c>
      <c r="K61" s="120">
        <v>3544</v>
      </c>
      <c r="L61" s="121">
        <f t="shared" si="4"/>
        <v>-1.6648168701442811E-2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1785</v>
      </c>
      <c r="D62" s="121">
        <v>0.22680412371134029</v>
      </c>
      <c r="E62" s="120">
        <v>1560</v>
      </c>
      <c r="F62" s="121">
        <f t="shared" si="4"/>
        <v>-0.12605042016806722</v>
      </c>
      <c r="G62" s="120">
        <v>2904</v>
      </c>
      <c r="H62" s="121">
        <f t="shared" si="4"/>
        <v>0.86153846153846159</v>
      </c>
      <c r="I62" s="120">
        <v>4407</v>
      </c>
      <c r="J62" s="121">
        <f t="shared" si="4"/>
        <v>0.51756198347107429</v>
      </c>
      <c r="K62" s="120">
        <v>2418</v>
      </c>
      <c r="L62" s="121">
        <f t="shared" si="4"/>
        <v>-0.45132743362831862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532</v>
      </c>
      <c r="D63" s="121">
        <v>-0.67160493827160495</v>
      </c>
      <c r="E63" s="120">
        <v>926</v>
      </c>
      <c r="F63" s="121">
        <f t="shared" si="4"/>
        <v>0.74060150375939848</v>
      </c>
      <c r="G63" s="120">
        <v>2830</v>
      </c>
      <c r="H63" s="121">
        <f t="shared" si="4"/>
        <v>2.0561555075593954</v>
      </c>
      <c r="I63" s="120">
        <v>2091</v>
      </c>
      <c r="J63" s="121">
        <f t="shared" si="4"/>
        <v>-0.26113074204946995</v>
      </c>
      <c r="K63" s="120">
        <v>1863</v>
      </c>
      <c r="L63" s="121">
        <f t="shared" si="4"/>
        <v>-0.10903873744619796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878</v>
      </c>
      <c r="D64" s="121">
        <v>-0.42764015645371578</v>
      </c>
      <c r="E64" s="120">
        <v>1883</v>
      </c>
      <c r="F64" s="121">
        <f t="shared" si="4"/>
        <v>1.1446469248291571</v>
      </c>
      <c r="G64" s="120">
        <v>2283</v>
      </c>
      <c r="H64" s="121">
        <f t="shared" si="4"/>
        <v>0.21242697822623469</v>
      </c>
      <c r="I64" s="120">
        <v>3045</v>
      </c>
      <c r="J64" s="121">
        <f t="shared" si="4"/>
        <v>0.33377135348226017</v>
      </c>
      <c r="K64" s="120">
        <v>2277</v>
      </c>
      <c r="L64" s="121">
        <f t="shared" si="4"/>
        <v>-0.25221674876847289</v>
      </c>
      <c r="M64" s="120"/>
      <c r="N64" s="121"/>
    </row>
    <row r="65" spans="1:15" ht="15.75" x14ac:dyDescent="0.25">
      <c r="B65" s="122" t="s">
        <v>32</v>
      </c>
      <c r="C65" s="123">
        <v>25621</v>
      </c>
      <c r="D65" s="124">
        <v>0.33980024054803115</v>
      </c>
      <c r="E65" s="123">
        <v>20278</v>
      </c>
      <c r="F65" s="124">
        <f t="shared" si="4"/>
        <v>-0.20853986963818738</v>
      </c>
      <c r="G65" s="123">
        <v>32271</v>
      </c>
      <c r="H65" s="124">
        <f t="shared" si="4"/>
        <v>0.59142913502317773</v>
      </c>
      <c r="I65" s="123">
        <v>36164</v>
      </c>
      <c r="J65" s="124">
        <f t="shared" si="4"/>
        <v>0.12063462551516846</v>
      </c>
      <c r="K65" s="123">
        <v>33708</v>
      </c>
      <c r="L65" s="124">
        <f t="shared" si="4"/>
        <v>-6.791284149983412E-2</v>
      </c>
      <c r="M65" s="123">
        <v>13166</v>
      </c>
      <c r="N65" s="124">
        <v>2.8834883175744341E-2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77" t="s">
        <v>234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C$7</f>
        <v>2020</v>
      </c>
      <c r="D73" s="305"/>
      <c r="E73" s="304">
        <f>E$7</f>
        <v>2021</v>
      </c>
      <c r="F73" s="305"/>
      <c r="G73" s="304">
        <f>G$7</f>
        <v>2022</v>
      </c>
      <c r="H73" s="305"/>
      <c r="I73" s="304">
        <f>I$7</f>
        <v>2023</v>
      </c>
      <c r="J73" s="305"/>
      <c r="K73" s="304">
        <f>K$7</f>
        <v>2024</v>
      </c>
      <c r="L73" s="305"/>
      <c r="M73" s="304">
        <f>M$7</f>
        <v>2025</v>
      </c>
      <c r="N73" s="305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385</v>
      </c>
      <c r="D75" s="121">
        <v>-3.2663316582914548E-2</v>
      </c>
      <c r="E75" s="120">
        <v>842</v>
      </c>
      <c r="F75" s="121">
        <f>IFERROR(E75/C75-1,"-")</f>
        <v>1.1870129870129871</v>
      </c>
      <c r="G75" s="120">
        <v>895</v>
      </c>
      <c r="H75" s="121">
        <f>IFERROR(G75/E75-1,"-")</f>
        <v>6.2945368171021476E-2</v>
      </c>
      <c r="I75" s="120">
        <v>456</v>
      </c>
      <c r="J75" s="121">
        <f>IFERROR(I75/G75-1,"-")</f>
        <v>-0.49050279329608937</v>
      </c>
      <c r="K75" s="120">
        <v>536</v>
      </c>
      <c r="L75" s="121">
        <f>IFERROR(K75/I75-1,"-")</f>
        <v>0.17543859649122817</v>
      </c>
      <c r="M75" s="120">
        <v>634</v>
      </c>
      <c r="N75" s="121">
        <f t="shared" ref="N75:N79" si="5">IFERROR(M75/K75-1,"-")</f>
        <v>0.18283582089552231</v>
      </c>
    </row>
    <row r="76" spans="1:15" x14ac:dyDescent="0.25">
      <c r="A76" s="1">
        <v>2</v>
      </c>
      <c r="B76" s="119" t="s">
        <v>75</v>
      </c>
      <c r="C76" s="120">
        <v>738</v>
      </c>
      <c r="D76" s="121">
        <v>1.4518272425249168</v>
      </c>
      <c r="E76" s="120">
        <v>992</v>
      </c>
      <c r="F76" s="121">
        <f t="shared" ref="F76:L87" si="6">IFERROR(E76/C76-1,"-")</f>
        <v>0.34417344173441733</v>
      </c>
      <c r="G76" s="120">
        <v>918</v>
      </c>
      <c r="H76" s="121">
        <f t="shared" si="6"/>
        <v>-7.4596774193548376E-2</v>
      </c>
      <c r="I76" s="120">
        <v>962</v>
      </c>
      <c r="J76" s="121">
        <f t="shared" si="6"/>
        <v>4.7930283224400849E-2</v>
      </c>
      <c r="K76" s="120">
        <v>676</v>
      </c>
      <c r="L76" s="121">
        <f t="shared" si="6"/>
        <v>-0.29729729729729726</v>
      </c>
      <c r="M76" s="120">
        <v>634</v>
      </c>
      <c r="N76" s="121">
        <f t="shared" si="5"/>
        <v>-6.2130177514792884E-2</v>
      </c>
    </row>
    <row r="77" spans="1:15" x14ac:dyDescent="0.25">
      <c r="A77" s="1">
        <v>3</v>
      </c>
      <c r="B77" s="119" t="s">
        <v>77</v>
      </c>
      <c r="C77" s="120">
        <v>328</v>
      </c>
      <c r="D77" s="121">
        <v>-0.51479289940828399</v>
      </c>
      <c r="E77" s="120">
        <v>1896</v>
      </c>
      <c r="F77" s="121">
        <f t="shared" si="6"/>
        <v>4.7804878048780486</v>
      </c>
      <c r="G77" s="120">
        <v>1444</v>
      </c>
      <c r="H77" s="121">
        <f t="shared" si="6"/>
        <v>-0.23839662447257381</v>
      </c>
      <c r="I77" s="120">
        <v>1522</v>
      </c>
      <c r="J77" s="121">
        <f t="shared" si="6"/>
        <v>5.4016620498614998E-2</v>
      </c>
      <c r="K77" s="120">
        <v>858</v>
      </c>
      <c r="L77" s="121">
        <f t="shared" si="6"/>
        <v>-0.43626806833114318</v>
      </c>
      <c r="M77" s="120">
        <v>1049</v>
      </c>
      <c r="N77" s="121">
        <f t="shared" si="5"/>
        <v>0.22261072261072257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3816</v>
      </c>
      <c r="F78" s="121" t="str">
        <f t="shared" si="6"/>
        <v>-</v>
      </c>
      <c r="G78" s="120">
        <v>1744</v>
      </c>
      <c r="H78" s="121">
        <f t="shared" si="6"/>
        <v>-0.54297693920335433</v>
      </c>
      <c r="I78" s="120">
        <v>3895</v>
      </c>
      <c r="J78" s="121">
        <f t="shared" si="6"/>
        <v>1.2333715596330275</v>
      </c>
      <c r="K78" s="120">
        <v>1119</v>
      </c>
      <c r="L78" s="121">
        <f t="shared" si="6"/>
        <v>-0.71270860077021825</v>
      </c>
      <c r="M78" s="120">
        <v>1856</v>
      </c>
      <c r="N78" s="121">
        <f t="shared" si="5"/>
        <v>0.65862377122430749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3628</v>
      </c>
      <c r="F79" s="121" t="str">
        <f t="shared" si="6"/>
        <v>-</v>
      </c>
      <c r="G79" s="120">
        <v>1571</v>
      </c>
      <c r="H79" s="121">
        <f t="shared" si="6"/>
        <v>-0.56697905181918418</v>
      </c>
      <c r="I79" s="120">
        <v>1087</v>
      </c>
      <c r="J79" s="121">
        <f t="shared" si="6"/>
        <v>-0.30808402291534054</v>
      </c>
      <c r="K79" s="120">
        <v>1531</v>
      </c>
      <c r="L79" s="121">
        <f t="shared" si="6"/>
        <v>0.40846366145354196</v>
      </c>
      <c r="M79" s="120">
        <v>2438</v>
      </c>
      <c r="N79" s="121">
        <f t="shared" si="5"/>
        <v>0.59242325277596342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3386</v>
      </c>
      <c r="F80" s="121" t="str">
        <f t="shared" si="6"/>
        <v>-</v>
      </c>
      <c r="G80" s="120">
        <v>964</v>
      </c>
      <c r="H80" s="121">
        <f t="shared" si="6"/>
        <v>-0.7152982870643827</v>
      </c>
      <c r="I80" s="120">
        <v>2060</v>
      </c>
      <c r="J80" s="121">
        <f t="shared" si="6"/>
        <v>1.1369294605809128</v>
      </c>
      <c r="K80" s="120">
        <v>2056</v>
      </c>
      <c r="L80" s="121">
        <f t="shared" si="6"/>
        <v>-1.9417475728155109E-3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1813</v>
      </c>
      <c r="F81" s="121" t="str">
        <f t="shared" si="6"/>
        <v>-</v>
      </c>
      <c r="G81" s="120">
        <v>1304</v>
      </c>
      <c r="H81" s="121">
        <f t="shared" si="6"/>
        <v>-0.28075013789299508</v>
      </c>
      <c r="I81" s="120">
        <v>2963</v>
      </c>
      <c r="J81" s="121">
        <f t="shared" si="6"/>
        <v>1.272239263803681</v>
      </c>
      <c r="K81" s="120">
        <v>1930</v>
      </c>
      <c r="L81" s="121">
        <f t="shared" si="6"/>
        <v>-0.34863314208572393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309</v>
      </c>
      <c r="D82" s="121">
        <v>-0.82107701215981477</v>
      </c>
      <c r="E82" s="120">
        <v>2374</v>
      </c>
      <c r="F82" s="121">
        <f t="shared" si="6"/>
        <v>6.6828478964401299</v>
      </c>
      <c r="G82" s="120">
        <v>2841</v>
      </c>
      <c r="H82" s="121">
        <f t="shared" si="6"/>
        <v>0.19671440606571178</v>
      </c>
      <c r="I82" s="120">
        <v>2313</v>
      </c>
      <c r="J82" s="121">
        <f t="shared" si="6"/>
        <v>-0.18585005279831046</v>
      </c>
      <c r="K82" s="120">
        <v>2655</v>
      </c>
      <c r="L82" s="121">
        <f t="shared" si="6"/>
        <v>0.14785992217898825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298</v>
      </c>
      <c r="D83" s="121">
        <v>-0.74551665243381726</v>
      </c>
      <c r="E83" s="120">
        <v>3200</v>
      </c>
      <c r="F83" s="121">
        <f t="shared" si="6"/>
        <v>9.7382550335570475</v>
      </c>
      <c r="G83" s="120">
        <v>1911</v>
      </c>
      <c r="H83" s="121">
        <f t="shared" si="6"/>
        <v>-0.40281250000000002</v>
      </c>
      <c r="I83" s="120">
        <v>1510</v>
      </c>
      <c r="J83" s="121">
        <f t="shared" si="6"/>
        <v>-0.20983778126635266</v>
      </c>
      <c r="K83" s="120">
        <v>1981</v>
      </c>
      <c r="L83" s="121">
        <f t="shared" si="6"/>
        <v>0.31192052980132456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541</v>
      </c>
      <c r="D84" s="121">
        <v>-0.56194331983805668</v>
      </c>
      <c r="E84" s="120">
        <v>278</v>
      </c>
      <c r="F84" s="121">
        <f t="shared" si="6"/>
        <v>-0.48613678373382629</v>
      </c>
      <c r="G84" s="120">
        <v>1349</v>
      </c>
      <c r="H84" s="121">
        <f t="shared" si="6"/>
        <v>3.8525179856115104</v>
      </c>
      <c r="I84" s="120">
        <v>1500</v>
      </c>
      <c r="J84" s="121">
        <f t="shared" si="6"/>
        <v>0.11193476649369893</v>
      </c>
      <c r="K84" s="120">
        <v>1345</v>
      </c>
      <c r="L84" s="121">
        <f t="shared" si="6"/>
        <v>-0.10333333333333339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919</v>
      </c>
      <c r="D85" s="121">
        <v>0.15743073047858935</v>
      </c>
      <c r="E85" s="120">
        <v>582</v>
      </c>
      <c r="F85" s="121">
        <f t="shared" si="6"/>
        <v>-0.36670293797606091</v>
      </c>
      <c r="G85" s="120">
        <v>719</v>
      </c>
      <c r="H85" s="121">
        <f t="shared" si="6"/>
        <v>0.23539518900343648</v>
      </c>
      <c r="I85" s="120">
        <v>584</v>
      </c>
      <c r="J85" s="121">
        <f t="shared" si="6"/>
        <v>-0.18776077885952713</v>
      </c>
      <c r="K85" s="120">
        <v>720</v>
      </c>
      <c r="L85" s="121">
        <f t="shared" si="6"/>
        <v>0.23287671232876717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1314</v>
      </c>
      <c r="D86" s="121">
        <v>1.1091492776886036</v>
      </c>
      <c r="E86" s="120">
        <v>1313</v>
      </c>
      <c r="F86" s="121">
        <f t="shared" si="6"/>
        <v>-7.6103500761037779E-4</v>
      </c>
      <c r="G86" s="120">
        <v>699</v>
      </c>
      <c r="H86" s="121">
        <f t="shared" si="6"/>
        <v>-0.46763137852246761</v>
      </c>
      <c r="I86" s="120">
        <v>668</v>
      </c>
      <c r="J86" s="121">
        <f t="shared" si="6"/>
        <v>-4.4349070100143106E-2</v>
      </c>
      <c r="K86" s="120">
        <v>692</v>
      </c>
      <c r="L86" s="121">
        <f t="shared" si="6"/>
        <v>3.5928143712574911E-2</v>
      </c>
      <c r="M86" s="120"/>
      <c r="N86" s="121"/>
    </row>
    <row r="87" spans="1:15" ht="15.75" x14ac:dyDescent="0.25">
      <c r="B87" s="122" t="s">
        <v>32</v>
      </c>
      <c r="C87" s="123">
        <v>4963</v>
      </c>
      <c r="D87" s="124">
        <v>-0.58244994110718484</v>
      </c>
      <c r="E87" s="123">
        <v>24120</v>
      </c>
      <c r="F87" s="124">
        <f t="shared" si="6"/>
        <v>3.8599637316139432</v>
      </c>
      <c r="G87" s="123">
        <v>16359</v>
      </c>
      <c r="H87" s="124">
        <f t="shared" si="6"/>
        <v>-0.32176616915422884</v>
      </c>
      <c r="I87" s="123">
        <v>19520</v>
      </c>
      <c r="J87" s="124">
        <f t="shared" si="6"/>
        <v>0.19322696986368371</v>
      </c>
      <c r="K87" s="123">
        <v>16099</v>
      </c>
      <c r="L87" s="124">
        <f t="shared" si="6"/>
        <v>-0.17525614754098362</v>
      </c>
      <c r="M87" s="123">
        <v>6611</v>
      </c>
      <c r="N87" s="124">
        <v>0.40063559322033893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77" t="s">
        <v>235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C$7</f>
        <v>2020</v>
      </c>
      <c r="D95" s="305"/>
      <c r="E95" s="304">
        <f>E$7</f>
        <v>2021</v>
      </c>
      <c r="F95" s="305"/>
      <c r="G95" s="304">
        <f>G$7</f>
        <v>2022</v>
      </c>
      <c r="H95" s="305"/>
      <c r="I95" s="304">
        <f>I$7</f>
        <v>2023</v>
      </c>
      <c r="J95" s="305"/>
      <c r="K95" s="304">
        <f>K$7</f>
        <v>2024</v>
      </c>
      <c r="L95" s="305"/>
      <c r="M95" s="304">
        <f>M$7</f>
        <v>2025</v>
      </c>
      <c r="N95" s="305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11502</v>
      </c>
      <c r="D97" s="121">
        <v>8.6837380704904099E-2</v>
      </c>
      <c r="E97" s="120">
        <v>1547</v>
      </c>
      <c r="F97" s="121">
        <f t="shared" ref="F97:L109" si="7">IFERROR(E97/C97-1,"-")</f>
        <v>-0.86550165188662842</v>
      </c>
      <c r="G97" s="120">
        <v>9659</v>
      </c>
      <c r="H97" s="121">
        <f t="shared" si="7"/>
        <v>5.2436974789915967</v>
      </c>
      <c r="I97" s="120">
        <v>13056</v>
      </c>
      <c r="J97" s="121">
        <f t="shared" si="7"/>
        <v>0.35169272181385236</v>
      </c>
      <c r="K97" s="120">
        <v>14947</v>
      </c>
      <c r="L97" s="121">
        <f t="shared" si="7"/>
        <v>0.14483762254901955</v>
      </c>
      <c r="M97" s="120">
        <v>17821</v>
      </c>
      <c r="N97" s="121">
        <f t="shared" ref="N97:N101" si="8">IFERROR(M97/K97-1,"-")</f>
        <v>0.19227938716799353</v>
      </c>
    </row>
    <row r="98" spans="2:14" x14ac:dyDescent="0.25">
      <c r="B98" s="119" t="s">
        <v>75</v>
      </c>
      <c r="C98" s="120">
        <v>12365</v>
      </c>
      <c r="D98" s="121">
        <v>0.14458946588910493</v>
      </c>
      <c r="E98" s="120">
        <v>933</v>
      </c>
      <c r="F98" s="121">
        <f t="shared" si="7"/>
        <v>-0.92454508693894055</v>
      </c>
      <c r="G98" s="120">
        <v>12449</v>
      </c>
      <c r="H98" s="121">
        <f t="shared" si="7"/>
        <v>12.342979635584138</v>
      </c>
      <c r="I98" s="120">
        <v>18051</v>
      </c>
      <c r="J98" s="121">
        <f t="shared" si="7"/>
        <v>0.44999598361314153</v>
      </c>
      <c r="K98" s="120">
        <v>15947</v>
      </c>
      <c r="L98" s="121">
        <f t="shared" si="7"/>
        <v>-0.116558639410559</v>
      </c>
      <c r="M98" s="120">
        <v>16985</v>
      </c>
      <c r="N98" s="121">
        <f t="shared" si="8"/>
        <v>6.5090612654417734E-2</v>
      </c>
    </row>
    <row r="99" spans="2:14" x14ac:dyDescent="0.25">
      <c r="B99" s="119" t="s">
        <v>77</v>
      </c>
      <c r="C99" s="120">
        <v>4934</v>
      </c>
      <c r="D99" s="121">
        <v>-0.53905082212257094</v>
      </c>
      <c r="E99" s="120">
        <v>1187</v>
      </c>
      <c r="F99" s="121">
        <f t="shared" si="7"/>
        <v>-0.75942440210782325</v>
      </c>
      <c r="G99" s="120">
        <v>17100</v>
      </c>
      <c r="H99" s="121">
        <f t="shared" si="7"/>
        <v>13.406065711878686</v>
      </c>
      <c r="I99" s="120">
        <v>17851</v>
      </c>
      <c r="J99" s="121">
        <f t="shared" si="7"/>
        <v>4.3918128654970801E-2</v>
      </c>
      <c r="K99" s="120">
        <v>17806</v>
      </c>
      <c r="L99" s="121">
        <f t="shared" si="7"/>
        <v>-2.5208671783093495E-3</v>
      </c>
      <c r="M99" s="120">
        <v>17403</v>
      </c>
      <c r="N99" s="121">
        <f t="shared" si="8"/>
        <v>-2.2632820397618825E-2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1800</v>
      </c>
      <c r="F100" s="121" t="str">
        <f t="shared" si="7"/>
        <v>-</v>
      </c>
      <c r="G100" s="120">
        <v>12237</v>
      </c>
      <c r="H100" s="121">
        <f t="shared" si="7"/>
        <v>5.7983333333333329</v>
      </c>
      <c r="I100" s="120">
        <v>19701</v>
      </c>
      <c r="J100" s="121">
        <f t="shared" si="7"/>
        <v>0.6099534199558716</v>
      </c>
      <c r="K100" s="120">
        <v>16557</v>
      </c>
      <c r="L100" s="121">
        <f t="shared" si="7"/>
        <v>-0.15958580782701381</v>
      </c>
      <c r="M100" s="120">
        <v>19384</v>
      </c>
      <c r="N100" s="121">
        <f t="shared" si="8"/>
        <v>0.17074349217853468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2381</v>
      </c>
      <c r="F101" s="121" t="str">
        <f t="shared" si="7"/>
        <v>-</v>
      </c>
      <c r="G101" s="120">
        <v>11861</v>
      </c>
      <c r="H101" s="121">
        <f t="shared" si="7"/>
        <v>3.9815203695926078</v>
      </c>
      <c r="I101" s="120">
        <v>16780</v>
      </c>
      <c r="J101" s="121">
        <f t="shared" si="7"/>
        <v>0.41472051260433362</v>
      </c>
      <c r="K101" s="120">
        <v>15781</v>
      </c>
      <c r="L101" s="121">
        <f t="shared" si="7"/>
        <v>-5.9535160905840323E-2</v>
      </c>
      <c r="M101" s="120">
        <v>16853</v>
      </c>
      <c r="N101" s="121">
        <f t="shared" si="8"/>
        <v>6.7929788986756279E-2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5165</v>
      </c>
      <c r="F102" s="121" t="str">
        <f t="shared" si="7"/>
        <v>-</v>
      </c>
      <c r="G102" s="120">
        <v>9593</v>
      </c>
      <c r="H102" s="121">
        <f t="shared" si="7"/>
        <v>0.85730880929332032</v>
      </c>
      <c r="I102" s="120">
        <v>16725</v>
      </c>
      <c r="J102" s="121">
        <f t="shared" si="7"/>
        <v>0.74345877202126553</v>
      </c>
      <c r="K102" s="120">
        <v>14399</v>
      </c>
      <c r="L102" s="121">
        <f t="shared" si="7"/>
        <v>-0.13907324364723472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4779</v>
      </c>
      <c r="F103" s="121" t="str">
        <f t="shared" si="7"/>
        <v>-</v>
      </c>
      <c r="G103" s="120">
        <v>10238</v>
      </c>
      <c r="H103" s="121">
        <f t="shared" si="7"/>
        <v>1.1422891818372043</v>
      </c>
      <c r="I103" s="120">
        <v>14840</v>
      </c>
      <c r="J103" s="121">
        <f t="shared" si="7"/>
        <v>0.44950185583121693</v>
      </c>
      <c r="K103" s="120">
        <v>15232</v>
      </c>
      <c r="L103" s="121">
        <f t="shared" si="7"/>
        <v>2.6415094339622636E-2</v>
      </c>
      <c r="M103" s="120"/>
      <c r="N103" s="121"/>
    </row>
    <row r="104" spans="2:14" x14ac:dyDescent="0.25">
      <c r="B104" s="119" t="s">
        <v>87</v>
      </c>
      <c r="C104" s="120">
        <v>3375</v>
      </c>
      <c r="D104" s="121">
        <v>-0.6481809652871886</v>
      </c>
      <c r="E104" s="120">
        <v>7120</v>
      </c>
      <c r="F104" s="121">
        <f t="shared" si="7"/>
        <v>1.1096296296296297</v>
      </c>
      <c r="G104" s="120">
        <v>13529</v>
      </c>
      <c r="H104" s="121">
        <f t="shared" si="7"/>
        <v>0.90014044943820215</v>
      </c>
      <c r="I104" s="120">
        <v>13592</v>
      </c>
      <c r="J104" s="121">
        <f t="shared" si="7"/>
        <v>4.6566634636706628E-3</v>
      </c>
      <c r="K104" s="120">
        <v>15250</v>
      </c>
      <c r="L104" s="121">
        <f t="shared" si="7"/>
        <v>0.12198351971748078</v>
      </c>
      <c r="M104" s="120"/>
      <c r="N104" s="121"/>
    </row>
    <row r="105" spans="2:14" x14ac:dyDescent="0.25">
      <c r="B105" s="119" t="s">
        <v>89</v>
      </c>
      <c r="C105" s="120">
        <v>3172</v>
      </c>
      <c r="D105" s="121">
        <v>-0.62930933738459738</v>
      </c>
      <c r="E105" s="120">
        <v>7085</v>
      </c>
      <c r="F105" s="121">
        <f t="shared" si="7"/>
        <v>1.2336065573770494</v>
      </c>
      <c r="G105" s="120">
        <v>11582</v>
      </c>
      <c r="H105" s="121">
        <f t="shared" si="7"/>
        <v>0.63472124206069158</v>
      </c>
      <c r="I105" s="120">
        <v>13749</v>
      </c>
      <c r="J105" s="121">
        <f t="shared" si="7"/>
        <v>0.18710067345881543</v>
      </c>
      <c r="K105" s="120">
        <v>14944</v>
      </c>
      <c r="L105" s="121">
        <f t="shared" si="7"/>
        <v>8.6915412029965777E-2</v>
      </c>
      <c r="M105" s="120"/>
      <c r="N105" s="121"/>
    </row>
    <row r="106" spans="2:14" x14ac:dyDescent="0.25">
      <c r="B106" s="119" t="s">
        <v>91</v>
      </c>
      <c r="C106" s="120">
        <v>2194</v>
      </c>
      <c r="D106" s="121">
        <v>-0.76219380013006721</v>
      </c>
      <c r="E106" s="120">
        <v>11486</v>
      </c>
      <c r="F106" s="121">
        <f t="shared" si="7"/>
        <v>4.2351868732907931</v>
      </c>
      <c r="G106" s="120">
        <v>15797</v>
      </c>
      <c r="H106" s="121">
        <f t="shared" si="7"/>
        <v>0.37532648441581062</v>
      </c>
      <c r="I106" s="120">
        <v>20188</v>
      </c>
      <c r="J106" s="121">
        <f t="shared" si="7"/>
        <v>0.27796417041210364</v>
      </c>
      <c r="K106" s="120">
        <v>17449</v>
      </c>
      <c r="L106" s="121">
        <f t="shared" si="7"/>
        <v>-0.13567465821279967</v>
      </c>
      <c r="M106" s="120"/>
      <c r="N106" s="121"/>
    </row>
    <row r="107" spans="2:14" x14ac:dyDescent="0.25">
      <c r="B107" s="119" t="s">
        <v>93</v>
      </c>
      <c r="C107" s="120">
        <v>4096</v>
      </c>
      <c r="D107" s="121">
        <v>-0.57311099531005727</v>
      </c>
      <c r="E107" s="120">
        <v>9436</v>
      </c>
      <c r="F107" s="121">
        <f t="shared" si="7"/>
        <v>1.3037109375</v>
      </c>
      <c r="G107" s="120">
        <v>11275</v>
      </c>
      <c r="H107" s="121">
        <f t="shared" si="7"/>
        <v>0.19489190334887674</v>
      </c>
      <c r="I107" s="120">
        <v>15751</v>
      </c>
      <c r="J107" s="121">
        <f t="shared" si="7"/>
        <v>0.39698447893569844</v>
      </c>
      <c r="K107" s="120">
        <v>15681</v>
      </c>
      <c r="L107" s="121">
        <f t="shared" si="7"/>
        <v>-4.4441622754111121E-3</v>
      </c>
      <c r="M107" s="120"/>
      <c r="N107" s="121"/>
    </row>
    <row r="108" spans="2:14" x14ac:dyDescent="0.25">
      <c r="B108" s="119" t="s">
        <v>95</v>
      </c>
      <c r="C108" s="120">
        <v>4101</v>
      </c>
      <c r="D108" s="121">
        <v>-0.5706208773950372</v>
      </c>
      <c r="E108" s="120">
        <v>10142</v>
      </c>
      <c r="F108" s="121">
        <f t="shared" si="7"/>
        <v>1.4730553523530845</v>
      </c>
      <c r="G108" s="120">
        <v>14923</v>
      </c>
      <c r="H108" s="121">
        <f t="shared" si="7"/>
        <v>0.47140603431275885</v>
      </c>
      <c r="I108" s="120">
        <v>16620</v>
      </c>
      <c r="J108" s="121">
        <f t="shared" si="7"/>
        <v>0.11371708101588163</v>
      </c>
      <c r="K108" s="120">
        <v>15346</v>
      </c>
      <c r="L108" s="121">
        <f t="shared" si="7"/>
        <v>-7.6654632972322556E-2</v>
      </c>
      <c r="M108" s="120"/>
      <c r="N108" s="121"/>
    </row>
    <row r="109" spans="2:14" ht="15.75" x14ac:dyDescent="0.25">
      <c r="B109" s="122" t="s">
        <v>32</v>
      </c>
      <c r="C109" s="123">
        <v>46883</v>
      </c>
      <c r="D109" s="124">
        <v>-0.58099774782826297</v>
      </c>
      <c r="E109" s="123">
        <v>63061</v>
      </c>
      <c r="F109" s="124">
        <f t="shared" si="7"/>
        <v>0.34507177441716608</v>
      </c>
      <c r="G109" s="123">
        <v>150243</v>
      </c>
      <c r="H109" s="124">
        <f t="shared" si="7"/>
        <v>1.3825026561583229</v>
      </c>
      <c r="I109" s="123">
        <v>196904</v>
      </c>
      <c r="J109" s="124">
        <f t="shared" si="7"/>
        <v>0.31057020959379145</v>
      </c>
      <c r="K109" s="123">
        <v>189339</v>
      </c>
      <c r="L109" s="124">
        <f t="shared" si="7"/>
        <v>-3.841973753707395E-2</v>
      </c>
      <c r="M109" s="123">
        <v>88446</v>
      </c>
      <c r="N109" s="124">
        <v>9.1413904587971162E-2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77" t="s">
        <v>236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C$7</f>
        <v>2020</v>
      </c>
      <c r="D117" s="305"/>
      <c r="E117" s="304">
        <f>E$7</f>
        <v>2021</v>
      </c>
      <c r="F117" s="305"/>
      <c r="G117" s="304">
        <f>G$7</f>
        <v>2022</v>
      </c>
      <c r="H117" s="305"/>
      <c r="I117" s="304">
        <f>I$7</f>
        <v>2023</v>
      </c>
      <c r="J117" s="305"/>
      <c r="K117" s="304">
        <f>K$7</f>
        <v>2024</v>
      </c>
      <c r="L117" s="305"/>
      <c r="M117" s="304">
        <f>M$7</f>
        <v>2025</v>
      </c>
      <c r="N117" s="305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6069</v>
      </c>
      <c r="D119" s="121">
        <v>0.18142884952306804</v>
      </c>
      <c r="E119" s="120">
        <v>600</v>
      </c>
      <c r="F119" s="121">
        <f t="shared" ref="F119:L131" si="9">IFERROR(E119/C119-1,"-")</f>
        <v>-0.90113692535837864</v>
      </c>
      <c r="G119" s="120">
        <v>4461</v>
      </c>
      <c r="H119" s="121">
        <f t="shared" si="9"/>
        <v>6.4349999999999996</v>
      </c>
      <c r="I119" s="120">
        <v>7408</v>
      </c>
      <c r="J119" s="121">
        <f t="shared" si="9"/>
        <v>0.6606142120600762</v>
      </c>
      <c r="K119" s="120">
        <v>8300</v>
      </c>
      <c r="L119" s="121">
        <f t="shared" si="9"/>
        <v>0.12041036717062625</v>
      </c>
      <c r="M119" s="120">
        <v>9799</v>
      </c>
      <c r="N119" s="121">
        <f t="shared" ref="N119:N123" si="10">IFERROR(M119/K119-1,"-")</f>
        <v>0.18060240963855412</v>
      </c>
    </row>
    <row r="120" spans="1:15" x14ac:dyDescent="0.25">
      <c r="B120" s="119" t="s">
        <v>75</v>
      </c>
      <c r="C120" s="120">
        <v>7131</v>
      </c>
      <c r="D120" s="121">
        <v>0.18751040799333896</v>
      </c>
      <c r="E120" s="120">
        <v>72</v>
      </c>
      <c r="F120" s="121">
        <f t="shared" si="9"/>
        <v>-0.98990323937736646</v>
      </c>
      <c r="G120" s="120">
        <v>6730</v>
      </c>
      <c r="H120" s="121">
        <f t="shared" si="9"/>
        <v>92.472222222222229</v>
      </c>
      <c r="I120" s="120">
        <v>11400</v>
      </c>
      <c r="J120" s="121">
        <f t="shared" si="9"/>
        <v>0.69390787518573549</v>
      </c>
      <c r="K120" s="120">
        <v>8996</v>
      </c>
      <c r="L120" s="121">
        <f t="shared" si="9"/>
        <v>-0.21087719298245611</v>
      </c>
      <c r="M120" s="120">
        <v>9024</v>
      </c>
      <c r="N120" s="121">
        <f t="shared" si="10"/>
        <v>3.1124944419742562E-3</v>
      </c>
    </row>
    <row r="121" spans="1:15" x14ac:dyDescent="0.25">
      <c r="B121" s="119" t="s">
        <v>77</v>
      </c>
      <c r="C121" s="120">
        <v>2539</v>
      </c>
      <c r="D121" s="121">
        <v>-0.53869912790697683</v>
      </c>
      <c r="E121" s="120">
        <v>171</v>
      </c>
      <c r="F121" s="121">
        <f t="shared" si="9"/>
        <v>-0.9326506498621504</v>
      </c>
      <c r="G121" s="120">
        <v>8538</v>
      </c>
      <c r="H121" s="121">
        <f t="shared" si="9"/>
        <v>48.929824561403507</v>
      </c>
      <c r="I121" s="120">
        <v>11193</v>
      </c>
      <c r="J121" s="121">
        <f t="shared" si="9"/>
        <v>0.31096275474349966</v>
      </c>
      <c r="K121" s="120">
        <v>10352</v>
      </c>
      <c r="L121" s="121">
        <f t="shared" si="9"/>
        <v>-7.51362458679532E-2</v>
      </c>
      <c r="M121" s="120">
        <v>9405</v>
      </c>
      <c r="N121" s="121">
        <f t="shared" si="10"/>
        <v>-9.1479907264296778E-2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79</v>
      </c>
      <c r="F122" s="121" t="str">
        <f t="shared" si="9"/>
        <v>-</v>
      </c>
      <c r="G122" s="120">
        <v>7844</v>
      </c>
      <c r="H122" s="121">
        <f t="shared" si="9"/>
        <v>98.291139240506325</v>
      </c>
      <c r="I122" s="120">
        <v>12880</v>
      </c>
      <c r="J122" s="121">
        <f t="shared" si="9"/>
        <v>0.64201937786843444</v>
      </c>
      <c r="K122" s="120">
        <v>10335</v>
      </c>
      <c r="L122" s="121">
        <f t="shared" si="9"/>
        <v>-0.1975931677018633</v>
      </c>
      <c r="M122" s="120">
        <v>11340</v>
      </c>
      <c r="N122" s="121">
        <f t="shared" si="10"/>
        <v>9.7242380261248096E-2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149</v>
      </c>
      <c r="F123" s="121" t="str">
        <f t="shared" si="9"/>
        <v>-</v>
      </c>
      <c r="G123" s="120">
        <v>7614</v>
      </c>
      <c r="H123" s="121">
        <f t="shared" si="9"/>
        <v>50.100671140939596</v>
      </c>
      <c r="I123" s="120">
        <v>11897</v>
      </c>
      <c r="J123" s="121">
        <f t="shared" si="9"/>
        <v>0.56251641712634615</v>
      </c>
      <c r="K123" s="120">
        <v>10229</v>
      </c>
      <c r="L123" s="121">
        <f t="shared" si="9"/>
        <v>-0.14020341262503155</v>
      </c>
      <c r="M123" s="120">
        <v>11034</v>
      </c>
      <c r="N123" s="121">
        <f t="shared" si="10"/>
        <v>7.8697819923746248E-2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407</v>
      </c>
      <c r="F124" s="121" t="str">
        <f t="shared" si="9"/>
        <v>-</v>
      </c>
      <c r="G124" s="120">
        <v>6784</v>
      </c>
      <c r="H124" s="121">
        <f t="shared" si="9"/>
        <v>15.668304668304668</v>
      </c>
      <c r="I124" s="120">
        <v>11071</v>
      </c>
      <c r="J124" s="121">
        <f t="shared" si="9"/>
        <v>0.63192806603773577</v>
      </c>
      <c r="K124" s="120">
        <v>9672</v>
      </c>
      <c r="L124" s="121">
        <f t="shared" si="9"/>
        <v>-0.12636618191671933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1257</v>
      </c>
      <c r="F125" s="121" t="str">
        <f t="shared" si="9"/>
        <v>-</v>
      </c>
      <c r="G125" s="120">
        <v>6493</v>
      </c>
      <c r="H125" s="121">
        <f t="shared" si="9"/>
        <v>4.1654733492442322</v>
      </c>
      <c r="I125" s="120">
        <v>9714</v>
      </c>
      <c r="J125" s="121">
        <f t="shared" si="9"/>
        <v>0.49607269367010631</v>
      </c>
      <c r="K125" s="120">
        <v>9908</v>
      </c>
      <c r="L125" s="121">
        <f t="shared" si="9"/>
        <v>1.9971175622812476E-2</v>
      </c>
      <c r="M125" s="120"/>
      <c r="N125" s="121"/>
    </row>
    <row r="126" spans="1:15" x14ac:dyDescent="0.25">
      <c r="B126" s="119" t="s">
        <v>87</v>
      </c>
      <c r="C126" s="120">
        <v>1065</v>
      </c>
      <c r="D126" s="121">
        <v>-0.79901868277033405</v>
      </c>
      <c r="E126" s="120">
        <v>3443</v>
      </c>
      <c r="F126" s="121">
        <f t="shared" si="9"/>
        <v>2.2328638497652582</v>
      </c>
      <c r="G126" s="120">
        <v>9215</v>
      </c>
      <c r="H126" s="121">
        <f t="shared" si="9"/>
        <v>1.6764449607900089</v>
      </c>
      <c r="I126" s="120">
        <v>9184</v>
      </c>
      <c r="J126" s="121">
        <f t="shared" si="9"/>
        <v>-3.3640803038523792E-3</v>
      </c>
      <c r="K126" s="120">
        <v>9915</v>
      </c>
      <c r="L126" s="121">
        <f t="shared" si="9"/>
        <v>7.9594947735191601E-2</v>
      </c>
      <c r="M126" s="120"/>
      <c r="N126" s="121"/>
    </row>
    <row r="127" spans="1:15" x14ac:dyDescent="0.25">
      <c r="B127" s="119" t="s">
        <v>89</v>
      </c>
      <c r="C127" s="120">
        <v>827</v>
      </c>
      <c r="D127" s="121">
        <v>-0.82508460236886627</v>
      </c>
      <c r="E127" s="120">
        <v>3529</v>
      </c>
      <c r="F127" s="121">
        <f t="shared" si="9"/>
        <v>3.2672309552599756</v>
      </c>
      <c r="G127" s="120">
        <v>7683</v>
      </c>
      <c r="H127" s="121">
        <f t="shared" si="9"/>
        <v>1.1771039954661378</v>
      </c>
      <c r="I127" s="120">
        <v>9672</v>
      </c>
      <c r="J127" s="121">
        <f t="shared" si="9"/>
        <v>0.25888324873096447</v>
      </c>
      <c r="K127" s="120">
        <v>9883</v>
      </c>
      <c r="L127" s="121">
        <f t="shared" si="9"/>
        <v>2.1815550041356602E-2</v>
      </c>
      <c r="M127" s="120"/>
      <c r="N127" s="121"/>
    </row>
    <row r="128" spans="1:15" x14ac:dyDescent="0.25">
      <c r="A128" s="125"/>
      <c r="B128" s="119" t="s">
        <v>91</v>
      </c>
      <c r="C128" s="120">
        <v>1391</v>
      </c>
      <c r="D128" s="121">
        <v>-0.7299029126213592</v>
      </c>
      <c r="E128" s="120">
        <v>7205</v>
      </c>
      <c r="F128" s="121">
        <f t="shared" si="9"/>
        <v>4.1797268152408336</v>
      </c>
      <c r="G128" s="120">
        <v>10291</v>
      </c>
      <c r="H128" s="121">
        <f t="shared" si="9"/>
        <v>0.42831367106176277</v>
      </c>
      <c r="I128" s="120">
        <v>14584</v>
      </c>
      <c r="J128" s="121">
        <f t="shared" si="9"/>
        <v>0.41716062578952484</v>
      </c>
      <c r="K128" s="120">
        <v>10648</v>
      </c>
      <c r="L128" s="121">
        <f t="shared" si="9"/>
        <v>-0.26988480526604497</v>
      </c>
      <c r="M128" s="120"/>
      <c r="N128" s="121"/>
    </row>
    <row r="129" spans="2:15" x14ac:dyDescent="0.25">
      <c r="B129" s="119" t="s">
        <v>93</v>
      </c>
      <c r="C129" s="120">
        <v>3284</v>
      </c>
      <c r="D129" s="121">
        <v>-0.3418837675350701</v>
      </c>
      <c r="E129" s="120">
        <v>5313</v>
      </c>
      <c r="F129" s="121">
        <f t="shared" si="9"/>
        <v>0.61784409257003658</v>
      </c>
      <c r="G129" s="120">
        <v>6030</v>
      </c>
      <c r="H129" s="121">
        <f t="shared" si="9"/>
        <v>0.13495200451722189</v>
      </c>
      <c r="I129" s="120">
        <v>9172</v>
      </c>
      <c r="J129" s="121">
        <f t="shared" si="9"/>
        <v>0.52106135986732993</v>
      </c>
      <c r="K129" s="120">
        <v>9348</v>
      </c>
      <c r="L129" s="121">
        <f t="shared" si="9"/>
        <v>1.9188835586567921E-2</v>
      </c>
      <c r="M129" s="120"/>
      <c r="N129" s="121"/>
    </row>
    <row r="130" spans="2:15" x14ac:dyDescent="0.25">
      <c r="B130" s="119" t="s">
        <v>95</v>
      </c>
      <c r="C130" s="120">
        <v>3228</v>
      </c>
      <c r="D130" s="121">
        <v>-0.35115577889447236</v>
      </c>
      <c r="E130" s="120">
        <v>4587</v>
      </c>
      <c r="F130" s="121">
        <f t="shared" si="9"/>
        <v>0.42100371747211907</v>
      </c>
      <c r="G130" s="120">
        <v>9121</v>
      </c>
      <c r="H130" s="121">
        <f t="shared" si="9"/>
        <v>0.98844560715064311</v>
      </c>
      <c r="I130" s="120">
        <v>9933</v>
      </c>
      <c r="J130" s="121">
        <f t="shared" si="9"/>
        <v>8.9025326170375951E-2</v>
      </c>
      <c r="K130" s="120">
        <v>9148</v>
      </c>
      <c r="L130" s="121">
        <f t="shared" si="9"/>
        <v>-7.9029497634148793E-2</v>
      </c>
      <c r="M130" s="120"/>
      <c r="N130" s="121"/>
    </row>
    <row r="131" spans="2:15" ht="15.75" x14ac:dyDescent="0.25">
      <c r="B131" s="122" t="s">
        <v>32</v>
      </c>
      <c r="C131" s="123">
        <v>26382</v>
      </c>
      <c r="D131" s="124">
        <v>-0.57042368189663595</v>
      </c>
      <c r="E131" s="123">
        <v>26812</v>
      </c>
      <c r="F131" s="124">
        <f t="shared" si="9"/>
        <v>1.6298991736790169E-2</v>
      </c>
      <c r="G131" s="123">
        <v>90804</v>
      </c>
      <c r="H131" s="124">
        <f t="shared" si="9"/>
        <v>2.3866925257347456</v>
      </c>
      <c r="I131" s="123">
        <v>128108</v>
      </c>
      <c r="J131" s="124">
        <f t="shared" si="9"/>
        <v>0.41081890665609455</v>
      </c>
      <c r="K131" s="123">
        <v>116734</v>
      </c>
      <c r="L131" s="124">
        <f t="shared" si="9"/>
        <v>-8.8784463109251588E-2</v>
      </c>
      <c r="M131" s="123">
        <v>50602</v>
      </c>
      <c r="N131" s="124">
        <v>4.9572720484526656E-2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7" t="s">
        <v>237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C$7</f>
        <v>2020</v>
      </c>
      <c r="D139" s="305"/>
      <c r="E139" s="304">
        <f>E$7</f>
        <v>2021</v>
      </c>
      <c r="F139" s="305"/>
      <c r="G139" s="304">
        <f>G$7</f>
        <v>2022</v>
      </c>
      <c r="H139" s="305"/>
      <c r="I139" s="304">
        <f>I$7</f>
        <v>2023</v>
      </c>
      <c r="J139" s="305"/>
      <c r="K139" s="304">
        <f>K$7</f>
        <v>2024</v>
      </c>
      <c r="L139" s="305"/>
      <c r="M139" s="304">
        <f>M$7</f>
        <v>2025</v>
      </c>
      <c r="N139" s="305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837</v>
      </c>
      <c r="D141" s="121">
        <v>-0.28216123499142365</v>
      </c>
      <c r="E141" s="120">
        <v>468</v>
      </c>
      <c r="F141" s="121">
        <f t="shared" ref="F141:L153" si="11">IFERROR(E141/C141-1,"-")</f>
        <v>-0.44086021505376349</v>
      </c>
      <c r="G141" s="120">
        <v>681</v>
      </c>
      <c r="H141" s="121">
        <f t="shared" si="11"/>
        <v>0.45512820512820507</v>
      </c>
      <c r="I141" s="120">
        <v>799</v>
      </c>
      <c r="J141" s="121">
        <f t="shared" si="11"/>
        <v>0.17327459618208518</v>
      </c>
      <c r="K141" s="120">
        <v>977</v>
      </c>
      <c r="L141" s="121">
        <f t="shared" si="11"/>
        <v>0.22277847309136423</v>
      </c>
      <c r="M141" s="120">
        <v>856</v>
      </c>
      <c r="N141" s="121">
        <f t="shared" ref="N141:N145" si="12">IFERROR(M141/K141-1,"-")</f>
        <v>-0.12384851586489254</v>
      </c>
    </row>
    <row r="142" spans="2:15" x14ac:dyDescent="0.25">
      <c r="B142" s="119" t="s">
        <v>75</v>
      </c>
      <c r="C142" s="120">
        <v>508</v>
      </c>
      <c r="D142" s="121">
        <v>-0.51059730250481694</v>
      </c>
      <c r="E142" s="120">
        <v>123</v>
      </c>
      <c r="F142" s="121">
        <f t="shared" si="11"/>
        <v>-0.75787401574803148</v>
      </c>
      <c r="G142" s="120">
        <v>493</v>
      </c>
      <c r="H142" s="121">
        <f t="shared" si="11"/>
        <v>3.0081300813008127</v>
      </c>
      <c r="I142" s="120">
        <v>970</v>
      </c>
      <c r="J142" s="121">
        <f t="shared" si="11"/>
        <v>0.96754563894523327</v>
      </c>
      <c r="K142" s="120">
        <v>722</v>
      </c>
      <c r="L142" s="121">
        <f t="shared" si="11"/>
        <v>-0.25567010309278349</v>
      </c>
      <c r="M142" s="120">
        <v>749</v>
      </c>
      <c r="N142" s="121">
        <f t="shared" si="12"/>
        <v>3.7396121883656486E-2</v>
      </c>
    </row>
    <row r="143" spans="2:15" x14ac:dyDescent="0.25">
      <c r="B143" s="119" t="s">
        <v>77</v>
      </c>
      <c r="C143" s="120">
        <v>482</v>
      </c>
      <c r="D143" s="121">
        <v>-0.55493998153277935</v>
      </c>
      <c r="E143" s="120">
        <v>337</v>
      </c>
      <c r="F143" s="121">
        <f t="shared" si="11"/>
        <v>-0.30082987551867224</v>
      </c>
      <c r="G143" s="120">
        <v>1542</v>
      </c>
      <c r="H143" s="121">
        <f t="shared" si="11"/>
        <v>3.5756676557863498</v>
      </c>
      <c r="I143" s="120">
        <v>991</v>
      </c>
      <c r="J143" s="121">
        <f t="shared" si="11"/>
        <v>-0.35732814526588841</v>
      </c>
      <c r="K143" s="120">
        <v>1079</v>
      </c>
      <c r="L143" s="121">
        <f t="shared" si="11"/>
        <v>8.8799192734611454E-2</v>
      </c>
      <c r="M143" s="120">
        <v>1207</v>
      </c>
      <c r="N143" s="121">
        <f t="shared" si="12"/>
        <v>0.11862835959221507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336</v>
      </c>
      <c r="F144" s="121" t="str">
        <f t="shared" si="11"/>
        <v>-</v>
      </c>
      <c r="G144" s="120">
        <v>450</v>
      </c>
      <c r="H144" s="121">
        <f t="shared" si="11"/>
        <v>0.33928571428571419</v>
      </c>
      <c r="I144" s="120">
        <v>1079</v>
      </c>
      <c r="J144" s="121">
        <f t="shared" si="11"/>
        <v>1.3977777777777778</v>
      </c>
      <c r="K144" s="120">
        <v>593</v>
      </c>
      <c r="L144" s="121">
        <f t="shared" si="11"/>
        <v>-0.45041705282669142</v>
      </c>
      <c r="M144" s="120">
        <v>1207</v>
      </c>
      <c r="N144" s="121">
        <f t="shared" si="12"/>
        <v>1.0354131534569984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398</v>
      </c>
      <c r="F145" s="121" t="str">
        <f t="shared" si="11"/>
        <v>-</v>
      </c>
      <c r="G145" s="120">
        <v>288</v>
      </c>
      <c r="H145" s="121">
        <f t="shared" si="11"/>
        <v>-0.27638190954773867</v>
      </c>
      <c r="I145" s="120">
        <v>523</v>
      </c>
      <c r="J145" s="121">
        <f t="shared" si="11"/>
        <v>0.81597222222222232</v>
      </c>
      <c r="K145" s="120">
        <v>557</v>
      </c>
      <c r="L145" s="121">
        <f t="shared" si="11"/>
        <v>6.5009560229445595E-2</v>
      </c>
      <c r="M145" s="120">
        <v>1207</v>
      </c>
      <c r="N145" s="121">
        <f t="shared" si="12"/>
        <v>1.1669658886894076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2089</v>
      </c>
      <c r="F146" s="121" t="str">
        <f t="shared" si="11"/>
        <v>-</v>
      </c>
      <c r="G146" s="120">
        <v>179</v>
      </c>
      <c r="H146" s="121">
        <f t="shared" si="11"/>
        <v>-0.91431306845380567</v>
      </c>
      <c r="I146" s="120">
        <v>633</v>
      </c>
      <c r="J146" s="121">
        <f t="shared" si="11"/>
        <v>2.5363128491620111</v>
      </c>
      <c r="K146" s="120">
        <v>501</v>
      </c>
      <c r="L146" s="121">
        <f t="shared" si="11"/>
        <v>-0.20853080568720384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425</v>
      </c>
      <c r="F147" s="121" t="str">
        <f t="shared" si="11"/>
        <v>-</v>
      </c>
      <c r="G147" s="120">
        <v>235</v>
      </c>
      <c r="H147" s="121">
        <f t="shared" si="11"/>
        <v>-0.44705882352941173</v>
      </c>
      <c r="I147" s="120">
        <v>368</v>
      </c>
      <c r="J147" s="121">
        <f t="shared" si="11"/>
        <v>0.56595744680851068</v>
      </c>
      <c r="K147" s="120">
        <v>525</v>
      </c>
      <c r="L147" s="121">
        <f t="shared" si="11"/>
        <v>0.42663043478260865</v>
      </c>
      <c r="M147" s="120"/>
      <c r="N147" s="121"/>
    </row>
    <row r="148" spans="1:15" x14ac:dyDescent="0.25">
      <c r="B148" s="119" t="s">
        <v>87</v>
      </c>
      <c r="C148" s="120">
        <v>392</v>
      </c>
      <c r="D148" s="121">
        <v>-0.17991631799163177</v>
      </c>
      <c r="E148" s="120">
        <v>361</v>
      </c>
      <c r="F148" s="121">
        <f t="shared" si="11"/>
        <v>-7.9081632653061229E-2</v>
      </c>
      <c r="G148" s="120">
        <v>365</v>
      </c>
      <c r="H148" s="121">
        <f t="shared" si="11"/>
        <v>1.1080332409972193E-2</v>
      </c>
      <c r="I148" s="120">
        <v>339</v>
      </c>
      <c r="J148" s="121">
        <f t="shared" si="11"/>
        <v>-7.1232876712328808E-2</v>
      </c>
      <c r="K148" s="120">
        <v>575</v>
      </c>
      <c r="L148" s="121">
        <f t="shared" si="11"/>
        <v>0.69616519174041303</v>
      </c>
      <c r="M148" s="120"/>
      <c r="N148" s="121"/>
    </row>
    <row r="149" spans="1:15" x14ac:dyDescent="0.25">
      <c r="B149" s="119" t="s">
        <v>89</v>
      </c>
      <c r="C149" s="120">
        <v>116</v>
      </c>
      <c r="D149" s="121">
        <v>-0.88514851485148516</v>
      </c>
      <c r="E149" s="120">
        <v>522</v>
      </c>
      <c r="F149" s="121">
        <f t="shared" si="11"/>
        <v>3.5</v>
      </c>
      <c r="G149" s="120">
        <v>409</v>
      </c>
      <c r="H149" s="121">
        <f t="shared" si="11"/>
        <v>-0.21647509578544066</v>
      </c>
      <c r="I149" s="120">
        <v>570</v>
      </c>
      <c r="J149" s="121">
        <f t="shared" si="11"/>
        <v>0.39364303178484117</v>
      </c>
      <c r="K149" s="120">
        <v>486</v>
      </c>
      <c r="L149" s="121">
        <f t="shared" si="11"/>
        <v>-0.14736842105263159</v>
      </c>
      <c r="M149" s="120"/>
      <c r="N149" s="121"/>
    </row>
    <row r="150" spans="1:15" x14ac:dyDescent="0.25">
      <c r="A150" s="125"/>
      <c r="B150" s="119" t="s">
        <v>91</v>
      </c>
      <c r="C150" s="120">
        <v>86</v>
      </c>
      <c r="D150" s="121">
        <v>-0.87028657616892913</v>
      </c>
      <c r="E150" s="120">
        <v>638</v>
      </c>
      <c r="F150" s="121">
        <f t="shared" si="11"/>
        <v>6.4186046511627906</v>
      </c>
      <c r="G150" s="120">
        <v>495</v>
      </c>
      <c r="H150" s="121">
        <f t="shared" si="11"/>
        <v>-0.22413793103448276</v>
      </c>
      <c r="I150" s="120">
        <v>573</v>
      </c>
      <c r="J150" s="121">
        <f t="shared" si="11"/>
        <v>0.15757575757575748</v>
      </c>
      <c r="K150" s="120">
        <v>733</v>
      </c>
      <c r="L150" s="121">
        <f t="shared" si="11"/>
        <v>0.27923211169284468</v>
      </c>
      <c r="M150" s="120"/>
      <c r="N150" s="121"/>
    </row>
    <row r="151" spans="1:15" x14ac:dyDescent="0.25">
      <c r="B151" s="119" t="s">
        <v>93</v>
      </c>
      <c r="C151" s="120">
        <v>450</v>
      </c>
      <c r="D151" s="121">
        <v>-0.61373390557939911</v>
      </c>
      <c r="E151" s="120">
        <v>706</v>
      </c>
      <c r="F151" s="121">
        <f t="shared" si="11"/>
        <v>0.568888888888889</v>
      </c>
      <c r="G151" s="120">
        <v>972</v>
      </c>
      <c r="H151" s="121">
        <f t="shared" si="11"/>
        <v>0.37677053824362616</v>
      </c>
      <c r="I151" s="120">
        <v>960</v>
      </c>
      <c r="J151" s="121">
        <f t="shared" si="11"/>
        <v>-1.2345679012345734E-2</v>
      </c>
      <c r="K151" s="120">
        <v>998</v>
      </c>
      <c r="L151" s="121">
        <f t="shared" si="11"/>
        <v>3.9583333333333304E-2</v>
      </c>
      <c r="M151" s="120"/>
      <c r="N151" s="121"/>
    </row>
    <row r="152" spans="1:15" x14ac:dyDescent="0.25">
      <c r="B152" s="119" t="s">
        <v>95</v>
      </c>
      <c r="C152" s="120">
        <v>304</v>
      </c>
      <c r="D152" s="121">
        <v>-0.64527421236872806</v>
      </c>
      <c r="E152" s="120">
        <v>794</v>
      </c>
      <c r="F152" s="121">
        <f t="shared" si="11"/>
        <v>1.611842105263158</v>
      </c>
      <c r="G152" s="120">
        <v>835</v>
      </c>
      <c r="H152" s="121">
        <f t="shared" si="11"/>
        <v>5.1637279596977281E-2</v>
      </c>
      <c r="I152" s="120">
        <v>1075</v>
      </c>
      <c r="J152" s="121">
        <f t="shared" si="11"/>
        <v>0.28742514970059885</v>
      </c>
      <c r="K152" s="120">
        <v>770</v>
      </c>
      <c r="L152" s="121">
        <f t="shared" si="11"/>
        <v>-0.28372093023255818</v>
      </c>
      <c r="M152" s="120"/>
      <c r="N152" s="121"/>
    </row>
    <row r="153" spans="1:15" ht="15.75" x14ac:dyDescent="0.25">
      <c r="B153" s="122" t="s">
        <v>32</v>
      </c>
      <c r="C153" s="123">
        <v>3197</v>
      </c>
      <c r="D153" s="124">
        <v>-0.67320862721046715</v>
      </c>
      <c r="E153" s="123">
        <v>7197</v>
      </c>
      <c r="F153" s="124">
        <f t="shared" si="11"/>
        <v>1.2511729746637474</v>
      </c>
      <c r="G153" s="123">
        <v>6944</v>
      </c>
      <c r="H153" s="124">
        <f t="shared" si="11"/>
        <v>-3.5153536195637103E-2</v>
      </c>
      <c r="I153" s="123">
        <v>8880</v>
      </c>
      <c r="J153" s="124">
        <f t="shared" si="11"/>
        <v>0.27880184331797242</v>
      </c>
      <c r="K153" s="123">
        <v>8516</v>
      </c>
      <c r="L153" s="124">
        <f t="shared" si="11"/>
        <v>-4.0990990990991016E-2</v>
      </c>
      <c r="M153" s="123">
        <v>4555</v>
      </c>
      <c r="N153" s="124">
        <v>0.15962321792260692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7" t="s">
        <v>238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C$7</f>
        <v>2020</v>
      </c>
      <c r="D161" s="305"/>
      <c r="E161" s="304">
        <f>E$7</f>
        <v>2021</v>
      </c>
      <c r="F161" s="305"/>
      <c r="G161" s="304">
        <f>G$7</f>
        <v>2022</v>
      </c>
      <c r="H161" s="305"/>
      <c r="I161" s="304">
        <f>I$7</f>
        <v>2023</v>
      </c>
      <c r="J161" s="305"/>
      <c r="K161" s="304">
        <f>K$7</f>
        <v>2024</v>
      </c>
      <c r="L161" s="305"/>
      <c r="M161" s="304">
        <f>M$7</f>
        <v>2025</v>
      </c>
      <c r="N161" s="305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517</v>
      </c>
      <c r="D163" s="121">
        <v>-0.49064039408867</v>
      </c>
      <c r="E163" s="120">
        <v>270</v>
      </c>
      <c r="F163" s="121">
        <f t="shared" ref="F163:L175" si="13">IFERROR(E163/C163-1,"-")</f>
        <v>-0.47775628626692457</v>
      </c>
      <c r="G163" s="120">
        <v>556</v>
      </c>
      <c r="H163" s="121">
        <f t="shared" si="13"/>
        <v>1.0592592592592593</v>
      </c>
      <c r="I163" s="120">
        <v>786</v>
      </c>
      <c r="J163" s="121">
        <f t="shared" si="13"/>
        <v>0.41366906474820153</v>
      </c>
      <c r="K163" s="120">
        <v>785</v>
      </c>
      <c r="L163" s="121">
        <f t="shared" si="13"/>
        <v>-1.2722646310432406E-3</v>
      </c>
      <c r="M163" s="120">
        <v>1152</v>
      </c>
      <c r="N163" s="121">
        <f t="shared" ref="N163:N167" si="14">IFERROR(M163/K163-1,"-")</f>
        <v>0.46751592356687888</v>
      </c>
    </row>
    <row r="164" spans="2:14" x14ac:dyDescent="0.25">
      <c r="B164" s="119" t="s">
        <v>75</v>
      </c>
      <c r="C164" s="120">
        <v>660</v>
      </c>
      <c r="D164" s="121">
        <v>-0.46902654867256632</v>
      </c>
      <c r="E164" s="120">
        <v>298</v>
      </c>
      <c r="F164" s="121">
        <f t="shared" si="13"/>
        <v>-0.54848484848484846</v>
      </c>
      <c r="G164" s="120">
        <v>884</v>
      </c>
      <c r="H164" s="121">
        <f t="shared" si="13"/>
        <v>1.9664429530201342</v>
      </c>
      <c r="I164" s="120">
        <v>1866</v>
      </c>
      <c r="J164" s="121">
        <f t="shared" si="13"/>
        <v>1.1108597285067874</v>
      </c>
      <c r="K164" s="120">
        <v>1179</v>
      </c>
      <c r="L164" s="121">
        <f t="shared" si="13"/>
        <v>-0.36816720257234725</v>
      </c>
      <c r="M164" s="120">
        <v>1544</v>
      </c>
      <c r="N164" s="121">
        <f t="shared" si="14"/>
        <v>0.30958439355385914</v>
      </c>
    </row>
    <row r="165" spans="2:14" x14ac:dyDescent="0.25">
      <c r="B165" s="119" t="s">
        <v>77</v>
      </c>
      <c r="C165" s="120">
        <v>341</v>
      </c>
      <c r="D165" s="121">
        <v>-0.68971792538671517</v>
      </c>
      <c r="E165" s="120">
        <v>394</v>
      </c>
      <c r="F165" s="121">
        <f t="shared" si="13"/>
        <v>0.15542521994134906</v>
      </c>
      <c r="G165" s="120">
        <v>1327</v>
      </c>
      <c r="H165" s="121">
        <f t="shared" si="13"/>
        <v>2.3680203045685277</v>
      </c>
      <c r="I165" s="120">
        <v>1634</v>
      </c>
      <c r="J165" s="121">
        <f t="shared" si="13"/>
        <v>0.23134890730972124</v>
      </c>
      <c r="K165" s="120">
        <v>802</v>
      </c>
      <c r="L165" s="121">
        <f t="shared" si="13"/>
        <v>-0.50917992656058753</v>
      </c>
      <c r="M165" s="120">
        <v>1332</v>
      </c>
      <c r="N165" s="121">
        <f t="shared" si="14"/>
        <v>0.6608478802992519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449</v>
      </c>
      <c r="F166" s="121" t="str">
        <f t="shared" si="13"/>
        <v>-</v>
      </c>
      <c r="G166" s="120">
        <v>757</v>
      </c>
      <c r="H166" s="121">
        <f t="shared" si="13"/>
        <v>0.68596881959910916</v>
      </c>
      <c r="I166" s="120">
        <v>1968</v>
      </c>
      <c r="J166" s="121">
        <f t="shared" si="13"/>
        <v>1.5997357992073975</v>
      </c>
      <c r="K166" s="120">
        <v>1348</v>
      </c>
      <c r="L166" s="121">
        <f t="shared" si="13"/>
        <v>-0.31504065040650409</v>
      </c>
      <c r="M166" s="120">
        <v>1529</v>
      </c>
      <c r="N166" s="121">
        <f t="shared" si="14"/>
        <v>0.13427299703264084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726</v>
      </c>
      <c r="F167" s="121" t="str">
        <f t="shared" si="13"/>
        <v>-</v>
      </c>
      <c r="G167" s="120">
        <v>650</v>
      </c>
      <c r="H167" s="121">
        <f t="shared" si="13"/>
        <v>-0.10468319559228645</v>
      </c>
      <c r="I167" s="120">
        <v>1147</v>
      </c>
      <c r="J167" s="121">
        <f t="shared" si="13"/>
        <v>0.7646153846153847</v>
      </c>
      <c r="K167" s="120">
        <v>1201</v>
      </c>
      <c r="L167" s="121">
        <f t="shared" si="13"/>
        <v>4.7079337401918053E-2</v>
      </c>
      <c r="M167" s="120">
        <v>1412</v>
      </c>
      <c r="N167" s="121">
        <f t="shared" si="14"/>
        <v>0.1756869275603663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555</v>
      </c>
      <c r="F168" s="121" t="str">
        <f t="shared" si="13"/>
        <v>-</v>
      </c>
      <c r="G168" s="120">
        <v>339</v>
      </c>
      <c r="H168" s="121">
        <f t="shared" si="13"/>
        <v>-0.38918918918918921</v>
      </c>
      <c r="I168" s="120">
        <v>1022</v>
      </c>
      <c r="J168" s="121">
        <f t="shared" si="13"/>
        <v>2.0147492625368733</v>
      </c>
      <c r="K168" s="120">
        <v>949</v>
      </c>
      <c r="L168" s="121">
        <f t="shared" si="13"/>
        <v>-7.1428571428571397E-2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690</v>
      </c>
      <c r="F169" s="121" t="str">
        <f t="shared" si="13"/>
        <v>-</v>
      </c>
      <c r="G169" s="120">
        <v>516</v>
      </c>
      <c r="H169" s="121">
        <f t="shared" si="13"/>
        <v>-0.25217391304347825</v>
      </c>
      <c r="I169" s="120">
        <v>780</v>
      </c>
      <c r="J169" s="121">
        <f t="shared" si="13"/>
        <v>0.51162790697674421</v>
      </c>
      <c r="K169" s="120">
        <v>1247</v>
      </c>
      <c r="L169" s="121">
        <f t="shared" si="13"/>
        <v>0.59871794871794881</v>
      </c>
      <c r="M169" s="120"/>
      <c r="N169" s="121"/>
    </row>
    <row r="170" spans="2:14" x14ac:dyDescent="0.25">
      <c r="B170" s="119" t="s">
        <v>87</v>
      </c>
      <c r="C170" s="120">
        <v>213</v>
      </c>
      <c r="D170" s="121">
        <v>-0.84441197954711467</v>
      </c>
      <c r="E170" s="120">
        <v>881</v>
      </c>
      <c r="F170" s="121">
        <f t="shared" si="13"/>
        <v>3.136150234741784</v>
      </c>
      <c r="G170" s="120">
        <v>1099</v>
      </c>
      <c r="H170" s="121">
        <f t="shared" si="13"/>
        <v>0.24744608399545975</v>
      </c>
      <c r="I170" s="120">
        <v>1136</v>
      </c>
      <c r="J170" s="121">
        <f t="shared" si="13"/>
        <v>3.3666969972702354E-2</v>
      </c>
      <c r="K170" s="120">
        <v>1635</v>
      </c>
      <c r="L170" s="121">
        <f t="shared" si="13"/>
        <v>0.43926056338028174</v>
      </c>
      <c r="M170" s="120"/>
      <c r="N170" s="121"/>
    </row>
    <row r="171" spans="2:14" x14ac:dyDescent="0.25">
      <c r="B171" s="119" t="s">
        <v>89</v>
      </c>
      <c r="C171" s="120">
        <v>243</v>
      </c>
      <c r="D171" s="121">
        <v>-0.74818652849740941</v>
      </c>
      <c r="E171" s="120">
        <v>615</v>
      </c>
      <c r="F171" s="121">
        <f t="shared" si="13"/>
        <v>1.5308641975308643</v>
      </c>
      <c r="G171" s="120">
        <v>904</v>
      </c>
      <c r="H171" s="121">
        <f t="shared" si="13"/>
        <v>0.46991869918699192</v>
      </c>
      <c r="I171" s="120">
        <v>596</v>
      </c>
      <c r="J171" s="121">
        <f t="shared" si="13"/>
        <v>-0.34070796460176989</v>
      </c>
      <c r="K171" s="120">
        <v>1285</v>
      </c>
      <c r="L171" s="121">
        <f t="shared" si="13"/>
        <v>1.1560402684563758</v>
      </c>
      <c r="M171" s="120"/>
      <c r="N171" s="121"/>
    </row>
    <row r="172" spans="2:14" x14ac:dyDescent="0.25">
      <c r="B172" s="119" t="s">
        <v>91</v>
      </c>
      <c r="C172" s="120">
        <v>304</v>
      </c>
      <c r="D172" s="121">
        <v>-0.66812227074235808</v>
      </c>
      <c r="E172" s="120">
        <v>611</v>
      </c>
      <c r="F172" s="121">
        <f t="shared" si="13"/>
        <v>1.0098684210526314</v>
      </c>
      <c r="G172" s="120">
        <v>1131</v>
      </c>
      <c r="H172" s="121">
        <f t="shared" si="13"/>
        <v>0.85106382978723394</v>
      </c>
      <c r="I172" s="120">
        <v>834</v>
      </c>
      <c r="J172" s="121">
        <f t="shared" si="13"/>
        <v>-0.2625994694960212</v>
      </c>
      <c r="K172" s="120">
        <v>1681</v>
      </c>
      <c r="L172" s="121">
        <f t="shared" si="13"/>
        <v>1.0155875299760191</v>
      </c>
      <c r="M172" s="120"/>
      <c r="N172" s="121"/>
    </row>
    <row r="173" spans="2:14" x14ac:dyDescent="0.25">
      <c r="B173" s="119" t="s">
        <v>93</v>
      </c>
      <c r="C173" s="120">
        <v>73</v>
      </c>
      <c r="D173" s="121">
        <v>-0.82281553398058249</v>
      </c>
      <c r="E173" s="120">
        <v>526</v>
      </c>
      <c r="F173" s="121">
        <f t="shared" si="13"/>
        <v>6.2054794520547949</v>
      </c>
      <c r="G173" s="120">
        <v>729</v>
      </c>
      <c r="H173" s="121">
        <f t="shared" si="13"/>
        <v>0.38593155893536113</v>
      </c>
      <c r="I173" s="120">
        <v>781</v>
      </c>
      <c r="J173" s="121">
        <f t="shared" si="13"/>
        <v>7.1330589849108339E-2</v>
      </c>
      <c r="K173" s="120">
        <v>1108</v>
      </c>
      <c r="L173" s="121">
        <f t="shared" si="13"/>
        <v>0.41869398207426367</v>
      </c>
      <c r="M173" s="120"/>
      <c r="N173" s="121"/>
    </row>
    <row r="174" spans="2:14" x14ac:dyDescent="0.25">
      <c r="B174" s="119" t="s">
        <v>95</v>
      </c>
      <c r="C174" s="120">
        <v>131</v>
      </c>
      <c r="D174" s="121">
        <v>-0.67085427135678399</v>
      </c>
      <c r="E174" s="120">
        <v>731</v>
      </c>
      <c r="F174" s="121">
        <f t="shared" si="13"/>
        <v>4.5801526717557248</v>
      </c>
      <c r="G174" s="120">
        <v>938</v>
      </c>
      <c r="H174" s="121">
        <f t="shared" si="13"/>
        <v>0.28317373461012307</v>
      </c>
      <c r="I174" s="120">
        <v>864</v>
      </c>
      <c r="J174" s="121">
        <f t="shared" si="13"/>
        <v>-7.8891257995735597E-2</v>
      </c>
      <c r="K174" s="120">
        <v>1025</v>
      </c>
      <c r="L174" s="121">
        <f t="shared" si="13"/>
        <v>0.18634259259259256</v>
      </c>
      <c r="M174" s="120"/>
      <c r="N174" s="121"/>
    </row>
    <row r="175" spans="2:14" ht="15.75" x14ac:dyDescent="0.25">
      <c r="B175" s="122" t="s">
        <v>32</v>
      </c>
      <c r="C175" s="123">
        <v>2498</v>
      </c>
      <c r="D175" s="124">
        <v>-0.78031835370679803</v>
      </c>
      <c r="E175" s="123">
        <v>6746</v>
      </c>
      <c r="F175" s="124">
        <f t="shared" si="13"/>
        <v>1.7005604483586869</v>
      </c>
      <c r="G175" s="123">
        <v>9830</v>
      </c>
      <c r="H175" s="124">
        <f t="shared" si="13"/>
        <v>0.45715979839905119</v>
      </c>
      <c r="I175" s="123">
        <v>13414</v>
      </c>
      <c r="J175" s="124">
        <f t="shared" si="13"/>
        <v>0.36459816887080376</v>
      </c>
      <c r="K175" s="123">
        <v>14245</v>
      </c>
      <c r="L175" s="124">
        <f t="shared" si="13"/>
        <v>6.1950201282242379E-2</v>
      </c>
      <c r="M175" s="123">
        <v>6969</v>
      </c>
      <c r="N175" s="124">
        <v>0.31119473189087499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7" t="s">
        <v>239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C$7</f>
        <v>2020</v>
      </c>
      <c r="D183" s="305"/>
      <c r="E183" s="304">
        <f>E$7</f>
        <v>2021</v>
      </c>
      <c r="F183" s="305"/>
      <c r="G183" s="304">
        <f>G$7</f>
        <v>2022</v>
      </c>
      <c r="H183" s="305"/>
      <c r="I183" s="304">
        <f>I$7</f>
        <v>2023</v>
      </c>
      <c r="J183" s="305"/>
      <c r="K183" s="304">
        <f>K$7</f>
        <v>2024</v>
      </c>
      <c r="L183" s="305"/>
      <c r="M183" s="304">
        <f>M$7</f>
        <v>2025</v>
      </c>
      <c r="N183" s="305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320</v>
      </c>
      <c r="D185" s="121">
        <v>0.13074204946996471</v>
      </c>
      <c r="E185" s="120">
        <v>5</v>
      </c>
      <c r="F185" s="121">
        <f t="shared" ref="F185:L197" si="15">IFERROR(E185/C185-1,"-")</f>
        <v>-0.984375</v>
      </c>
      <c r="G185" s="120">
        <v>446</v>
      </c>
      <c r="H185" s="121">
        <f t="shared" si="15"/>
        <v>88.2</v>
      </c>
      <c r="I185" s="120">
        <v>475</v>
      </c>
      <c r="J185" s="121">
        <f t="shared" si="15"/>
        <v>6.5022421524663754E-2</v>
      </c>
      <c r="K185" s="120">
        <v>480</v>
      </c>
      <c r="L185" s="121">
        <f t="shared" si="15"/>
        <v>1.0526315789473717E-2</v>
      </c>
      <c r="M185" s="120">
        <v>396</v>
      </c>
      <c r="N185" s="121">
        <f t="shared" ref="N185:N189" si="16">IFERROR(M185/K185-1,"-")</f>
        <v>-0.17500000000000004</v>
      </c>
    </row>
    <row r="186" spans="1:15" x14ac:dyDescent="0.25">
      <c r="B186" s="119" t="s">
        <v>75</v>
      </c>
      <c r="C186" s="120">
        <v>388</v>
      </c>
      <c r="D186" s="121">
        <v>0.72444444444444445</v>
      </c>
      <c r="E186" s="120">
        <v>25</v>
      </c>
      <c r="F186" s="121">
        <f t="shared" si="15"/>
        <v>-0.93556701030927836</v>
      </c>
      <c r="G186" s="120">
        <v>483</v>
      </c>
      <c r="H186" s="121">
        <f t="shared" si="15"/>
        <v>18.32</v>
      </c>
      <c r="I186" s="120">
        <v>598</v>
      </c>
      <c r="J186" s="121">
        <f t="shared" si="15"/>
        <v>0.23809523809523814</v>
      </c>
      <c r="K186" s="120">
        <v>677</v>
      </c>
      <c r="L186" s="121">
        <f t="shared" si="15"/>
        <v>0.13210702341137126</v>
      </c>
      <c r="M186" s="120">
        <v>480</v>
      </c>
      <c r="N186" s="121">
        <f t="shared" si="16"/>
        <v>-0.29098966026587891</v>
      </c>
    </row>
    <row r="187" spans="1:15" x14ac:dyDescent="0.25">
      <c r="B187" s="119" t="s">
        <v>77</v>
      </c>
      <c r="C187" s="120">
        <v>167</v>
      </c>
      <c r="D187" s="121">
        <v>-0.58250000000000002</v>
      </c>
      <c r="E187" s="120">
        <v>32</v>
      </c>
      <c r="F187" s="121">
        <f t="shared" si="15"/>
        <v>-0.80838323353293418</v>
      </c>
      <c r="G187" s="120">
        <v>540</v>
      </c>
      <c r="H187" s="121">
        <f t="shared" si="15"/>
        <v>15.875</v>
      </c>
      <c r="I187" s="120">
        <v>372</v>
      </c>
      <c r="J187" s="121">
        <f t="shared" si="15"/>
        <v>-0.31111111111111112</v>
      </c>
      <c r="K187" s="120">
        <v>497</v>
      </c>
      <c r="L187" s="121">
        <f t="shared" si="15"/>
        <v>0.33602150537634401</v>
      </c>
      <c r="M187" s="120">
        <v>581</v>
      </c>
      <c r="N187" s="121">
        <f t="shared" si="16"/>
        <v>0.16901408450704225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91</v>
      </c>
      <c r="F188" s="121" t="str">
        <f t="shared" si="15"/>
        <v>-</v>
      </c>
      <c r="G188" s="120">
        <v>533</v>
      </c>
      <c r="H188" s="121">
        <f t="shared" si="15"/>
        <v>4.8571428571428568</v>
      </c>
      <c r="I188" s="120">
        <v>264</v>
      </c>
      <c r="J188" s="121">
        <f t="shared" si="15"/>
        <v>-0.50469043151969983</v>
      </c>
      <c r="K188" s="120">
        <v>408</v>
      </c>
      <c r="L188" s="121">
        <f t="shared" si="15"/>
        <v>0.54545454545454541</v>
      </c>
      <c r="M188" s="120">
        <v>463</v>
      </c>
      <c r="N188" s="121">
        <f t="shared" si="16"/>
        <v>0.13480392156862742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322</v>
      </c>
      <c r="F189" s="121" t="str">
        <f t="shared" si="15"/>
        <v>-</v>
      </c>
      <c r="G189" s="120">
        <v>275</v>
      </c>
      <c r="H189" s="121">
        <f t="shared" si="15"/>
        <v>-0.14596273291925466</v>
      </c>
      <c r="I189" s="120">
        <v>366</v>
      </c>
      <c r="J189" s="121">
        <f t="shared" si="15"/>
        <v>0.33090909090909082</v>
      </c>
      <c r="K189" s="120">
        <v>265</v>
      </c>
      <c r="L189" s="121">
        <f t="shared" si="15"/>
        <v>-0.27595628415300544</v>
      </c>
      <c r="M189" s="120">
        <v>324</v>
      </c>
      <c r="N189" s="121">
        <f t="shared" si="16"/>
        <v>0.22264150943396221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520</v>
      </c>
      <c r="F190" s="121" t="str">
        <f t="shared" si="15"/>
        <v>-</v>
      </c>
      <c r="G190" s="120">
        <v>128</v>
      </c>
      <c r="H190" s="121">
        <f t="shared" si="15"/>
        <v>-0.75384615384615383</v>
      </c>
      <c r="I190" s="120">
        <v>260</v>
      </c>
      <c r="J190" s="121">
        <f t="shared" si="15"/>
        <v>1.03125</v>
      </c>
      <c r="K190" s="120">
        <v>315</v>
      </c>
      <c r="L190" s="121">
        <f t="shared" si="15"/>
        <v>0.21153846153846145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570</v>
      </c>
      <c r="F191" s="121" t="str">
        <f t="shared" si="15"/>
        <v>-</v>
      </c>
      <c r="G191" s="120">
        <v>543</v>
      </c>
      <c r="H191" s="121">
        <f t="shared" si="15"/>
        <v>-4.7368421052631615E-2</v>
      </c>
      <c r="I191" s="120">
        <v>1051</v>
      </c>
      <c r="J191" s="121">
        <f t="shared" si="15"/>
        <v>0.9355432780847146</v>
      </c>
      <c r="K191" s="120">
        <v>327</v>
      </c>
      <c r="L191" s="121">
        <f t="shared" si="15"/>
        <v>-0.68886774500475734</v>
      </c>
      <c r="M191" s="120"/>
      <c r="N191" s="121"/>
    </row>
    <row r="192" spans="1:15" x14ac:dyDescent="0.25">
      <c r="B192" s="119" t="s">
        <v>87</v>
      </c>
      <c r="C192" s="120">
        <v>456</v>
      </c>
      <c r="D192" s="121">
        <v>0.16326530612244894</v>
      </c>
      <c r="E192" s="120">
        <v>475</v>
      </c>
      <c r="F192" s="121">
        <f t="shared" si="15"/>
        <v>4.1666666666666741E-2</v>
      </c>
      <c r="G192" s="120">
        <v>374</v>
      </c>
      <c r="H192" s="121">
        <f t="shared" si="15"/>
        <v>-0.21263157894736839</v>
      </c>
      <c r="I192" s="120">
        <v>248</v>
      </c>
      <c r="J192" s="121">
        <f t="shared" si="15"/>
        <v>-0.33689839572192515</v>
      </c>
      <c r="K192" s="120">
        <v>281</v>
      </c>
      <c r="L192" s="121">
        <f t="shared" si="15"/>
        <v>0.13306451612903225</v>
      </c>
      <c r="M192" s="120"/>
      <c r="N192" s="121"/>
    </row>
    <row r="193" spans="2:15" x14ac:dyDescent="0.25">
      <c r="B193" s="119" t="s">
        <v>89</v>
      </c>
      <c r="C193" s="120">
        <v>1202</v>
      </c>
      <c r="D193" s="121">
        <v>3.8273092369477908</v>
      </c>
      <c r="E193" s="120">
        <v>618</v>
      </c>
      <c r="F193" s="121">
        <f t="shared" si="15"/>
        <v>-0.4858569051580699</v>
      </c>
      <c r="G193" s="120">
        <v>425</v>
      </c>
      <c r="H193" s="121">
        <f t="shared" si="15"/>
        <v>-0.31229773462783172</v>
      </c>
      <c r="I193" s="120">
        <v>370</v>
      </c>
      <c r="J193" s="121">
        <f t="shared" si="15"/>
        <v>-0.12941176470588234</v>
      </c>
      <c r="K193" s="120">
        <v>360</v>
      </c>
      <c r="L193" s="121">
        <f t="shared" si="15"/>
        <v>-2.7027027027026973E-2</v>
      </c>
      <c r="M193" s="120"/>
      <c r="N193" s="121"/>
    </row>
    <row r="194" spans="2:15" x14ac:dyDescent="0.25">
      <c r="B194" s="119" t="s">
        <v>91</v>
      </c>
      <c r="C194" s="120">
        <v>163</v>
      </c>
      <c r="D194" s="121">
        <v>-0.23831775700934577</v>
      </c>
      <c r="E194" s="120">
        <v>624</v>
      </c>
      <c r="F194" s="121">
        <f t="shared" si="15"/>
        <v>2.8282208588957056</v>
      </c>
      <c r="G194" s="120">
        <v>357</v>
      </c>
      <c r="H194" s="121">
        <f t="shared" si="15"/>
        <v>-0.42788461538461542</v>
      </c>
      <c r="I194" s="120">
        <v>373</v>
      </c>
      <c r="J194" s="121">
        <f t="shared" si="15"/>
        <v>4.481792717086841E-2</v>
      </c>
      <c r="K194" s="120">
        <v>608</v>
      </c>
      <c r="L194" s="121">
        <f t="shared" si="15"/>
        <v>0.63002680965147451</v>
      </c>
      <c r="M194" s="120"/>
      <c r="N194" s="121"/>
    </row>
    <row r="195" spans="2:15" x14ac:dyDescent="0.25">
      <c r="B195" s="119" t="s">
        <v>93</v>
      </c>
      <c r="C195" s="120">
        <v>46</v>
      </c>
      <c r="D195" s="121">
        <v>-0.8729281767955801</v>
      </c>
      <c r="E195" s="120">
        <v>469</v>
      </c>
      <c r="F195" s="121">
        <f t="shared" si="15"/>
        <v>9.195652173913043</v>
      </c>
      <c r="G195" s="120">
        <v>291</v>
      </c>
      <c r="H195" s="121">
        <f t="shared" si="15"/>
        <v>-0.3795309168443497</v>
      </c>
      <c r="I195" s="120">
        <v>504</v>
      </c>
      <c r="J195" s="121">
        <f t="shared" si="15"/>
        <v>0.731958762886598</v>
      </c>
      <c r="K195" s="120">
        <v>547</v>
      </c>
      <c r="L195" s="121">
        <f t="shared" si="15"/>
        <v>8.5317460317460236E-2</v>
      </c>
      <c r="M195" s="120"/>
      <c r="N195" s="121"/>
    </row>
    <row r="196" spans="2:15" x14ac:dyDescent="0.25">
      <c r="B196" s="119" t="s">
        <v>95</v>
      </c>
      <c r="C196" s="120">
        <v>71</v>
      </c>
      <c r="D196" s="121">
        <v>-0.75850340136054428</v>
      </c>
      <c r="E196" s="120">
        <v>617</v>
      </c>
      <c r="F196" s="121">
        <f t="shared" si="15"/>
        <v>7.6901408450704221</v>
      </c>
      <c r="G196" s="120">
        <v>355</v>
      </c>
      <c r="H196" s="121">
        <f t="shared" si="15"/>
        <v>-0.42463533225283634</v>
      </c>
      <c r="I196" s="120">
        <v>459</v>
      </c>
      <c r="J196" s="121">
        <f t="shared" si="15"/>
        <v>0.29295774647887329</v>
      </c>
      <c r="K196" s="120">
        <v>381</v>
      </c>
      <c r="L196" s="121">
        <f t="shared" si="15"/>
        <v>-0.16993464052287577</v>
      </c>
      <c r="M196" s="120"/>
      <c r="N196" s="121"/>
    </row>
    <row r="197" spans="2:15" ht="15.75" x14ac:dyDescent="0.25">
      <c r="B197" s="122" t="s">
        <v>32</v>
      </c>
      <c r="C197" s="123">
        <v>2838</v>
      </c>
      <c r="D197" s="124">
        <v>-0.24299813283542282</v>
      </c>
      <c r="E197" s="123">
        <v>4368</v>
      </c>
      <c r="F197" s="124">
        <f t="shared" si="15"/>
        <v>0.53911205073995783</v>
      </c>
      <c r="G197" s="123">
        <v>4750</v>
      </c>
      <c r="H197" s="124">
        <f t="shared" si="15"/>
        <v>8.7454212454212366E-2</v>
      </c>
      <c r="I197" s="123">
        <v>5340</v>
      </c>
      <c r="J197" s="124">
        <f t="shared" si="15"/>
        <v>0.12421052631578955</v>
      </c>
      <c r="K197" s="123">
        <v>5146</v>
      </c>
      <c r="L197" s="124">
        <f t="shared" si="15"/>
        <v>-3.6329588014981318E-2</v>
      </c>
      <c r="M197" s="123">
        <v>2244</v>
      </c>
      <c r="N197" s="124">
        <v>-3.5668242372152936E-2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7" t="s">
        <v>240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C$7</f>
        <v>2020</v>
      </c>
      <c r="D205" s="305"/>
      <c r="E205" s="304">
        <f>E$7</f>
        <v>2021</v>
      </c>
      <c r="F205" s="305"/>
      <c r="G205" s="304">
        <f>G$7</f>
        <v>2022</v>
      </c>
      <c r="H205" s="305"/>
      <c r="I205" s="304">
        <f>I$7</f>
        <v>2023</v>
      </c>
      <c r="J205" s="305"/>
      <c r="K205" s="304">
        <f>K$7</f>
        <v>2024</v>
      </c>
      <c r="L205" s="305"/>
      <c r="M205" s="304">
        <f>M$7</f>
        <v>2025</v>
      </c>
      <c r="N205" s="305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301</v>
      </c>
      <c r="D207" s="121">
        <v>9.8540145985401395E-2</v>
      </c>
      <c r="E207" s="120">
        <v>0</v>
      </c>
      <c r="F207" s="121">
        <f t="shared" ref="F207:L219" si="17">IFERROR(E207/C207-1,"-")</f>
        <v>-1</v>
      </c>
      <c r="G207" s="120">
        <v>670</v>
      </c>
      <c r="H207" s="121" t="str">
        <f t="shared" si="17"/>
        <v>-</v>
      </c>
      <c r="I207" s="120">
        <v>539</v>
      </c>
      <c r="J207" s="121">
        <f t="shared" si="17"/>
        <v>-0.19552238805970146</v>
      </c>
      <c r="K207" s="120">
        <v>688</v>
      </c>
      <c r="L207" s="121">
        <f t="shared" si="17"/>
        <v>0.27643784786641934</v>
      </c>
      <c r="M207" s="120">
        <v>680</v>
      </c>
      <c r="N207" s="121">
        <f t="shared" ref="N207:N211" si="18">IFERROR(M207/K207-1,"-")</f>
        <v>-1.1627906976744207E-2</v>
      </c>
    </row>
    <row r="208" spans="2:15" x14ac:dyDescent="0.25">
      <c r="B208" s="119" t="s">
        <v>75</v>
      </c>
      <c r="C208" s="120">
        <v>174</v>
      </c>
      <c r="D208" s="121">
        <v>-0.19069767441860463</v>
      </c>
      <c r="E208" s="120">
        <v>36</v>
      </c>
      <c r="F208" s="121">
        <f t="shared" si="17"/>
        <v>-0.7931034482758621</v>
      </c>
      <c r="G208" s="120">
        <v>604</v>
      </c>
      <c r="H208" s="121">
        <f t="shared" si="17"/>
        <v>15.777777777777779</v>
      </c>
      <c r="I208" s="120">
        <v>504</v>
      </c>
      <c r="J208" s="121">
        <f t="shared" si="17"/>
        <v>-0.16556291390728473</v>
      </c>
      <c r="K208" s="120">
        <v>892</v>
      </c>
      <c r="L208" s="121">
        <f t="shared" si="17"/>
        <v>0.76984126984126977</v>
      </c>
      <c r="M208" s="120">
        <v>839</v>
      </c>
      <c r="N208" s="121">
        <f t="shared" si="18"/>
        <v>-5.94170403587444E-2</v>
      </c>
    </row>
    <row r="209" spans="2:15" x14ac:dyDescent="0.25">
      <c r="B209" s="119" t="s">
        <v>77</v>
      </c>
      <c r="C209" s="120">
        <v>111</v>
      </c>
      <c r="D209" s="121">
        <v>-0.66465256797583083</v>
      </c>
      <c r="E209" s="120">
        <v>18</v>
      </c>
      <c r="F209" s="121">
        <f t="shared" si="17"/>
        <v>-0.83783783783783783</v>
      </c>
      <c r="G209" s="120">
        <v>743</v>
      </c>
      <c r="H209" s="121">
        <f t="shared" si="17"/>
        <v>40.277777777777779</v>
      </c>
      <c r="I209" s="120">
        <v>692</v>
      </c>
      <c r="J209" s="121">
        <f t="shared" si="17"/>
        <v>-6.8640646029609731E-2</v>
      </c>
      <c r="K209" s="120">
        <v>527</v>
      </c>
      <c r="L209" s="121">
        <f t="shared" si="17"/>
        <v>-0.23843930635838151</v>
      </c>
      <c r="M209" s="120">
        <v>676</v>
      </c>
      <c r="N209" s="121">
        <f t="shared" si="18"/>
        <v>0.2827324478178368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51</v>
      </c>
      <c r="F210" s="121" t="str">
        <f t="shared" si="17"/>
        <v>-</v>
      </c>
      <c r="G210" s="120">
        <v>396</v>
      </c>
      <c r="H210" s="121">
        <f t="shared" si="17"/>
        <v>6.7647058823529411</v>
      </c>
      <c r="I210" s="120">
        <v>772</v>
      </c>
      <c r="J210" s="121">
        <f t="shared" si="17"/>
        <v>0.94949494949494939</v>
      </c>
      <c r="K210" s="120">
        <v>713</v>
      </c>
      <c r="L210" s="121">
        <f t="shared" si="17"/>
        <v>-7.6424870466321293E-2</v>
      </c>
      <c r="M210" s="120">
        <v>729</v>
      </c>
      <c r="N210" s="121">
        <f t="shared" si="18"/>
        <v>2.244039270687237E-2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59</v>
      </c>
      <c r="F211" s="121" t="str">
        <f t="shared" si="17"/>
        <v>-</v>
      </c>
      <c r="G211" s="120">
        <v>1005</v>
      </c>
      <c r="H211" s="121">
        <f t="shared" si="17"/>
        <v>16.033898305084747</v>
      </c>
      <c r="I211" s="120">
        <v>335</v>
      </c>
      <c r="J211" s="121">
        <f t="shared" si="17"/>
        <v>-0.66666666666666674</v>
      </c>
      <c r="K211" s="120">
        <v>517</v>
      </c>
      <c r="L211" s="121">
        <f t="shared" si="17"/>
        <v>0.5432835820895523</v>
      </c>
      <c r="M211" s="120">
        <v>326</v>
      </c>
      <c r="N211" s="121">
        <f t="shared" si="18"/>
        <v>-0.36943907156673117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591</v>
      </c>
      <c r="F212" s="121" t="str">
        <f t="shared" si="17"/>
        <v>-</v>
      </c>
      <c r="G212" s="120">
        <v>258</v>
      </c>
      <c r="H212" s="121">
        <f t="shared" si="17"/>
        <v>-0.56345177664974622</v>
      </c>
      <c r="I212" s="120">
        <v>259</v>
      </c>
      <c r="J212" s="121">
        <f t="shared" si="17"/>
        <v>3.8759689922480689E-3</v>
      </c>
      <c r="K212" s="120">
        <v>182</v>
      </c>
      <c r="L212" s="121">
        <f t="shared" si="17"/>
        <v>-0.29729729729729726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401</v>
      </c>
      <c r="F213" s="121" t="str">
        <f t="shared" si="17"/>
        <v>-</v>
      </c>
      <c r="G213" s="120">
        <v>255</v>
      </c>
      <c r="H213" s="121">
        <f t="shared" si="17"/>
        <v>-0.36408977556109723</v>
      </c>
      <c r="I213" s="120">
        <v>394</v>
      </c>
      <c r="J213" s="121">
        <f t="shared" si="17"/>
        <v>0.54509803921568634</v>
      </c>
      <c r="K213" s="120">
        <v>292</v>
      </c>
      <c r="L213" s="121">
        <f t="shared" si="17"/>
        <v>-0.25888324873096447</v>
      </c>
      <c r="M213" s="120"/>
      <c r="N213" s="121"/>
    </row>
    <row r="214" spans="2:15" x14ac:dyDescent="0.25">
      <c r="B214" s="119" t="s">
        <v>87</v>
      </c>
      <c r="C214" s="120">
        <v>450</v>
      </c>
      <c r="D214" s="121">
        <v>0.88284518828451874</v>
      </c>
      <c r="E214" s="120">
        <v>515</v>
      </c>
      <c r="F214" s="121">
        <f t="shared" si="17"/>
        <v>0.14444444444444438</v>
      </c>
      <c r="G214" s="120">
        <v>246</v>
      </c>
      <c r="H214" s="121">
        <f t="shared" si="17"/>
        <v>-0.52233009708737865</v>
      </c>
      <c r="I214" s="120">
        <v>449</v>
      </c>
      <c r="J214" s="121">
        <f t="shared" si="17"/>
        <v>0.82520325203252032</v>
      </c>
      <c r="K214" s="120">
        <v>255</v>
      </c>
      <c r="L214" s="121">
        <f t="shared" si="17"/>
        <v>-0.43207126948775054</v>
      </c>
      <c r="M214" s="120"/>
      <c r="N214" s="121"/>
    </row>
    <row r="215" spans="2:15" x14ac:dyDescent="0.25">
      <c r="B215" s="119" t="s">
        <v>89</v>
      </c>
      <c r="C215" s="120">
        <v>22</v>
      </c>
      <c r="D215" s="121">
        <v>-0.77319587628865982</v>
      </c>
      <c r="E215" s="120">
        <v>494</v>
      </c>
      <c r="F215" s="121">
        <f t="shared" si="17"/>
        <v>21.454545454545453</v>
      </c>
      <c r="G215" s="120">
        <v>392</v>
      </c>
      <c r="H215" s="121">
        <f t="shared" si="17"/>
        <v>-0.20647773279352222</v>
      </c>
      <c r="I215" s="120">
        <v>394</v>
      </c>
      <c r="J215" s="121">
        <f t="shared" si="17"/>
        <v>5.1020408163264808E-3</v>
      </c>
      <c r="K215" s="120">
        <v>386</v>
      </c>
      <c r="L215" s="121">
        <f t="shared" si="17"/>
        <v>-2.0304568527918732E-2</v>
      </c>
      <c r="M215" s="120"/>
      <c r="N215" s="121"/>
    </row>
    <row r="216" spans="2:15" x14ac:dyDescent="0.25">
      <c r="B216" s="119" t="s">
        <v>91</v>
      </c>
      <c r="C216" s="120">
        <v>48</v>
      </c>
      <c r="D216" s="121">
        <v>-0.81395348837209303</v>
      </c>
      <c r="E216" s="120">
        <v>581</v>
      </c>
      <c r="F216" s="121">
        <f t="shared" si="17"/>
        <v>11.104166666666666</v>
      </c>
      <c r="G216" s="120">
        <v>475</v>
      </c>
      <c r="H216" s="121">
        <f t="shared" si="17"/>
        <v>-0.18244406196213425</v>
      </c>
      <c r="I216" s="120">
        <v>853</v>
      </c>
      <c r="J216" s="121">
        <f t="shared" si="17"/>
        <v>0.7957894736842106</v>
      </c>
      <c r="K216" s="120">
        <v>735</v>
      </c>
      <c r="L216" s="121">
        <f t="shared" si="17"/>
        <v>-0.13833528722157096</v>
      </c>
      <c r="M216" s="120"/>
      <c r="N216" s="121"/>
    </row>
    <row r="217" spans="2:15" x14ac:dyDescent="0.25">
      <c r="B217" s="119" t="s">
        <v>93</v>
      </c>
      <c r="C217" s="120">
        <v>115</v>
      </c>
      <c r="D217" s="121">
        <v>-0.44444444444444442</v>
      </c>
      <c r="E217" s="120">
        <v>344</v>
      </c>
      <c r="F217" s="121">
        <f t="shared" si="17"/>
        <v>1.991304347826087</v>
      </c>
      <c r="G217" s="120">
        <v>699</v>
      </c>
      <c r="H217" s="121">
        <f t="shared" si="17"/>
        <v>1.0319767441860463</v>
      </c>
      <c r="I217" s="120">
        <v>654</v>
      </c>
      <c r="J217" s="121">
        <f t="shared" si="17"/>
        <v>-6.4377682403433445E-2</v>
      </c>
      <c r="K217" s="120">
        <v>754</v>
      </c>
      <c r="L217" s="121">
        <f t="shared" si="17"/>
        <v>0.15290519877675846</v>
      </c>
      <c r="M217" s="120"/>
      <c r="N217" s="121"/>
    </row>
    <row r="218" spans="2:15" x14ac:dyDescent="0.25">
      <c r="B218" s="119" t="s">
        <v>95</v>
      </c>
      <c r="C218" s="120">
        <v>41</v>
      </c>
      <c r="D218" s="121">
        <v>-0.77956989247311825</v>
      </c>
      <c r="E218" s="120">
        <v>573</v>
      </c>
      <c r="F218" s="121">
        <f t="shared" si="17"/>
        <v>12.975609756097562</v>
      </c>
      <c r="G218" s="120">
        <v>547</v>
      </c>
      <c r="H218" s="121">
        <f t="shared" si="17"/>
        <v>-4.5375218150087271E-2</v>
      </c>
      <c r="I218" s="120">
        <v>669</v>
      </c>
      <c r="J218" s="121">
        <f t="shared" si="17"/>
        <v>0.22303473491773307</v>
      </c>
      <c r="K218" s="120">
        <v>541</v>
      </c>
      <c r="L218" s="121">
        <f t="shared" si="17"/>
        <v>-0.19133034379671154</v>
      </c>
      <c r="M218" s="120"/>
      <c r="N218" s="121"/>
    </row>
    <row r="219" spans="2:15" ht="15.75" x14ac:dyDescent="0.25">
      <c r="B219" s="122" t="s">
        <v>32</v>
      </c>
      <c r="C219" s="123">
        <v>1300</v>
      </c>
      <c r="D219" s="124">
        <v>-0.47916666666666663</v>
      </c>
      <c r="E219" s="123">
        <v>3663</v>
      </c>
      <c r="F219" s="124">
        <f t="shared" si="17"/>
        <v>1.8176923076923077</v>
      </c>
      <c r="G219" s="123">
        <v>6290</v>
      </c>
      <c r="H219" s="124">
        <f t="shared" si="17"/>
        <v>0.71717171717171713</v>
      </c>
      <c r="I219" s="123">
        <v>6514</v>
      </c>
      <c r="J219" s="124">
        <f t="shared" si="17"/>
        <v>3.5612082670906098E-2</v>
      </c>
      <c r="K219" s="123">
        <v>6482</v>
      </c>
      <c r="L219" s="124">
        <f t="shared" si="17"/>
        <v>-4.912496162112423E-3</v>
      </c>
      <c r="M219" s="123">
        <v>3250</v>
      </c>
      <c r="N219" s="124">
        <v>-2.6071321546299098E-2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7" t="s">
        <v>239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C$7</f>
        <v>2020</v>
      </c>
      <c r="D227" s="305"/>
      <c r="E227" s="304">
        <f>E$7</f>
        <v>2021</v>
      </c>
      <c r="F227" s="305"/>
      <c r="G227" s="304">
        <f>G$7</f>
        <v>2022</v>
      </c>
      <c r="H227" s="305"/>
      <c r="I227" s="304">
        <f>I$7</f>
        <v>2023</v>
      </c>
      <c r="J227" s="305"/>
      <c r="K227" s="304">
        <f>K$7</f>
        <v>2024</v>
      </c>
      <c r="L227" s="305"/>
      <c r="M227" s="304">
        <f>M$7</f>
        <v>2025</v>
      </c>
      <c r="N227" s="305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320</v>
      </c>
      <c r="D229" s="121">
        <v>0.13074204946996471</v>
      </c>
      <c r="E229" s="120">
        <v>5</v>
      </c>
      <c r="F229" s="121">
        <f t="shared" ref="F229:L241" si="19">IFERROR(E229/C229-1,"-")</f>
        <v>-0.984375</v>
      </c>
      <c r="G229" s="120">
        <v>446</v>
      </c>
      <c r="H229" s="121">
        <f t="shared" si="19"/>
        <v>88.2</v>
      </c>
      <c r="I229" s="120">
        <v>475</v>
      </c>
      <c r="J229" s="121">
        <f t="shared" si="19"/>
        <v>6.5022421524663754E-2</v>
      </c>
      <c r="K229" s="120">
        <v>480</v>
      </c>
      <c r="L229" s="121">
        <f t="shared" si="19"/>
        <v>1.0526315789473717E-2</v>
      </c>
      <c r="M229" s="120">
        <v>396</v>
      </c>
      <c r="N229" s="121">
        <f t="shared" ref="N229:N233" si="20">IFERROR(M229/K229-1,"-")</f>
        <v>-0.17500000000000004</v>
      </c>
    </row>
    <row r="230" spans="2:15" x14ac:dyDescent="0.25">
      <c r="B230" s="119" t="s">
        <v>75</v>
      </c>
      <c r="C230" s="120">
        <v>388</v>
      </c>
      <c r="D230" s="121">
        <v>0.72444444444444445</v>
      </c>
      <c r="E230" s="120">
        <v>25</v>
      </c>
      <c r="F230" s="121">
        <f t="shared" si="19"/>
        <v>-0.93556701030927836</v>
      </c>
      <c r="G230" s="120">
        <v>483</v>
      </c>
      <c r="H230" s="121">
        <f t="shared" si="19"/>
        <v>18.32</v>
      </c>
      <c r="I230" s="120">
        <v>598</v>
      </c>
      <c r="J230" s="121">
        <f t="shared" si="19"/>
        <v>0.23809523809523814</v>
      </c>
      <c r="K230" s="120">
        <v>677</v>
      </c>
      <c r="L230" s="121">
        <f t="shared" si="19"/>
        <v>0.13210702341137126</v>
      </c>
      <c r="M230" s="120">
        <v>480</v>
      </c>
      <c r="N230" s="121">
        <f t="shared" si="20"/>
        <v>-0.29098966026587891</v>
      </c>
    </row>
    <row r="231" spans="2:15" x14ac:dyDescent="0.25">
      <c r="B231" s="119" t="s">
        <v>77</v>
      </c>
      <c r="C231" s="120">
        <v>167</v>
      </c>
      <c r="D231" s="121">
        <v>-0.58250000000000002</v>
      </c>
      <c r="E231" s="120">
        <v>32</v>
      </c>
      <c r="F231" s="121">
        <f t="shared" si="19"/>
        <v>-0.80838323353293418</v>
      </c>
      <c r="G231" s="120">
        <v>540</v>
      </c>
      <c r="H231" s="121">
        <f t="shared" si="19"/>
        <v>15.875</v>
      </c>
      <c r="I231" s="120">
        <v>372</v>
      </c>
      <c r="J231" s="121">
        <f t="shared" si="19"/>
        <v>-0.31111111111111112</v>
      </c>
      <c r="K231" s="120">
        <v>497</v>
      </c>
      <c r="L231" s="121">
        <f t="shared" si="19"/>
        <v>0.33602150537634401</v>
      </c>
      <c r="M231" s="120">
        <v>581</v>
      </c>
      <c r="N231" s="121">
        <f t="shared" si="20"/>
        <v>0.16901408450704225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91</v>
      </c>
      <c r="F232" s="121" t="str">
        <f t="shared" si="19"/>
        <v>-</v>
      </c>
      <c r="G232" s="120">
        <v>533</v>
      </c>
      <c r="H232" s="121">
        <f t="shared" si="19"/>
        <v>4.8571428571428568</v>
      </c>
      <c r="I232" s="120">
        <v>264</v>
      </c>
      <c r="J232" s="121">
        <f t="shared" si="19"/>
        <v>-0.50469043151969983</v>
      </c>
      <c r="K232" s="120">
        <v>408</v>
      </c>
      <c r="L232" s="121">
        <f t="shared" si="19"/>
        <v>0.54545454545454541</v>
      </c>
      <c r="M232" s="120">
        <v>463</v>
      </c>
      <c r="N232" s="121">
        <f t="shared" si="20"/>
        <v>0.13480392156862742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322</v>
      </c>
      <c r="F233" s="121" t="str">
        <f t="shared" si="19"/>
        <v>-</v>
      </c>
      <c r="G233" s="120">
        <v>275</v>
      </c>
      <c r="H233" s="121">
        <f t="shared" si="19"/>
        <v>-0.14596273291925466</v>
      </c>
      <c r="I233" s="120">
        <v>366</v>
      </c>
      <c r="J233" s="121">
        <f t="shared" si="19"/>
        <v>0.33090909090909082</v>
      </c>
      <c r="K233" s="120">
        <v>265</v>
      </c>
      <c r="L233" s="121">
        <f t="shared" si="19"/>
        <v>-0.27595628415300544</v>
      </c>
      <c r="M233" s="120">
        <v>324</v>
      </c>
      <c r="N233" s="121">
        <f t="shared" si="20"/>
        <v>0.22264150943396221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520</v>
      </c>
      <c r="F234" s="121" t="str">
        <f t="shared" si="19"/>
        <v>-</v>
      </c>
      <c r="G234" s="120">
        <v>128</v>
      </c>
      <c r="H234" s="121">
        <f t="shared" si="19"/>
        <v>-0.75384615384615383</v>
      </c>
      <c r="I234" s="120">
        <v>260</v>
      </c>
      <c r="J234" s="121">
        <f t="shared" si="19"/>
        <v>1.03125</v>
      </c>
      <c r="K234" s="120">
        <v>315</v>
      </c>
      <c r="L234" s="121">
        <f t="shared" si="19"/>
        <v>0.21153846153846145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570</v>
      </c>
      <c r="F235" s="121" t="str">
        <f t="shared" si="19"/>
        <v>-</v>
      </c>
      <c r="G235" s="120">
        <v>543</v>
      </c>
      <c r="H235" s="121">
        <f t="shared" si="19"/>
        <v>-4.7368421052631615E-2</v>
      </c>
      <c r="I235" s="120">
        <v>1051</v>
      </c>
      <c r="J235" s="121">
        <f t="shared" si="19"/>
        <v>0.9355432780847146</v>
      </c>
      <c r="K235" s="120">
        <v>327</v>
      </c>
      <c r="L235" s="121">
        <f t="shared" si="19"/>
        <v>-0.68886774500475734</v>
      </c>
      <c r="M235" s="120"/>
      <c r="N235" s="121"/>
    </row>
    <row r="236" spans="2:15" x14ac:dyDescent="0.25">
      <c r="B236" s="119" t="s">
        <v>87</v>
      </c>
      <c r="C236" s="120">
        <v>456</v>
      </c>
      <c r="D236" s="121">
        <v>0.16326530612244894</v>
      </c>
      <c r="E236" s="120">
        <v>475</v>
      </c>
      <c r="F236" s="121">
        <f t="shared" si="19"/>
        <v>4.1666666666666741E-2</v>
      </c>
      <c r="G236" s="120">
        <v>374</v>
      </c>
      <c r="H236" s="121">
        <f t="shared" si="19"/>
        <v>-0.21263157894736839</v>
      </c>
      <c r="I236" s="120">
        <v>248</v>
      </c>
      <c r="J236" s="121">
        <f t="shared" si="19"/>
        <v>-0.33689839572192515</v>
      </c>
      <c r="K236" s="120">
        <v>281</v>
      </c>
      <c r="L236" s="121">
        <f t="shared" si="19"/>
        <v>0.13306451612903225</v>
      </c>
      <c r="M236" s="120"/>
      <c r="N236" s="121"/>
    </row>
    <row r="237" spans="2:15" x14ac:dyDescent="0.25">
      <c r="B237" s="119" t="s">
        <v>89</v>
      </c>
      <c r="C237" s="120">
        <v>1202</v>
      </c>
      <c r="D237" s="121">
        <v>3.8273092369477908</v>
      </c>
      <c r="E237" s="120">
        <v>618</v>
      </c>
      <c r="F237" s="121">
        <f t="shared" si="19"/>
        <v>-0.4858569051580699</v>
      </c>
      <c r="G237" s="120">
        <v>425</v>
      </c>
      <c r="H237" s="121">
        <f t="shared" si="19"/>
        <v>-0.31229773462783172</v>
      </c>
      <c r="I237" s="120">
        <v>370</v>
      </c>
      <c r="J237" s="121">
        <f t="shared" si="19"/>
        <v>-0.12941176470588234</v>
      </c>
      <c r="K237" s="120">
        <v>360</v>
      </c>
      <c r="L237" s="121">
        <f t="shared" si="19"/>
        <v>-2.7027027027026973E-2</v>
      </c>
      <c r="M237" s="120"/>
      <c r="N237" s="121"/>
    </row>
    <row r="238" spans="2:15" x14ac:dyDescent="0.25">
      <c r="B238" s="119" t="s">
        <v>91</v>
      </c>
      <c r="C238" s="120">
        <v>163</v>
      </c>
      <c r="D238" s="121">
        <v>-0.23831775700934577</v>
      </c>
      <c r="E238" s="120">
        <v>624</v>
      </c>
      <c r="F238" s="121">
        <f t="shared" si="19"/>
        <v>2.8282208588957056</v>
      </c>
      <c r="G238" s="120">
        <v>357</v>
      </c>
      <c r="H238" s="121">
        <f t="shared" si="19"/>
        <v>-0.42788461538461542</v>
      </c>
      <c r="I238" s="120">
        <v>373</v>
      </c>
      <c r="J238" s="121">
        <f t="shared" si="19"/>
        <v>4.481792717086841E-2</v>
      </c>
      <c r="K238" s="120">
        <v>608</v>
      </c>
      <c r="L238" s="121">
        <f t="shared" si="19"/>
        <v>0.63002680965147451</v>
      </c>
      <c r="M238" s="120"/>
      <c r="N238" s="121"/>
    </row>
    <row r="239" spans="2:15" x14ac:dyDescent="0.25">
      <c r="B239" s="119" t="s">
        <v>93</v>
      </c>
      <c r="C239" s="120">
        <v>46</v>
      </c>
      <c r="D239" s="121">
        <v>-0.8729281767955801</v>
      </c>
      <c r="E239" s="120">
        <v>469</v>
      </c>
      <c r="F239" s="121">
        <f t="shared" si="19"/>
        <v>9.195652173913043</v>
      </c>
      <c r="G239" s="120">
        <v>291</v>
      </c>
      <c r="H239" s="121">
        <f t="shared" si="19"/>
        <v>-0.3795309168443497</v>
      </c>
      <c r="I239" s="120">
        <v>504</v>
      </c>
      <c r="J239" s="121">
        <f t="shared" si="19"/>
        <v>0.731958762886598</v>
      </c>
      <c r="K239" s="120">
        <v>547</v>
      </c>
      <c r="L239" s="121">
        <f t="shared" si="19"/>
        <v>8.5317460317460236E-2</v>
      </c>
      <c r="M239" s="120"/>
      <c r="N239" s="121"/>
    </row>
    <row r="240" spans="2:15" x14ac:dyDescent="0.25">
      <c r="B240" s="119" t="s">
        <v>95</v>
      </c>
      <c r="C240" s="120">
        <v>71</v>
      </c>
      <c r="D240" s="121">
        <v>-0.75850340136054428</v>
      </c>
      <c r="E240" s="120">
        <v>617</v>
      </c>
      <c r="F240" s="121">
        <f t="shared" si="19"/>
        <v>7.6901408450704221</v>
      </c>
      <c r="G240" s="120">
        <v>355</v>
      </c>
      <c r="H240" s="121">
        <f t="shared" si="19"/>
        <v>-0.42463533225283634</v>
      </c>
      <c r="I240" s="120">
        <v>459</v>
      </c>
      <c r="J240" s="121">
        <f t="shared" si="19"/>
        <v>0.29295774647887329</v>
      </c>
      <c r="K240" s="120">
        <v>381</v>
      </c>
      <c r="L240" s="121">
        <f t="shared" si="19"/>
        <v>-0.16993464052287577</v>
      </c>
      <c r="M240" s="120"/>
      <c r="N240" s="121"/>
    </row>
    <row r="241" spans="2:15" ht="15.75" x14ac:dyDescent="0.25">
      <c r="B241" s="122" t="s">
        <v>32</v>
      </c>
      <c r="C241" s="123">
        <v>2838</v>
      </c>
      <c r="D241" s="124">
        <v>-0.24299813283542282</v>
      </c>
      <c r="E241" s="123">
        <v>4368</v>
      </c>
      <c r="F241" s="124">
        <f t="shared" si="19"/>
        <v>0.53911205073995783</v>
      </c>
      <c r="G241" s="123">
        <v>4750</v>
      </c>
      <c r="H241" s="124">
        <f t="shared" si="19"/>
        <v>8.7454212454212366E-2</v>
      </c>
      <c r="I241" s="123">
        <v>5340</v>
      </c>
      <c r="J241" s="124">
        <f t="shared" si="19"/>
        <v>0.12421052631578955</v>
      </c>
      <c r="K241" s="123">
        <v>5146</v>
      </c>
      <c r="L241" s="124">
        <f t="shared" si="19"/>
        <v>-3.6329588014981318E-2</v>
      </c>
      <c r="M241" s="123">
        <v>2244</v>
      </c>
      <c r="N241" s="124">
        <v>-3.5668242372152936E-2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7" t="s">
        <v>241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f>C$7</f>
        <v>2020</v>
      </c>
      <c r="D249" s="305"/>
      <c r="E249" s="304">
        <f>E$7</f>
        <v>2021</v>
      </c>
      <c r="F249" s="305"/>
      <c r="G249" s="304">
        <f>G$7</f>
        <v>2022</v>
      </c>
      <c r="H249" s="305"/>
      <c r="I249" s="304">
        <f>I$7</f>
        <v>2023</v>
      </c>
      <c r="J249" s="305"/>
      <c r="K249" s="304">
        <f>K$7</f>
        <v>2024</v>
      </c>
      <c r="L249" s="305"/>
      <c r="M249" s="304">
        <f>M$7</f>
        <v>2025</v>
      </c>
      <c r="N249" s="305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121</v>
      </c>
      <c r="D251" s="121">
        <v>-1.6260162601625994E-2</v>
      </c>
      <c r="E251" s="120">
        <v>0</v>
      </c>
      <c r="F251" s="121">
        <f t="shared" ref="F251:L263" si="21">IFERROR(E251/C251-1,"-")</f>
        <v>-1</v>
      </c>
      <c r="G251" s="120">
        <v>100</v>
      </c>
      <c r="H251" s="121" t="str">
        <f t="shared" si="21"/>
        <v>-</v>
      </c>
      <c r="I251" s="120">
        <v>170</v>
      </c>
      <c r="J251" s="121">
        <f t="shared" si="21"/>
        <v>0.7</v>
      </c>
      <c r="K251" s="120">
        <v>178</v>
      </c>
      <c r="L251" s="121">
        <f t="shared" si="21"/>
        <v>4.705882352941182E-2</v>
      </c>
      <c r="M251" s="120">
        <v>193</v>
      </c>
      <c r="N251" s="121">
        <f t="shared" ref="N251:N255" si="22">IFERROR(M251/K251-1,"-")</f>
        <v>8.4269662921348409E-2</v>
      </c>
    </row>
    <row r="252" spans="2:15" x14ac:dyDescent="0.25">
      <c r="B252" s="119" t="s">
        <v>75</v>
      </c>
      <c r="C252" s="120">
        <v>175</v>
      </c>
      <c r="D252" s="121">
        <v>0.25899280575539563</v>
      </c>
      <c r="E252" s="120">
        <v>0</v>
      </c>
      <c r="F252" s="121">
        <f t="shared" si="21"/>
        <v>-1</v>
      </c>
      <c r="G252" s="120">
        <v>157</v>
      </c>
      <c r="H252" s="121" t="str">
        <f t="shared" si="21"/>
        <v>-</v>
      </c>
      <c r="I252" s="120">
        <v>240</v>
      </c>
      <c r="J252" s="121">
        <f t="shared" si="21"/>
        <v>0.52866242038216571</v>
      </c>
      <c r="K252" s="120">
        <v>373</v>
      </c>
      <c r="L252" s="121">
        <f t="shared" si="21"/>
        <v>0.5541666666666667</v>
      </c>
      <c r="M252" s="120">
        <v>299</v>
      </c>
      <c r="N252" s="121">
        <f t="shared" si="22"/>
        <v>-0.19839142091152817</v>
      </c>
    </row>
    <row r="253" spans="2:15" x14ac:dyDescent="0.25">
      <c r="B253" s="119" t="s">
        <v>77</v>
      </c>
      <c r="C253" s="120">
        <v>90</v>
      </c>
      <c r="D253" s="121">
        <v>-0.35251798561151082</v>
      </c>
      <c r="E253" s="120">
        <v>0</v>
      </c>
      <c r="F253" s="121">
        <f t="shared" si="21"/>
        <v>-1</v>
      </c>
      <c r="G253" s="120">
        <v>132</v>
      </c>
      <c r="H253" s="121" t="str">
        <f t="shared" si="21"/>
        <v>-</v>
      </c>
      <c r="I253" s="120">
        <v>204</v>
      </c>
      <c r="J253" s="121">
        <f t="shared" si="21"/>
        <v>0.54545454545454541</v>
      </c>
      <c r="K253" s="120">
        <v>254</v>
      </c>
      <c r="L253" s="121">
        <f t="shared" si="21"/>
        <v>0.24509803921568629</v>
      </c>
      <c r="M253" s="120">
        <v>232</v>
      </c>
      <c r="N253" s="121">
        <f t="shared" si="22"/>
        <v>-8.6614173228346414E-2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4</v>
      </c>
      <c r="F254" s="121" t="str">
        <f t="shared" si="21"/>
        <v>-</v>
      </c>
      <c r="G254" s="120">
        <v>60</v>
      </c>
      <c r="H254" s="121">
        <f t="shared" si="21"/>
        <v>14</v>
      </c>
      <c r="I254" s="120">
        <v>53</v>
      </c>
      <c r="J254" s="121">
        <f t="shared" si="21"/>
        <v>-0.1166666666666667</v>
      </c>
      <c r="K254" s="120">
        <v>57</v>
      </c>
      <c r="L254" s="121">
        <f t="shared" si="21"/>
        <v>7.547169811320753E-2</v>
      </c>
      <c r="M254" s="120">
        <v>90</v>
      </c>
      <c r="N254" s="121">
        <f t="shared" si="22"/>
        <v>0.57894736842105265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0</v>
      </c>
      <c r="F255" s="121" t="str">
        <f t="shared" si="21"/>
        <v>-</v>
      </c>
      <c r="G255" s="120">
        <v>16</v>
      </c>
      <c r="H255" s="121" t="str">
        <f t="shared" si="21"/>
        <v>-</v>
      </c>
      <c r="I255" s="120">
        <v>19</v>
      </c>
      <c r="J255" s="121">
        <f t="shared" si="21"/>
        <v>0.1875</v>
      </c>
      <c r="K255" s="120">
        <v>9</v>
      </c>
      <c r="L255" s="121">
        <f t="shared" si="21"/>
        <v>-0.52631578947368429</v>
      </c>
      <c r="M255" s="120">
        <v>8</v>
      </c>
      <c r="N255" s="121">
        <f t="shared" si="22"/>
        <v>-0.11111111111111116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10</v>
      </c>
      <c r="F256" s="121" t="str">
        <f t="shared" si="21"/>
        <v>-</v>
      </c>
      <c r="G256" s="120">
        <v>6</v>
      </c>
      <c r="H256" s="121">
        <f t="shared" si="21"/>
        <v>-0.4</v>
      </c>
      <c r="I256" s="120">
        <v>14</v>
      </c>
      <c r="J256" s="121">
        <f t="shared" si="21"/>
        <v>1.3333333333333335</v>
      </c>
      <c r="K256" s="120">
        <v>7</v>
      </c>
      <c r="L256" s="121">
        <f t="shared" si="21"/>
        <v>-0.5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26</v>
      </c>
      <c r="F257" s="121" t="str">
        <f t="shared" si="21"/>
        <v>-</v>
      </c>
      <c r="G257" s="120">
        <v>24</v>
      </c>
      <c r="H257" s="121">
        <f t="shared" si="21"/>
        <v>-7.6923076923076872E-2</v>
      </c>
      <c r="I257" s="120">
        <v>153</v>
      </c>
      <c r="J257" s="121">
        <f t="shared" si="21"/>
        <v>5.375</v>
      </c>
      <c r="K257" s="120">
        <v>16</v>
      </c>
      <c r="L257" s="121">
        <f t="shared" si="21"/>
        <v>-0.89542483660130723</v>
      </c>
      <c r="M257" s="120"/>
      <c r="N257" s="121"/>
    </row>
    <row r="258" spans="2:15" x14ac:dyDescent="0.25">
      <c r="B258" s="119" t="s">
        <v>87</v>
      </c>
      <c r="C258" s="120">
        <v>3</v>
      </c>
      <c r="D258" s="121">
        <v>-0.875</v>
      </c>
      <c r="E258" s="120">
        <v>11</v>
      </c>
      <c r="F258" s="121">
        <f t="shared" si="21"/>
        <v>2.6666666666666665</v>
      </c>
      <c r="G258" s="120">
        <v>41</v>
      </c>
      <c r="H258" s="121">
        <f t="shared" si="21"/>
        <v>2.7272727272727271</v>
      </c>
      <c r="I258" s="120">
        <v>17</v>
      </c>
      <c r="J258" s="121">
        <f t="shared" si="21"/>
        <v>-0.58536585365853666</v>
      </c>
      <c r="K258" s="120">
        <v>4</v>
      </c>
      <c r="L258" s="121">
        <f t="shared" si="21"/>
        <v>-0.76470588235294112</v>
      </c>
      <c r="M258" s="120"/>
      <c r="N258" s="121"/>
    </row>
    <row r="259" spans="2:15" x14ac:dyDescent="0.25">
      <c r="B259" s="119" t="s">
        <v>89</v>
      </c>
      <c r="C259" s="120">
        <v>14</v>
      </c>
      <c r="D259" s="121">
        <v>0.39999999999999991</v>
      </c>
      <c r="E259" s="120">
        <v>10</v>
      </c>
      <c r="F259" s="121">
        <f t="shared" si="21"/>
        <v>-0.2857142857142857</v>
      </c>
      <c r="G259" s="120">
        <v>16</v>
      </c>
      <c r="H259" s="121">
        <f t="shared" si="21"/>
        <v>0.60000000000000009</v>
      </c>
      <c r="I259" s="120">
        <v>43</v>
      </c>
      <c r="J259" s="121">
        <f t="shared" si="21"/>
        <v>1.6875</v>
      </c>
      <c r="K259" s="120">
        <v>13</v>
      </c>
      <c r="L259" s="121">
        <f t="shared" si="21"/>
        <v>-0.69767441860465118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78</v>
      </c>
      <c r="F260" s="121" t="str">
        <f t="shared" si="21"/>
        <v>-</v>
      </c>
      <c r="G260" s="120">
        <v>374</v>
      </c>
      <c r="H260" s="121">
        <f t="shared" si="21"/>
        <v>3.7948717948717947</v>
      </c>
      <c r="I260" s="120">
        <v>91</v>
      </c>
      <c r="J260" s="121">
        <f t="shared" si="21"/>
        <v>-0.75668449197860965</v>
      </c>
      <c r="K260" s="120">
        <v>53</v>
      </c>
      <c r="L260" s="121">
        <f t="shared" si="21"/>
        <v>-0.41758241758241754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107</v>
      </c>
      <c r="F261" s="121" t="str">
        <f t="shared" si="21"/>
        <v>-</v>
      </c>
      <c r="G261" s="120">
        <v>217</v>
      </c>
      <c r="H261" s="121">
        <f t="shared" si="21"/>
        <v>1.02803738317757</v>
      </c>
      <c r="I261" s="120">
        <v>277</v>
      </c>
      <c r="J261" s="121">
        <f t="shared" si="21"/>
        <v>0.27649769585253448</v>
      </c>
      <c r="K261" s="120">
        <v>61</v>
      </c>
      <c r="L261" s="121">
        <f t="shared" si="21"/>
        <v>-0.77978339350180503</v>
      </c>
      <c r="M261" s="120"/>
      <c r="N261" s="121"/>
    </row>
    <row r="262" spans="2:15" x14ac:dyDescent="0.25">
      <c r="B262" s="119" t="s">
        <v>95</v>
      </c>
      <c r="C262" s="120">
        <v>3</v>
      </c>
      <c r="D262" s="121">
        <v>-0.97169811320754718</v>
      </c>
      <c r="E262" s="120">
        <v>123</v>
      </c>
      <c r="F262" s="121">
        <f t="shared" si="21"/>
        <v>40</v>
      </c>
      <c r="G262" s="120">
        <v>118</v>
      </c>
      <c r="H262" s="121">
        <f t="shared" si="21"/>
        <v>-4.065040650406504E-2</v>
      </c>
      <c r="I262" s="120">
        <v>176</v>
      </c>
      <c r="J262" s="121">
        <f t="shared" si="21"/>
        <v>0.49152542372881358</v>
      </c>
      <c r="K262" s="120">
        <v>152</v>
      </c>
      <c r="L262" s="121">
        <f t="shared" si="21"/>
        <v>-0.13636363636363635</v>
      </c>
      <c r="M262" s="120"/>
      <c r="N262" s="121"/>
    </row>
    <row r="263" spans="2:15" ht="15.75" x14ac:dyDescent="0.25">
      <c r="B263" s="122" t="s">
        <v>32</v>
      </c>
      <c r="C263" s="123">
        <v>406</v>
      </c>
      <c r="D263" s="124">
        <v>-0.50847457627118642</v>
      </c>
      <c r="E263" s="123">
        <v>369</v>
      </c>
      <c r="F263" s="124">
        <f t="shared" si="21"/>
        <v>-9.113300492610843E-2</v>
      </c>
      <c r="G263" s="123">
        <v>1261</v>
      </c>
      <c r="H263" s="124">
        <f t="shared" si="21"/>
        <v>2.4173441734417342</v>
      </c>
      <c r="I263" s="123">
        <v>1457</v>
      </c>
      <c r="J263" s="124">
        <f t="shared" si="21"/>
        <v>0.15543219666930996</v>
      </c>
      <c r="K263" s="123">
        <v>1177</v>
      </c>
      <c r="L263" s="124">
        <f t="shared" si="21"/>
        <v>-0.19217570350034319</v>
      </c>
      <c r="M263" s="123">
        <v>822</v>
      </c>
      <c r="N263" s="124">
        <v>-5.6257175660160752E-2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7" t="s">
        <v>242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277"/>
      <c r="N268" s="277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f>C$7</f>
        <v>2020</v>
      </c>
      <c r="D271" s="305"/>
      <c r="E271" s="304">
        <f>E$7</f>
        <v>2021</v>
      </c>
      <c r="F271" s="305"/>
      <c r="G271" s="304">
        <f>G$7</f>
        <v>2022</v>
      </c>
      <c r="H271" s="305"/>
      <c r="I271" s="304">
        <f>I$7</f>
        <v>2023</v>
      </c>
      <c r="J271" s="305"/>
      <c r="K271" s="304">
        <f>K$7</f>
        <v>2024</v>
      </c>
      <c r="L271" s="305"/>
      <c r="M271" s="304">
        <f>M$7</f>
        <v>2025</v>
      </c>
      <c r="N271" s="305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316</v>
      </c>
      <c r="D273" s="121">
        <v>-8.4057971014492749E-2</v>
      </c>
      <c r="E273" s="120">
        <v>0</v>
      </c>
      <c r="F273" s="121">
        <f t="shared" ref="F273:L285" si="23">IFERROR(E273/C273-1,"-")</f>
        <v>-1</v>
      </c>
      <c r="G273" s="120">
        <v>227</v>
      </c>
      <c r="H273" s="121" t="str">
        <f t="shared" si="23"/>
        <v>-</v>
      </c>
      <c r="I273" s="120">
        <v>189</v>
      </c>
      <c r="J273" s="121">
        <f t="shared" si="23"/>
        <v>-0.16740088105726869</v>
      </c>
      <c r="K273" s="120">
        <v>274</v>
      </c>
      <c r="L273" s="121">
        <f t="shared" si="23"/>
        <v>0.44973544973544977</v>
      </c>
      <c r="M273" s="120">
        <v>201</v>
      </c>
      <c r="N273" s="121">
        <f t="shared" ref="N273:N277" si="24">IFERROR(M273/K273-1,"-")</f>
        <v>-0.26642335766423353</v>
      </c>
    </row>
    <row r="274" spans="2:14" x14ac:dyDescent="0.25">
      <c r="B274" s="119" t="s">
        <v>75</v>
      </c>
      <c r="C274" s="120">
        <v>459</v>
      </c>
      <c r="D274" s="121">
        <v>1.467741935483871</v>
      </c>
      <c r="E274" s="120">
        <v>0</v>
      </c>
      <c r="F274" s="121">
        <f t="shared" si="23"/>
        <v>-1</v>
      </c>
      <c r="G274" s="120">
        <v>129</v>
      </c>
      <c r="H274" s="121" t="str">
        <f t="shared" si="23"/>
        <v>-</v>
      </c>
      <c r="I274" s="120">
        <v>124</v>
      </c>
      <c r="J274" s="121">
        <f t="shared" si="23"/>
        <v>-3.8759689922480578E-2</v>
      </c>
      <c r="K274" s="120">
        <v>414</v>
      </c>
      <c r="L274" s="121">
        <f t="shared" si="23"/>
        <v>2.338709677419355</v>
      </c>
      <c r="M274" s="120">
        <v>219</v>
      </c>
      <c r="N274" s="121">
        <f t="shared" si="24"/>
        <v>-0.47101449275362317</v>
      </c>
    </row>
    <row r="275" spans="2:14" x14ac:dyDescent="0.25">
      <c r="B275" s="119" t="s">
        <v>77</v>
      </c>
      <c r="C275" s="120">
        <v>134</v>
      </c>
      <c r="D275" s="121">
        <v>-0.30208333333333337</v>
      </c>
      <c r="E275" s="120">
        <v>0</v>
      </c>
      <c r="F275" s="121">
        <f t="shared" si="23"/>
        <v>-1</v>
      </c>
      <c r="G275" s="120">
        <v>250</v>
      </c>
      <c r="H275" s="121" t="str">
        <f t="shared" si="23"/>
        <v>-</v>
      </c>
      <c r="I275" s="120">
        <v>80</v>
      </c>
      <c r="J275" s="121">
        <f t="shared" si="23"/>
        <v>-0.67999999999999994</v>
      </c>
      <c r="K275" s="120">
        <v>313</v>
      </c>
      <c r="L275" s="121">
        <f t="shared" si="23"/>
        <v>2.9125000000000001</v>
      </c>
      <c r="M275" s="120">
        <v>173</v>
      </c>
      <c r="N275" s="121">
        <f t="shared" si="24"/>
        <v>-0.44728434504792336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4</v>
      </c>
      <c r="F276" s="121" t="str">
        <f t="shared" si="23"/>
        <v>-</v>
      </c>
      <c r="G276" s="120">
        <v>67</v>
      </c>
      <c r="H276" s="121">
        <f t="shared" si="23"/>
        <v>15.75</v>
      </c>
      <c r="I276" s="120">
        <v>26</v>
      </c>
      <c r="J276" s="121">
        <f t="shared" si="23"/>
        <v>-0.61194029850746268</v>
      </c>
      <c r="K276" s="120">
        <v>55</v>
      </c>
      <c r="L276" s="121">
        <f t="shared" si="23"/>
        <v>1.1153846153846154</v>
      </c>
      <c r="M276" s="120">
        <v>69</v>
      </c>
      <c r="N276" s="121">
        <f t="shared" si="24"/>
        <v>0.25454545454545463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</v>
      </c>
      <c r="F277" s="121" t="str">
        <f t="shared" si="23"/>
        <v>-</v>
      </c>
      <c r="G277" s="120">
        <v>18</v>
      </c>
      <c r="H277" s="121">
        <f t="shared" si="23"/>
        <v>8</v>
      </c>
      <c r="I277" s="120">
        <v>3</v>
      </c>
      <c r="J277" s="121">
        <f t="shared" si="23"/>
        <v>-0.83333333333333337</v>
      </c>
      <c r="K277" s="120">
        <v>11</v>
      </c>
      <c r="L277" s="121">
        <f t="shared" si="23"/>
        <v>2.6666666666666665</v>
      </c>
      <c r="M277" s="120">
        <v>28</v>
      </c>
      <c r="N277" s="121">
        <f t="shared" si="24"/>
        <v>1.5454545454545454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14</v>
      </c>
      <c r="F278" s="121" t="str">
        <f t="shared" si="23"/>
        <v>-</v>
      </c>
      <c r="G278" s="120">
        <v>10</v>
      </c>
      <c r="H278" s="121">
        <f t="shared" si="23"/>
        <v>-0.2857142857142857</v>
      </c>
      <c r="I278" s="120">
        <v>15</v>
      </c>
      <c r="J278" s="121">
        <f t="shared" si="23"/>
        <v>0.5</v>
      </c>
      <c r="K278" s="120">
        <v>11</v>
      </c>
      <c r="L278" s="121">
        <f t="shared" si="23"/>
        <v>-0.26666666666666672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1</v>
      </c>
      <c r="F279" s="121" t="str">
        <f t="shared" si="23"/>
        <v>-</v>
      </c>
      <c r="G279" s="120">
        <v>7</v>
      </c>
      <c r="H279" s="121">
        <f t="shared" si="23"/>
        <v>6</v>
      </c>
      <c r="I279" s="120">
        <v>18</v>
      </c>
      <c r="J279" s="121">
        <f t="shared" si="23"/>
        <v>1.5714285714285716</v>
      </c>
      <c r="K279" s="120">
        <v>53</v>
      </c>
      <c r="L279" s="121">
        <f t="shared" si="23"/>
        <v>1.9444444444444446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5</v>
      </c>
      <c r="F280" s="121" t="str">
        <f t="shared" si="23"/>
        <v>-</v>
      </c>
      <c r="G280" s="120">
        <v>10</v>
      </c>
      <c r="H280" s="121">
        <f t="shared" si="23"/>
        <v>1</v>
      </c>
      <c r="I280" s="120">
        <v>17</v>
      </c>
      <c r="J280" s="121">
        <f t="shared" si="23"/>
        <v>0.7</v>
      </c>
      <c r="K280" s="120">
        <v>1</v>
      </c>
      <c r="L280" s="121">
        <f t="shared" si="23"/>
        <v>-0.94117647058823528</v>
      </c>
      <c r="M280" s="120"/>
      <c r="N280" s="121"/>
    </row>
    <row r="281" spans="2:14" x14ac:dyDescent="0.25">
      <c r="B281" s="119" t="s">
        <v>89</v>
      </c>
      <c r="C281" s="120">
        <v>8</v>
      </c>
      <c r="D281" s="121">
        <v>-0.66666666666666674</v>
      </c>
      <c r="E281" s="120">
        <v>13</v>
      </c>
      <c r="F281" s="121">
        <f t="shared" si="23"/>
        <v>0.625</v>
      </c>
      <c r="G281" s="120">
        <v>7</v>
      </c>
      <c r="H281" s="121">
        <f t="shared" si="23"/>
        <v>-0.46153846153846156</v>
      </c>
      <c r="I281" s="120">
        <v>18</v>
      </c>
      <c r="J281" s="121">
        <f t="shared" si="23"/>
        <v>1.5714285714285716</v>
      </c>
      <c r="K281" s="120">
        <v>4</v>
      </c>
      <c r="L281" s="121">
        <f t="shared" si="23"/>
        <v>-0.77777777777777779</v>
      </c>
      <c r="M281" s="120"/>
      <c r="N281" s="121"/>
    </row>
    <row r="282" spans="2:14" x14ac:dyDescent="0.25">
      <c r="B282" s="119" t="s">
        <v>91</v>
      </c>
      <c r="C282" s="120">
        <v>8</v>
      </c>
      <c r="D282" s="121">
        <v>-0.91489361702127658</v>
      </c>
      <c r="E282" s="120">
        <v>61</v>
      </c>
      <c r="F282" s="121">
        <f t="shared" si="23"/>
        <v>6.625</v>
      </c>
      <c r="G282" s="120">
        <v>56</v>
      </c>
      <c r="H282" s="121">
        <f t="shared" si="23"/>
        <v>-8.1967213114754078E-2</v>
      </c>
      <c r="I282" s="120">
        <v>34</v>
      </c>
      <c r="J282" s="121">
        <f t="shared" si="23"/>
        <v>-0.3928571428571429</v>
      </c>
      <c r="K282" s="120">
        <v>47</v>
      </c>
      <c r="L282" s="121">
        <f t="shared" si="23"/>
        <v>0.38235294117647056</v>
      </c>
      <c r="M282" s="120"/>
      <c r="N282" s="121"/>
    </row>
    <row r="283" spans="2:14" x14ac:dyDescent="0.25">
      <c r="B283" s="119" t="s">
        <v>93</v>
      </c>
      <c r="C283" s="120">
        <v>0</v>
      </c>
      <c r="D283" s="121">
        <v>-1</v>
      </c>
      <c r="E283" s="120">
        <v>251</v>
      </c>
      <c r="F283" s="121" t="str">
        <f t="shared" si="23"/>
        <v>-</v>
      </c>
      <c r="G283" s="120">
        <v>80</v>
      </c>
      <c r="H283" s="121">
        <f t="shared" si="23"/>
        <v>-0.68127490039840644</v>
      </c>
      <c r="I283" s="120">
        <v>201</v>
      </c>
      <c r="J283" s="121">
        <f t="shared" si="23"/>
        <v>1.5125000000000002</v>
      </c>
      <c r="K283" s="120">
        <v>107</v>
      </c>
      <c r="L283" s="121">
        <f t="shared" si="23"/>
        <v>-0.46766169154228854</v>
      </c>
      <c r="M283" s="120"/>
      <c r="N283" s="121"/>
    </row>
    <row r="284" spans="2:14" x14ac:dyDescent="0.25">
      <c r="B284" s="119" t="s">
        <v>95</v>
      </c>
      <c r="C284" s="120">
        <v>7</v>
      </c>
      <c r="D284" s="121">
        <v>-0.97552447552447552</v>
      </c>
      <c r="E284" s="120">
        <v>170</v>
      </c>
      <c r="F284" s="121">
        <f t="shared" si="23"/>
        <v>23.285714285714285</v>
      </c>
      <c r="G284" s="120">
        <v>119</v>
      </c>
      <c r="H284" s="121">
        <f t="shared" si="23"/>
        <v>-0.30000000000000004</v>
      </c>
      <c r="I284" s="120">
        <v>219</v>
      </c>
      <c r="J284" s="121">
        <f t="shared" si="23"/>
        <v>0.84033613445378141</v>
      </c>
      <c r="K284" s="120">
        <v>218</v>
      </c>
      <c r="L284" s="121">
        <f t="shared" si="23"/>
        <v>-4.5662100456621557E-3</v>
      </c>
      <c r="M284" s="120"/>
      <c r="N284" s="121"/>
    </row>
    <row r="285" spans="2:14" ht="15.75" x14ac:dyDescent="0.25">
      <c r="B285" s="122" t="s">
        <v>32</v>
      </c>
      <c r="C285" s="123">
        <v>932</v>
      </c>
      <c r="D285" s="124">
        <v>-0.43990384615384615</v>
      </c>
      <c r="E285" s="123">
        <v>521</v>
      </c>
      <c r="F285" s="124">
        <f t="shared" si="23"/>
        <v>-0.44098712446351929</v>
      </c>
      <c r="G285" s="123">
        <v>980</v>
      </c>
      <c r="H285" s="124">
        <f t="shared" si="23"/>
        <v>0.88099808061420348</v>
      </c>
      <c r="I285" s="123">
        <v>944</v>
      </c>
      <c r="J285" s="124">
        <f t="shared" si="23"/>
        <v>-3.6734693877551017E-2</v>
      </c>
      <c r="K285" s="123">
        <v>1508</v>
      </c>
      <c r="L285" s="124">
        <f t="shared" si="23"/>
        <v>0.59745762711864403</v>
      </c>
      <c r="M285" s="123">
        <v>690</v>
      </c>
      <c r="N285" s="124">
        <v>-0.35332708528584822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9A7B-F3D0-4797-B0D2-EB2D0734EAB1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7" t="s">
        <v>231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</row>
    <row r="7" spans="1:18" ht="22.5" thickTop="1" thickBot="1" x14ac:dyDescent="0.3">
      <c r="B7" s="111"/>
      <c r="C7" s="112">
        <v>2018</v>
      </c>
      <c r="D7" s="304">
        <v>2019</v>
      </c>
      <c r="E7" s="305"/>
      <c r="F7" s="304">
        <v>2020</v>
      </c>
      <c r="G7" s="305"/>
      <c r="H7" s="304">
        <v>2021</v>
      </c>
      <c r="I7" s="305"/>
      <c r="J7" s="304">
        <v>2022</v>
      </c>
      <c r="K7" s="305"/>
      <c r="L7" s="306">
        <v>2023</v>
      </c>
      <c r="M7" s="305"/>
      <c r="N7" s="306">
        <v>2024</v>
      </c>
      <c r="O7" s="307"/>
      <c r="P7" s="306">
        <v>2025</v>
      </c>
      <c r="Q7" s="307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243</v>
      </c>
      <c r="N8" s="118" t="s">
        <v>71</v>
      </c>
      <c r="O8" s="117" t="s">
        <v>244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11537</v>
      </c>
      <c r="D9" s="120">
        <v>11811</v>
      </c>
      <c r="E9" s="121">
        <f t="shared" ref="E9:E21" si="0">D9/C9-1</f>
        <v>2.3749674958828182E-2</v>
      </c>
      <c r="F9" s="120">
        <v>14599</v>
      </c>
      <c r="G9" s="121">
        <f>F9/D9-1</f>
        <v>0.23605113876894412</v>
      </c>
      <c r="H9" s="120">
        <v>2476</v>
      </c>
      <c r="I9" s="121">
        <f>IFERROR(H9/F9-1,"-")</f>
        <v>-0.83039934242071378</v>
      </c>
      <c r="J9" s="120">
        <v>11584</v>
      </c>
      <c r="K9" s="121">
        <f>IFERROR(J9/H9-1,"-")</f>
        <v>3.6785137318255252</v>
      </c>
      <c r="L9" s="120">
        <v>15634</v>
      </c>
      <c r="M9" s="121">
        <f t="shared" ref="M9:M21" si="1">IFERROR(L9/J9-1,"-")</f>
        <v>0.34962016574585641</v>
      </c>
      <c r="N9" s="120">
        <v>17228</v>
      </c>
      <c r="O9" s="121">
        <f>IFERROR(N9/L9-1,"-")</f>
        <v>0.10195727261097609</v>
      </c>
      <c r="P9" s="120">
        <v>20420</v>
      </c>
      <c r="Q9" s="121">
        <f t="shared" ref="Q9:Q20" si="2">IFERROR(P9/N9-1,"-")</f>
        <v>0.18527977710703514</v>
      </c>
    </row>
    <row r="10" spans="1:18" x14ac:dyDescent="0.25">
      <c r="A10" s="1" t="s">
        <v>74</v>
      </c>
      <c r="B10" s="119" t="s">
        <v>75</v>
      </c>
      <c r="C10" s="120">
        <v>11473</v>
      </c>
      <c r="D10" s="120">
        <v>12040</v>
      </c>
      <c r="E10" s="121">
        <f t="shared" si="0"/>
        <v>4.9420378279438681E-2</v>
      </c>
      <c r="F10" s="120">
        <v>15480</v>
      </c>
      <c r="G10" s="121">
        <f t="shared" ref="G10:G20" si="3">F10/D10-1</f>
        <v>0.28571428571428581</v>
      </c>
      <c r="H10" s="120">
        <v>1925</v>
      </c>
      <c r="I10" s="121">
        <f t="shared" ref="I10:I21" si="4">IFERROR(H10/F10-1,"-")</f>
        <v>-0.87564599483204131</v>
      </c>
      <c r="J10" s="120">
        <v>14671</v>
      </c>
      <c r="K10" s="121">
        <f t="shared" ref="K10:K21" si="5">IFERROR(J10/H10-1,"-")</f>
        <v>6.6212987012987012</v>
      </c>
      <c r="L10" s="120">
        <v>20512</v>
      </c>
      <c r="M10" s="121">
        <f t="shared" si="1"/>
        <v>0.3981323699815964</v>
      </c>
      <c r="N10" s="120">
        <v>17964</v>
      </c>
      <c r="O10" s="121">
        <f t="shared" ref="O10:O21" si="6">IFERROR(N10/L10-1,"-")</f>
        <v>-0.12421996879875197</v>
      </c>
      <c r="P10" s="120">
        <v>19437</v>
      </c>
      <c r="Q10" s="121">
        <f t="shared" si="2"/>
        <v>8.199732798931203E-2</v>
      </c>
    </row>
    <row r="11" spans="1:18" x14ac:dyDescent="0.25">
      <c r="A11" s="1" t="s">
        <v>76</v>
      </c>
      <c r="B11" s="119" t="s">
        <v>77</v>
      </c>
      <c r="C11" s="120">
        <v>12699</v>
      </c>
      <c r="D11" s="120">
        <v>12441</v>
      </c>
      <c r="E11" s="121">
        <f t="shared" si="0"/>
        <v>-2.0316560359083358E-2</v>
      </c>
      <c r="F11" s="120">
        <v>5930</v>
      </c>
      <c r="G11" s="121">
        <f t="shared" si="3"/>
        <v>-0.52335021300538542</v>
      </c>
      <c r="H11" s="120">
        <v>3083</v>
      </c>
      <c r="I11" s="121">
        <f t="shared" si="4"/>
        <v>-0.48010118043844852</v>
      </c>
      <c r="J11" s="120">
        <v>19941</v>
      </c>
      <c r="K11" s="121">
        <f t="shared" si="5"/>
        <v>5.4680506000648723</v>
      </c>
      <c r="L11" s="120">
        <v>21527</v>
      </c>
      <c r="M11" s="121">
        <f t="shared" si="1"/>
        <v>7.953462715009274E-2</v>
      </c>
      <c r="N11" s="120">
        <v>21188</v>
      </c>
      <c r="O11" s="121">
        <f t="shared" si="6"/>
        <v>-1.5747665722116388E-2</v>
      </c>
      <c r="P11" s="120">
        <v>20505</v>
      </c>
      <c r="Q11" s="121">
        <f t="shared" si="2"/>
        <v>-3.2235227487256934E-2</v>
      </c>
    </row>
    <row r="12" spans="1:18" x14ac:dyDescent="0.25">
      <c r="A12" s="1" t="s">
        <v>78</v>
      </c>
      <c r="B12" s="119" t="s">
        <v>79</v>
      </c>
      <c r="C12" s="120">
        <v>11115</v>
      </c>
      <c r="D12" s="120">
        <v>11487</v>
      </c>
      <c r="E12" s="121">
        <f t="shared" si="0"/>
        <v>3.3468286099864963E-2</v>
      </c>
      <c r="F12" s="120">
        <v>0</v>
      </c>
      <c r="G12" s="121">
        <f t="shared" si="3"/>
        <v>-1</v>
      </c>
      <c r="H12" s="120">
        <v>5874</v>
      </c>
      <c r="I12" s="121" t="str">
        <f t="shared" si="4"/>
        <v>-</v>
      </c>
      <c r="J12" s="120">
        <v>16329</v>
      </c>
      <c r="K12" s="121">
        <f t="shared" si="5"/>
        <v>1.7798774259448416</v>
      </c>
      <c r="L12" s="120">
        <v>26292</v>
      </c>
      <c r="M12" s="121">
        <f t="shared" si="1"/>
        <v>0.61014146610325182</v>
      </c>
      <c r="N12" s="120">
        <v>20460</v>
      </c>
      <c r="O12" s="121">
        <f t="shared" si="6"/>
        <v>-0.221816522136011</v>
      </c>
      <c r="P12" s="120">
        <v>24747</v>
      </c>
      <c r="Q12" s="121">
        <f t="shared" si="2"/>
        <v>0.20953079178885625</v>
      </c>
    </row>
    <row r="13" spans="1:18" x14ac:dyDescent="0.25">
      <c r="A13" s="1" t="s">
        <v>80</v>
      </c>
      <c r="B13" s="119" t="s">
        <v>81</v>
      </c>
      <c r="C13" s="120">
        <v>10094</v>
      </c>
      <c r="D13" s="120">
        <v>9934</v>
      </c>
      <c r="E13" s="121">
        <f t="shared" si="0"/>
        <v>-1.5851000594412468E-2</v>
      </c>
      <c r="F13" s="120">
        <v>0</v>
      </c>
      <c r="G13" s="121">
        <f t="shared" si="3"/>
        <v>-1</v>
      </c>
      <c r="H13" s="120">
        <v>6562</v>
      </c>
      <c r="I13" s="121" t="str">
        <f t="shared" si="4"/>
        <v>-</v>
      </c>
      <c r="J13" s="120">
        <v>15949</v>
      </c>
      <c r="K13" s="121">
        <f t="shared" si="5"/>
        <v>1.4305089911612314</v>
      </c>
      <c r="L13" s="120">
        <v>20694</v>
      </c>
      <c r="M13" s="121">
        <f t="shared" si="1"/>
        <v>0.29751081572512383</v>
      </c>
      <c r="N13" s="120">
        <v>21715</v>
      </c>
      <c r="O13" s="121">
        <f t="shared" si="6"/>
        <v>4.9337972359137838E-2</v>
      </c>
      <c r="P13" s="120">
        <v>23114</v>
      </c>
      <c r="Q13" s="121">
        <f t="shared" si="2"/>
        <v>6.4425512318673661E-2</v>
      </c>
    </row>
    <row r="14" spans="1:18" x14ac:dyDescent="0.25">
      <c r="A14" s="1" t="s">
        <v>82</v>
      </c>
      <c r="B14" s="119" t="s">
        <v>83</v>
      </c>
      <c r="C14" s="120">
        <v>11696</v>
      </c>
      <c r="D14" s="120">
        <v>11553</v>
      </c>
      <c r="E14" s="121">
        <f t="shared" si="0"/>
        <v>-1.2226402188782459E-2</v>
      </c>
      <c r="F14" s="120">
        <v>0</v>
      </c>
      <c r="G14" s="121">
        <f t="shared" si="3"/>
        <v>-1</v>
      </c>
      <c r="H14" s="120">
        <v>12758</v>
      </c>
      <c r="I14" s="121" t="str">
        <f t="shared" si="4"/>
        <v>-</v>
      </c>
      <c r="J14" s="120">
        <v>13606</v>
      </c>
      <c r="K14" s="121">
        <f t="shared" si="5"/>
        <v>6.6468098448032586E-2</v>
      </c>
      <c r="L14" s="120">
        <v>22097</v>
      </c>
      <c r="M14" s="121">
        <f t="shared" si="1"/>
        <v>0.62406291342054976</v>
      </c>
      <c r="N14" s="120">
        <v>19721</v>
      </c>
      <c r="O14" s="121">
        <f t="shared" si="6"/>
        <v>-0.10752590849436572</v>
      </c>
      <c r="P14" s="120" t="s">
        <v>245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14656</v>
      </c>
      <c r="D15" s="120">
        <v>12797</v>
      </c>
      <c r="E15" s="121">
        <f t="shared" si="0"/>
        <v>-0.12684224890829698</v>
      </c>
      <c r="F15" s="120">
        <v>0</v>
      </c>
      <c r="G15" s="121">
        <f t="shared" si="3"/>
        <v>-1</v>
      </c>
      <c r="H15" s="120">
        <v>10658</v>
      </c>
      <c r="I15" s="121" t="str">
        <f t="shared" si="4"/>
        <v>-</v>
      </c>
      <c r="J15" s="120">
        <v>15515</v>
      </c>
      <c r="K15" s="121">
        <f t="shared" si="5"/>
        <v>0.45571401763933195</v>
      </c>
      <c r="L15" s="120">
        <v>21748</v>
      </c>
      <c r="M15" s="121">
        <f t="shared" si="1"/>
        <v>0.4017402513696422</v>
      </c>
      <c r="N15" s="120">
        <v>20589</v>
      </c>
      <c r="O15" s="121">
        <f t="shared" si="6"/>
        <v>-5.3292256759242207E-2</v>
      </c>
      <c r="P15" s="120" t="s">
        <v>245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12534</v>
      </c>
      <c r="D16" s="120">
        <v>13742</v>
      </c>
      <c r="E16" s="121">
        <f t="shared" si="0"/>
        <v>9.6377852241902096E-2</v>
      </c>
      <c r="F16" s="120">
        <v>12002</v>
      </c>
      <c r="G16" s="121">
        <f t="shared" si="3"/>
        <v>-0.12661912385387863</v>
      </c>
      <c r="H16" s="120">
        <v>13469</v>
      </c>
      <c r="I16" s="121">
        <f t="shared" si="4"/>
        <v>0.12222962839526752</v>
      </c>
      <c r="J16" s="120">
        <v>21074</v>
      </c>
      <c r="K16" s="121">
        <f t="shared" si="5"/>
        <v>0.56462989086049453</v>
      </c>
      <c r="L16" s="120">
        <v>20367</v>
      </c>
      <c r="M16" s="121">
        <f t="shared" si="1"/>
        <v>-3.3548448324950186E-2</v>
      </c>
      <c r="N16" s="120">
        <v>22021</v>
      </c>
      <c r="O16" s="121">
        <f t="shared" si="6"/>
        <v>8.1209800166936796E-2</v>
      </c>
      <c r="P16" s="120" t="s">
        <v>245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12232</v>
      </c>
      <c r="D17" s="120">
        <v>11463</v>
      </c>
      <c r="E17" s="121">
        <f t="shared" si="0"/>
        <v>-6.2867887508175291E-2</v>
      </c>
      <c r="F17" s="120">
        <v>11710</v>
      </c>
      <c r="G17" s="121">
        <f t="shared" si="3"/>
        <v>2.1547587891476816E-2</v>
      </c>
      <c r="H17" s="120">
        <v>13048</v>
      </c>
      <c r="I17" s="121">
        <f t="shared" si="4"/>
        <v>0.11426131511528603</v>
      </c>
      <c r="J17" s="120">
        <v>17425</v>
      </c>
      <c r="K17" s="121">
        <f t="shared" si="5"/>
        <v>0.33545370938074792</v>
      </c>
      <c r="L17" s="120">
        <v>18863</v>
      </c>
      <c r="M17" s="121">
        <f t="shared" si="1"/>
        <v>8.2525107604017212E-2</v>
      </c>
      <c r="N17" s="120">
        <v>20469</v>
      </c>
      <c r="O17" s="121">
        <f t="shared" si="6"/>
        <v>8.5140221597836963E-2</v>
      </c>
      <c r="P17" s="120" t="s">
        <v>245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13667</v>
      </c>
      <c r="D18" s="120">
        <v>11916</v>
      </c>
      <c r="E18" s="121">
        <f t="shared" si="0"/>
        <v>-0.12811882637008853</v>
      </c>
      <c r="F18" s="120">
        <v>4520</v>
      </c>
      <c r="G18" s="121">
        <f t="shared" si="3"/>
        <v>-0.62067807989258139</v>
      </c>
      <c r="H18" s="120">
        <v>13324</v>
      </c>
      <c r="I18" s="121">
        <f t="shared" si="4"/>
        <v>1.9477876106194691</v>
      </c>
      <c r="J18" s="120">
        <v>20050</v>
      </c>
      <c r="K18" s="121">
        <f t="shared" si="5"/>
        <v>0.50480336235364764</v>
      </c>
      <c r="L18" s="120">
        <v>26095</v>
      </c>
      <c r="M18" s="121">
        <f t="shared" si="1"/>
        <v>0.30149625935162105</v>
      </c>
      <c r="N18" s="120">
        <v>21212</v>
      </c>
      <c r="O18" s="121">
        <f t="shared" si="6"/>
        <v>-0.18712397010921633</v>
      </c>
      <c r="P18" s="120" t="s">
        <v>245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12228</v>
      </c>
      <c r="D19" s="120">
        <v>12009</v>
      </c>
      <c r="E19" s="121">
        <f t="shared" si="0"/>
        <v>-1.790971540726205E-2</v>
      </c>
      <c r="F19" s="120">
        <v>5547</v>
      </c>
      <c r="G19" s="121">
        <f t="shared" si="3"/>
        <v>-0.5380964276792406</v>
      </c>
      <c r="H19" s="120">
        <v>10944</v>
      </c>
      <c r="I19" s="121">
        <f t="shared" si="4"/>
        <v>0.97295835586803681</v>
      </c>
      <c r="J19" s="120">
        <v>14824</v>
      </c>
      <c r="K19" s="121">
        <f t="shared" si="5"/>
        <v>0.35453216374269014</v>
      </c>
      <c r="L19" s="120">
        <v>18426</v>
      </c>
      <c r="M19" s="121">
        <f t="shared" si="1"/>
        <v>0.24298434970318405</v>
      </c>
      <c r="N19" s="120">
        <v>18264</v>
      </c>
      <c r="O19" s="121">
        <f t="shared" si="6"/>
        <v>-8.7919244545751063E-3</v>
      </c>
      <c r="P19" s="120" t="s">
        <v>245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12866</v>
      </c>
      <c r="D20" s="120">
        <v>11708</v>
      </c>
      <c r="E20" s="121">
        <f t="shared" si="0"/>
        <v>-9.0004663454064993E-2</v>
      </c>
      <c r="F20" s="120">
        <v>6293</v>
      </c>
      <c r="G20" s="121">
        <f t="shared" si="3"/>
        <v>-0.46250427058421595</v>
      </c>
      <c r="H20" s="120">
        <v>13338</v>
      </c>
      <c r="I20" s="121">
        <f t="shared" si="4"/>
        <v>1.1194978547592562</v>
      </c>
      <c r="J20" s="120">
        <v>17905</v>
      </c>
      <c r="K20" s="121">
        <f t="shared" si="5"/>
        <v>0.34240515819463191</v>
      </c>
      <c r="L20" s="120">
        <v>20333</v>
      </c>
      <c r="M20" s="121">
        <f t="shared" si="1"/>
        <v>0.13560457972633344</v>
      </c>
      <c r="N20" s="120">
        <v>18315</v>
      </c>
      <c r="O20" s="121">
        <f t="shared" si="6"/>
        <v>-9.9247528648010674E-2</v>
      </c>
      <c r="P20" s="120" t="s">
        <v>245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146797</v>
      </c>
      <c r="D21" s="123">
        <v>142901</v>
      </c>
      <c r="E21" s="124">
        <f t="shared" si="0"/>
        <v>-2.6540051908417794E-2</v>
      </c>
      <c r="F21" s="123">
        <v>77467</v>
      </c>
      <c r="G21" s="124">
        <f>F21/D21-1</f>
        <v>-0.45789742549037449</v>
      </c>
      <c r="H21" s="123">
        <v>107459</v>
      </c>
      <c r="I21" s="124">
        <f t="shared" si="4"/>
        <v>0.38715840293286163</v>
      </c>
      <c r="J21" s="123">
        <v>198873</v>
      </c>
      <c r="K21" s="124">
        <f t="shared" si="5"/>
        <v>0.85068723885388842</v>
      </c>
      <c r="L21" s="123">
        <v>252588</v>
      </c>
      <c r="M21" s="124">
        <f t="shared" si="1"/>
        <v>0.27009699657570407</v>
      </c>
      <c r="N21" s="123">
        <v>239146</v>
      </c>
      <c r="O21" s="124">
        <f t="shared" si="6"/>
        <v>-5.3217096615832848E-2</v>
      </c>
      <c r="P21" s="123">
        <v>108223</v>
      </c>
      <c r="Q21" s="124">
        <v>9.8097509005124151E-2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BAB386-8BEB-4AA1-B35F-9A4EC270DD66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91C40A1-53F0-4338-B9DD-55EFD71A1A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E0DD1D-56E9-4BA1-8C05-D262100E4F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2025-06-24T10:13:01Z</dcterms:created>
  <dcterms:modified xsi:type="dcterms:W3CDTF">2025-06-24T10:28:24Z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