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yo/"/>
    </mc:Choice>
  </mc:AlternateContent>
  <xr:revisionPtr revIDLastSave="12" documentId="8_{95A4F4A0-6EDE-4789-ACDE-0B6451BB9066}" xr6:coauthVersionLast="47" xr6:coauthVersionMax="47" xr10:uidLastSave="{33E1FCD6-62D5-4DD1-BAB8-6D3B153DC53D}"/>
  <bookViews>
    <workbookView xWindow="-120" yWindow="-120" windowWidth="29040" windowHeight="15720" xr2:uid="{ADA64044-CA52-41AE-8CBB-FD3C92BB92D6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I109" i="33"/>
  <c r="J109" i="33" s="1"/>
  <c r="G109" i="33"/>
  <c r="H109" i="33" s="1"/>
  <c r="E109" i="33"/>
  <c r="F109" i="33" s="1"/>
  <c r="C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J96" i="33"/>
  <c r="H96" i="33"/>
  <c r="F96" i="33"/>
  <c r="D96" i="33"/>
  <c r="K95" i="33"/>
  <c r="L96" i="33" s="1"/>
  <c r="C95" i="33"/>
  <c r="K87" i="33"/>
  <c r="J87" i="33"/>
  <c r="H87" i="33"/>
  <c r="C87" i="33"/>
  <c r="F87" i="33" s="1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K73" i="33"/>
  <c r="C73" i="33"/>
  <c r="D74" i="33" s="1"/>
  <c r="J65" i="33"/>
  <c r="H65" i="33"/>
  <c r="F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J52" i="33"/>
  <c r="H52" i="33"/>
  <c r="K51" i="33"/>
  <c r="L52" i="33" s="1"/>
  <c r="C51" i="33"/>
  <c r="F52" i="33" s="1"/>
  <c r="J43" i="33"/>
  <c r="H43" i="33"/>
  <c r="F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K29" i="33"/>
  <c r="C29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101" i="50"/>
  <c r="N100" i="50"/>
  <c r="N99" i="50"/>
  <c r="N98" i="50"/>
  <c r="N97" i="50"/>
  <c r="M95" i="50"/>
  <c r="N79" i="50"/>
  <c r="N78" i="50"/>
  <c r="N77" i="50"/>
  <c r="N76" i="50"/>
  <c r="N75" i="50"/>
  <c r="M73" i="50"/>
  <c r="N57" i="50"/>
  <c r="N56" i="50"/>
  <c r="N55" i="50"/>
  <c r="N54" i="50"/>
  <c r="N53" i="50"/>
  <c r="M51" i="50"/>
  <c r="N35" i="50"/>
  <c r="N34" i="50"/>
  <c r="N33" i="50"/>
  <c r="N32" i="50"/>
  <c r="N31" i="50"/>
  <c r="M29" i="50"/>
  <c r="N13" i="50"/>
  <c r="N12" i="50"/>
  <c r="N11" i="50"/>
  <c r="N10" i="50"/>
  <c r="N9" i="50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N8" i="50" s="1"/>
  <c r="N259" i="49"/>
  <c r="N258" i="49"/>
  <c r="N257" i="49"/>
  <c r="N256" i="49"/>
  <c r="N255" i="49"/>
  <c r="M253" i="49"/>
  <c r="N233" i="49"/>
  <c r="N232" i="49"/>
  <c r="N231" i="49"/>
  <c r="N230" i="49"/>
  <c r="N229" i="49"/>
  <c r="M227" i="49"/>
  <c r="N211" i="49"/>
  <c r="N210" i="49"/>
  <c r="N209" i="49"/>
  <c r="N208" i="49"/>
  <c r="N207" i="49"/>
  <c r="M205" i="49"/>
  <c r="N189" i="49"/>
  <c r="N188" i="49"/>
  <c r="N187" i="49"/>
  <c r="N186" i="49"/>
  <c r="N185" i="49"/>
  <c r="M183" i="49"/>
  <c r="N167" i="49"/>
  <c r="N166" i="49"/>
  <c r="N165" i="49"/>
  <c r="N164" i="49"/>
  <c r="N163" i="49"/>
  <c r="M161" i="49"/>
  <c r="N145" i="49"/>
  <c r="N144" i="49"/>
  <c r="N143" i="49"/>
  <c r="N142" i="49"/>
  <c r="N141" i="49"/>
  <c r="M139" i="49"/>
  <c r="N123" i="49"/>
  <c r="N122" i="49"/>
  <c r="N121" i="49"/>
  <c r="N120" i="49"/>
  <c r="N119" i="49"/>
  <c r="M117" i="49"/>
  <c r="N101" i="49"/>
  <c r="N100" i="49"/>
  <c r="N99" i="49"/>
  <c r="N98" i="49"/>
  <c r="N97" i="49"/>
  <c r="M95" i="49"/>
  <c r="N79" i="49"/>
  <c r="N78" i="49"/>
  <c r="N77" i="49"/>
  <c r="N76" i="49"/>
  <c r="N75" i="49"/>
  <c r="M73" i="49"/>
  <c r="N57" i="49"/>
  <c r="N56" i="49"/>
  <c r="N55" i="49"/>
  <c r="N54" i="49"/>
  <c r="N53" i="49"/>
  <c r="M51" i="49"/>
  <c r="N35" i="49"/>
  <c r="N34" i="49"/>
  <c r="N33" i="49"/>
  <c r="N32" i="49"/>
  <c r="N31" i="49"/>
  <c r="M29" i="49"/>
  <c r="N13" i="49"/>
  <c r="N12" i="49"/>
  <c r="N11" i="49"/>
  <c r="N10" i="49"/>
  <c r="N9" i="49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53" i="49" s="1"/>
  <c r="I7" i="49"/>
  <c r="I51" i="49" s="1"/>
  <c r="I135" i="45"/>
  <c r="H135" i="45"/>
  <c r="T5" i="45"/>
  <c r="R5" i="45"/>
  <c r="Q5" i="45"/>
  <c r="P5" i="45"/>
  <c r="L5" i="45"/>
  <c r="N5" i="45"/>
  <c r="J5" i="45"/>
  <c r="I5" i="45"/>
  <c r="H5" i="45"/>
  <c r="F5" i="45"/>
  <c r="N135" i="44"/>
  <c r="K135" i="44"/>
  <c r="P5" i="44"/>
  <c r="J5" i="44"/>
  <c r="I5" i="44"/>
  <c r="H5" i="44"/>
  <c r="F5" i="44"/>
  <c r="S5" i="44"/>
  <c r="O135" i="43"/>
  <c r="N135" i="43"/>
  <c r="K135" i="43"/>
  <c r="N5" i="43"/>
  <c r="F5" i="43"/>
  <c r="O133" i="42"/>
  <c r="M133" i="42"/>
  <c r="L133" i="42"/>
  <c r="K133" i="42"/>
  <c r="I133" i="42"/>
  <c r="Q5" i="42"/>
  <c r="N5" i="42"/>
  <c r="M5" i="42"/>
  <c r="F5" i="42"/>
  <c r="K133" i="41"/>
  <c r="N133" i="41"/>
  <c r="Q5" i="41"/>
  <c r="P5" i="41"/>
  <c r="N5" i="41"/>
  <c r="M5" i="41"/>
  <c r="M133" i="40"/>
  <c r="L133" i="40"/>
  <c r="K133" i="40"/>
  <c r="N5" i="40"/>
  <c r="J5" i="40"/>
  <c r="I5" i="40"/>
  <c r="F5" i="40"/>
  <c r="M123" i="39"/>
  <c r="L123" i="39"/>
  <c r="K123" i="39"/>
  <c r="I123" i="39"/>
  <c r="H123" i="39"/>
  <c r="T5" i="39"/>
  <c r="P5" i="39"/>
  <c r="O5" i="39"/>
  <c r="M5" i="39"/>
  <c r="L5" i="39"/>
  <c r="K5" i="39"/>
  <c r="I5" i="39"/>
  <c r="P5" i="37"/>
  <c r="B3" i="37"/>
  <c r="P5" i="36"/>
  <c r="B3" i="36"/>
  <c r="W29" i="35"/>
  <c r="H29" i="35"/>
  <c r="AV7" i="35"/>
  <c r="V7" i="35"/>
  <c r="H7" i="35"/>
  <c r="J96" i="31"/>
  <c r="F96" i="31"/>
  <c r="D96" i="31"/>
  <c r="L74" i="31"/>
  <c r="H74" i="31"/>
  <c r="F74" i="31"/>
  <c r="J74" i="31"/>
  <c r="D74" i="31"/>
  <c r="F52" i="31"/>
  <c r="H52" i="31"/>
  <c r="D52" i="31"/>
  <c r="L30" i="31"/>
  <c r="H30" i="31"/>
  <c r="D30" i="31"/>
  <c r="L8" i="31"/>
  <c r="J8" i="31"/>
  <c r="H8" i="31"/>
  <c r="N8" i="31"/>
  <c r="F8" i="31"/>
  <c r="D8" i="31"/>
  <c r="H272" i="30"/>
  <c r="N272" i="30"/>
  <c r="L272" i="30"/>
  <c r="J272" i="30"/>
  <c r="F272" i="30"/>
  <c r="D272" i="30"/>
  <c r="B270" i="30"/>
  <c r="L250" i="30"/>
  <c r="H250" i="30"/>
  <c r="F250" i="30"/>
  <c r="N250" i="30"/>
  <c r="J250" i="30"/>
  <c r="D250" i="30"/>
  <c r="B248" i="30"/>
  <c r="J228" i="30"/>
  <c r="H228" i="30"/>
  <c r="N228" i="30"/>
  <c r="F228" i="30"/>
  <c r="D228" i="30"/>
  <c r="B226" i="30"/>
  <c r="H206" i="30"/>
  <c r="N206" i="30"/>
  <c r="L206" i="30"/>
  <c r="J206" i="30"/>
  <c r="D206" i="30"/>
  <c r="B204" i="30"/>
  <c r="L184" i="30"/>
  <c r="J184" i="30"/>
  <c r="H184" i="30"/>
  <c r="N184" i="30"/>
  <c r="D184" i="30"/>
  <c r="B182" i="30"/>
  <c r="L162" i="30"/>
  <c r="J162" i="30"/>
  <c r="F162" i="30"/>
  <c r="D162" i="30"/>
  <c r="B160" i="30"/>
  <c r="L140" i="30"/>
  <c r="J140" i="30"/>
  <c r="F140" i="30"/>
  <c r="D140" i="30"/>
  <c r="B138" i="30"/>
  <c r="L118" i="30"/>
  <c r="D118" i="30"/>
  <c r="B116" i="30"/>
  <c r="J96" i="30"/>
  <c r="F96" i="30"/>
  <c r="D96" i="30"/>
  <c r="N96" i="30"/>
  <c r="H96" i="30"/>
  <c r="N74" i="30"/>
  <c r="L74" i="30"/>
  <c r="H74" i="30"/>
  <c r="F74" i="30"/>
  <c r="D74" i="30"/>
  <c r="F52" i="30"/>
  <c r="D52" i="30"/>
  <c r="L30" i="30"/>
  <c r="J30" i="30"/>
  <c r="N30" i="30"/>
  <c r="D30" i="30"/>
  <c r="J8" i="30"/>
  <c r="H8" i="30"/>
  <c r="F8" i="30"/>
  <c r="D8" i="30"/>
  <c r="M6" i="28"/>
  <c r="K6" i="28"/>
  <c r="J6" i="28"/>
  <c r="I6" i="28"/>
  <c r="B4" i="28"/>
  <c r="I6" i="27"/>
  <c r="B3" i="27"/>
  <c r="J6" i="26"/>
  <c r="I6" i="26"/>
  <c r="B4" i="26"/>
  <c r="J7" i="22"/>
  <c r="B4" i="22"/>
  <c r="R8" i="21"/>
  <c r="I8" i="21"/>
  <c r="H8" i="21"/>
  <c r="B5" i="21"/>
  <c r="R7" i="19"/>
  <c r="N7" i="19"/>
  <c r="M7" i="19" s="1"/>
  <c r="B4" i="19"/>
  <c r="Y6" i="18"/>
  <c r="B3" i="18"/>
  <c r="W7" i="17"/>
  <c r="B4" i="17"/>
  <c r="B4" i="16"/>
  <c r="Y7" i="15"/>
  <c r="X7" i="15"/>
  <c r="M7" i="15"/>
  <c r="I7" i="15"/>
  <c r="B4" i="15"/>
  <c r="T9" i="14"/>
  <c r="J9" i="14"/>
  <c r="I9" i="14"/>
  <c r="B6" i="14"/>
  <c r="W6" i="13"/>
  <c r="V6" i="13"/>
  <c r="U6" i="13"/>
  <c r="K6" i="13"/>
  <c r="J6" i="13"/>
  <c r="B3" i="13"/>
  <c r="U5" i="12"/>
  <c r="T5" i="12"/>
  <c r="S5" i="12"/>
  <c r="L5" i="12"/>
  <c r="K5" i="12"/>
  <c r="N96" i="10"/>
  <c r="L96" i="10"/>
  <c r="F96" i="10"/>
  <c r="K95" i="10"/>
  <c r="I95" i="10"/>
  <c r="G95" i="10"/>
  <c r="E95" i="10"/>
  <c r="C95" i="10" s="1"/>
  <c r="D96" i="10" s="1"/>
  <c r="N52" i="10"/>
  <c r="K51" i="10"/>
  <c r="L52" i="10" s="1"/>
  <c r="I51" i="10"/>
  <c r="N30" i="10"/>
  <c r="L30" i="10"/>
  <c r="K29" i="10"/>
  <c r="I29" i="10"/>
  <c r="G29" i="10"/>
  <c r="N8" i="10"/>
  <c r="L8" i="10"/>
  <c r="K7" i="10"/>
  <c r="I7" i="10"/>
  <c r="G7" i="10"/>
  <c r="B270" i="8"/>
  <c r="B248" i="8"/>
  <c r="B226" i="8"/>
  <c r="B204" i="8"/>
  <c r="B182" i="8"/>
  <c r="B160" i="8"/>
  <c r="B138" i="8"/>
  <c r="B116" i="8"/>
  <c r="B3" i="6"/>
  <c r="M6" i="5"/>
  <c r="J6" i="5"/>
  <c r="I6" i="5"/>
  <c r="B3" i="5"/>
  <c r="L152" i="3"/>
  <c r="J152" i="3"/>
  <c r="K6" i="3"/>
  <c r="J6" i="3"/>
  <c r="L58" i="2"/>
  <c r="K58" i="2"/>
  <c r="J58" i="2"/>
  <c r="K31" i="2"/>
  <c r="J31" i="2"/>
  <c r="L6" i="2"/>
  <c r="J6" i="2"/>
  <c r="K6" i="2"/>
  <c r="B39" i="1"/>
  <c r="B38" i="1"/>
  <c r="B37" i="1"/>
  <c r="M2" i="1"/>
  <c r="N119" i="30"/>
  <c r="D104" i="27"/>
  <c r="D160" i="27"/>
  <c r="F65" i="30"/>
  <c r="E62" i="27"/>
  <c r="D20" i="27"/>
  <c r="C160" i="27"/>
  <c r="E132" i="26"/>
  <c r="D90" i="26"/>
  <c r="C48" i="26"/>
  <c r="C20" i="27"/>
  <c r="G34" i="27"/>
  <c r="E20" i="26"/>
  <c r="D62" i="27"/>
  <c r="C34" i="28"/>
  <c r="F62" i="26"/>
  <c r="C90" i="26"/>
  <c r="E76" i="27"/>
  <c r="G104" i="26"/>
  <c r="D161" i="22"/>
  <c r="F147" i="22"/>
  <c r="H133" i="22"/>
  <c r="S21" i="22"/>
  <c r="D132" i="26"/>
  <c r="C119" i="22"/>
  <c r="E105" i="22"/>
  <c r="G91" i="22"/>
  <c r="E36" i="21"/>
  <c r="D105" i="22"/>
  <c r="F91" i="22"/>
  <c r="H77" i="22"/>
  <c r="C63" i="22"/>
  <c r="E49" i="22"/>
  <c r="G35" i="22"/>
  <c r="E22" i="21"/>
  <c r="D49" i="22"/>
  <c r="F35" i="22"/>
  <c r="D50" i="21"/>
  <c r="F78" i="21"/>
  <c r="H21" i="22"/>
  <c r="D92" i="21"/>
  <c r="C92" i="21"/>
  <c r="C148" i="21"/>
  <c r="F120" i="21"/>
  <c r="G147" i="22"/>
  <c r="F134" i="21"/>
  <c r="E50" i="21"/>
  <c r="C35" i="17"/>
  <c r="G9" i="17"/>
  <c r="E161" i="22"/>
  <c r="E120" i="21"/>
  <c r="T8" i="18"/>
  <c r="L8" i="18"/>
  <c r="D8" i="18"/>
  <c r="S8" i="18"/>
  <c r="K8" i="18"/>
  <c r="C8" i="18"/>
  <c r="O148" i="18"/>
  <c r="K118" i="18"/>
  <c r="O76" i="18"/>
  <c r="T64" i="18"/>
  <c r="O62" i="18"/>
  <c r="T50" i="18"/>
  <c r="T36" i="18"/>
  <c r="L36" i="18"/>
  <c r="D36" i="18"/>
  <c r="O22" i="18"/>
  <c r="G22" i="18"/>
  <c r="G147" i="17"/>
  <c r="D133" i="17"/>
  <c r="G121" i="17"/>
  <c r="D107" i="17"/>
  <c r="G76" i="18"/>
  <c r="G34" i="18"/>
  <c r="L22" i="18"/>
  <c r="C149" i="17"/>
  <c r="G119" i="17"/>
  <c r="C79" i="17"/>
  <c r="G49" i="17"/>
  <c r="E133" i="16"/>
  <c r="E105" i="16"/>
  <c r="C49" i="16"/>
  <c r="F163" i="14"/>
  <c r="F149" i="14"/>
  <c r="F135" i="14"/>
  <c r="F121" i="14"/>
  <c r="F107" i="14"/>
  <c r="F93" i="14"/>
  <c r="F79" i="14"/>
  <c r="F65" i="14"/>
  <c r="F51" i="14"/>
  <c r="F37" i="14"/>
  <c r="O50" i="18"/>
  <c r="K20" i="18"/>
  <c r="G161" i="17"/>
  <c r="D105" i="17"/>
  <c r="C161" i="16"/>
  <c r="C133" i="16"/>
  <c r="D105" i="16"/>
  <c r="E163" i="14"/>
  <c r="E149" i="14"/>
  <c r="E135" i="14"/>
  <c r="E121" i="14"/>
  <c r="E107" i="14"/>
  <c r="E93" i="14"/>
  <c r="E79" i="14"/>
  <c r="E65" i="14"/>
  <c r="E51" i="14"/>
  <c r="E37" i="14"/>
  <c r="D23" i="14"/>
  <c r="E132" i="13"/>
  <c r="L146" i="18"/>
  <c r="L50" i="18"/>
  <c r="D22" i="18"/>
  <c r="O8" i="18"/>
  <c r="C105" i="17"/>
  <c r="G93" i="17"/>
  <c r="D65" i="16"/>
  <c r="D37" i="16"/>
  <c r="D9" i="16"/>
  <c r="D163" i="14"/>
  <c r="D149" i="14"/>
  <c r="D135" i="14"/>
  <c r="D121" i="14"/>
  <c r="D107" i="14"/>
  <c r="D93" i="14"/>
  <c r="D79" i="14"/>
  <c r="D65" i="14"/>
  <c r="D51" i="14"/>
  <c r="D37" i="14"/>
  <c r="E62" i="13"/>
  <c r="P20" i="13"/>
  <c r="E20" i="13"/>
  <c r="G148" i="18"/>
  <c r="C20" i="18"/>
  <c r="D146" i="18"/>
  <c r="D121" i="17"/>
  <c r="C65" i="17"/>
  <c r="C37" i="17"/>
  <c r="G35" i="17"/>
  <c r="C9" i="17"/>
  <c r="D149" i="16"/>
  <c r="E121" i="16"/>
  <c r="C37" i="16"/>
  <c r="O21" i="16"/>
  <c r="D35" i="15"/>
  <c r="D21" i="15"/>
  <c r="E104" i="13"/>
  <c r="G106" i="18"/>
  <c r="G62" i="18"/>
  <c r="G8" i="18"/>
  <c r="C149" i="16"/>
  <c r="D91" i="16"/>
  <c r="D63" i="16"/>
  <c r="E35" i="16"/>
  <c r="N35" i="19"/>
  <c r="S92" i="18"/>
  <c r="G135" i="17"/>
  <c r="C91" i="17"/>
  <c r="C63" i="17"/>
  <c r="D35" i="17"/>
  <c r="E147" i="16"/>
  <c r="C63" i="16"/>
  <c r="D113" i="11"/>
  <c r="D109" i="11"/>
  <c r="D105" i="11"/>
  <c r="D101" i="11"/>
  <c r="D89" i="11"/>
  <c r="D85" i="11"/>
  <c r="D81" i="11"/>
  <c r="D77" i="11"/>
  <c r="D147" i="17"/>
  <c r="C21" i="17"/>
  <c r="D79" i="16"/>
  <c r="G77" i="16"/>
  <c r="O9" i="16"/>
  <c r="C63" i="15"/>
  <c r="G163" i="14"/>
  <c r="G107" i="14"/>
  <c r="G51" i="14"/>
  <c r="G132" i="13"/>
  <c r="E48" i="13"/>
  <c r="S20" i="13"/>
  <c r="U27" i="12"/>
  <c r="U22" i="12"/>
  <c r="D107" i="11"/>
  <c r="D90" i="11"/>
  <c r="D63" i="11"/>
  <c r="D54" i="11"/>
  <c r="D37" i="11"/>
  <c r="D32" i="11"/>
  <c r="D15" i="11"/>
  <c r="N75" i="10"/>
  <c r="I21" i="9"/>
  <c r="O19" i="9"/>
  <c r="G19" i="9"/>
  <c r="M17" i="9"/>
  <c r="E17" i="9"/>
  <c r="K15" i="9"/>
  <c r="Q13" i="9"/>
  <c r="I13" i="9"/>
  <c r="O11" i="9"/>
  <c r="G11" i="9"/>
  <c r="M9" i="9"/>
  <c r="E9" i="9"/>
  <c r="H42" i="8"/>
  <c r="J41" i="8"/>
  <c r="L40" i="8"/>
  <c r="H38" i="8"/>
  <c r="J37" i="8"/>
  <c r="L36" i="8"/>
  <c r="H35" i="8"/>
  <c r="L34" i="8"/>
  <c r="H33" i="8"/>
  <c r="L32" i="8"/>
  <c r="H31" i="8"/>
  <c r="S20" i="18"/>
  <c r="F51" i="17"/>
  <c r="E107" i="16"/>
  <c r="E90" i="13"/>
  <c r="R20" i="13"/>
  <c r="U21" i="12"/>
  <c r="U16" i="12"/>
  <c r="U12" i="12"/>
  <c r="U8" i="12"/>
  <c r="D111" i="11"/>
  <c r="D102" i="11"/>
  <c r="D80" i="11"/>
  <c r="D67" i="11"/>
  <c r="D58" i="11"/>
  <c r="D41" i="11"/>
  <c r="D36" i="11"/>
  <c r="D19" i="11"/>
  <c r="D10" i="11"/>
  <c r="N100" i="10"/>
  <c r="N97" i="10"/>
  <c r="N53" i="10"/>
  <c r="N34" i="10"/>
  <c r="N31" i="10"/>
  <c r="O20" i="9"/>
  <c r="G20" i="9"/>
  <c r="M18" i="9"/>
  <c r="E18" i="9"/>
  <c r="K16" i="9"/>
  <c r="Q14" i="9"/>
  <c r="I14" i="9"/>
  <c r="O12" i="9"/>
  <c r="G12" i="9"/>
  <c r="M10" i="9"/>
  <c r="E10" i="9"/>
  <c r="H21" i="8"/>
  <c r="J20" i="8"/>
  <c r="L19" i="8"/>
  <c r="H17" i="8"/>
  <c r="J16" i="8"/>
  <c r="L15" i="8"/>
  <c r="T22" i="18"/>
  <c r="C107" i="16"/>
  <c r="G105" i="16"/>
  <c r="G149" i="14"/>
  <c r="G93" i="14"/>
  <c r="G37" i="14"/>
  <c r="G118" i="13"/>
  <c r="E34" i="13"/>
  <c r="U57" i="12"/>
  <c r="U53" i="12"/>
  <c r="U49" i="12"/>
  <c r="U45" i="12"/>
  <c r="U41" i="12"/>
  <c r="U37" i="12"/>
  <c r="U33" i="12"/>
  <c r="U30" i="12"/>
  <c r="U26" i="12"/>
  <c r="U15" i="12"/>
  <c r="F55" i="12"/>
  <c r="D106" i="11"/>
  <c r="D84" i="11"/>
  <c r="D62" i="11"/>
  <c r="D40" i="11"/>
  <c r="D31" i="11"/>
  <c r="D14" i="11"/>
  <c r="J101" i="10"/>
  <c r="J98" i="10"/>
  <c r="L41" i="10"/>
  <c r="L31" i="10"/>
  <c r="L20" i="10"/>
  <c r="O21" i="9"/>
  <c r="G21" i="9"/>
  <c r="M19" i="9"/>
  <c r="E19" i="9"/>
  <c r="K17" i="9"/>
  <c r="Q15" i="9"/>
  <c r="I15" i="9"/>
  <c r="O13" i="9"/>
  <c r="G13" i="9"/>
  <c r="M11" i="9"/>
  <c r="E11" i="9"/>
  <c r="K9" i="9"/>
  <c r="L43" i="8"/>
  <c r="H41" i="8"/>
  <c r="J40" i="8"/>
  <c r="L39" i="8"/>
  <c r="H37" i="8"/>
  <c r="J36" i="8"/>
  <c r="N35" i="8"/>
  <c r="J34" i="8"/>
  <c r="N33" i="8"/>
  <c r="J32" i="8"/>
  <c r="N31" i="8"/>
  <c r="M22" i="18"/>
  <c r="F79" i="17"/>
  <c r="C23" i="16"/>
  <c r="D21" i="16"/>
  <c r="D161" i="15"/>
  <c r="G23" i="14"/>
  <c r="E118" i="13"/>
  <c r="C34" i="13"/>
  <c r="U56" i="12"/>
  <c r="U52" i="12"/>
  <c r="U48" i="12"/>
  <c r="U44" i="12"/>
  <c r="U40" i="12"/>
  <c r="U36" i="12"/>
  <c r="U32" i="12"/>
  <c r="U25" i="12"/>
  <c r="U20" i="12"/>
  <c r="E55" i="12"/>
  <c r="F54" i="12"/>
  <c r="D110" i="11"/>
  <c r="D88" i="11"/>
  <c r="D79" i="11"/>
  <c r="D66" i="11"/>
  <c r="D57" i="11"/>
  <c r="D44" i="11"/>
  <c r="D35" i="11"/>
  <c r="D18" i="11"/>
  <c r="D9" i="11"/>
  <c r="J108" i="10"/>
  <c r="L106" i="10"/>
  <c r="L100" i="10"/>
  <c r="L84" i="10"/>
  <c r="L83" i="10"/>
  <c r="L78" i="10"/>
  <c r="J65" i="10"/>
  <c r="L62" i="10"/>
  <c r="L56" i="10"/>
  <c r="L53" i="10"/>
  <c r="D79" i="17"/>
  <c r="C135" i="16"/>
  <c r="C21" i="16"/>
  <c r="D77" i="15"/>
  <c r="T21" i="15"/>
  <c r="G135" i="14"/>
  <c r="G79" i="14"/>
  <c r="F23" i="14"/>
  <c r="E160" i="13"/>
  <c r="U19" i="12"/>
  <c r="U11" i="12"/>
  <c r="U6" i="12"/>
  <c r="D100" i="11"/>
  <c r="D83" i="11"/>
  <c r="D61" i="11"/>
  <c r="D56" i="11"/>
  <c r="D39" i="11"/>
  <c r="D13" i="11"/>
  <c r="D8" i="11"/>
  <c r="N99" i="10"/>
  <c r="N33" i="10"/>
  <c r="M21" i="9"/>
  <c r="E21" i="9"/>
  <c r="K19" i="9"/>
  <c r="Q17" i="9"/>
  <c r="I17" i="9"/>
  <c r="O15" i="9"/>
  <c r="G15" i="9"/>
  <c r="M13" i="9"/>
  <c r="E13" i="9"/>
  <c r="K11" i="9"/>
  <c r="Q9" i="9"/>
  <c r="I9" i="9"/>
  <c r="J43" i="8"/>
  <c r="L42" i="8"/>
  <c r="H40" i="8"/>
  <c r="J39" i="8"/>
  <c r="L38" i="8"/>
  <c r="H36" i="8"/>
  <c r="L35" i="8"/>
  <c r="H34" i="8"/>
  <c r="L33" i="8"/>
  <c r="H32" i="8"/>
  <c r="L31" i="8"/>
  <c r="C118" i="18"/>
  <c r="K76" i="18"/>
  <c r="O48" i="18"/>
  <c r="F51" i="16"/>
  <c r="C77" i="15"/>
  <c r="S21" i="15"/>
  <c r="E23" i="14"/>
  <c r="G62" i="13"/>
  <c r="G20" i="13"/>
  <c r="U24" i="12"/>
  <c r="D104" i="11"/>
  <c r="D87" i="11"/>
  <c r="D78" i="11"/>
  <c r="D65" i="11"/>
  <c r="D60" i="11"/>
  <c r="D43" i="11"/>
  <c r="D34" i="11"/>
  <c r="D17" i="11"/>
  <c r="D12" i="11"/>
  <c r="K20" i="9"/>
  <c r="Q18" i="9"/>
  <c r="I18" i="9"/>
  <c r="O16" i="9"/>
  <c r="G16" i="9"/>
  <c r="M14" i="9"/>
  <c r="E14" i="9"/>
  <c r="K12" i="9"/>
  <c r="Q10" i="9"/>
  <c r="I10" i="9"/>
  <c r="L21" i="8"/>
  <c r="H19" i="8"/>
  <c r="J18" i="8"/>
  <c r="L17" i="8"/>
  <c r="H15" i="8"/>
  <c r="J14" i="8"/>
  <c r="N13" i="8"/>
  <c r="J12" i="8"/>
  <c r="N11" i="8"/>
  <c r="J10" i="8"/>
  <c r="N9" i="8"/>
  <c r="L64" i="18"/>
  <c r="O34" i="18"/>
  <c r="E79" i="16"/>
  <c r="U42" i="12"/>
  <c r="U13" i="12"/>
  <c r="U14" i="12"/>
  <c r="L102" i="10"/>
  <c r="N35" i="10"/>
  <c r="L107" i="10"/>
  <c r="J18" i="10"/>
  <c r="J12" i="10"/>
  <c r="M20" i="9"/>
  <c r="O17" i="9"/>
  <c r="I16" i="9"/>
  <c r="K13" i="9"/>
  <c r="E12" i="9"/>
  <c r="O10" i="9"/>
  <c r="G9" i="9"/>
  <c r="J13" i="8"/>
  <c r="N10" i="8"/>
  <c r="J9" i="8"/>
  <c r="G90" i="13"/>
  <c r="U51" i="12"/>
  <c r="U35" i="12"/>
  <c r="U18" i="12"/>
  <c r="E53" i="12"/>
  <c r="D103" i="11"/>
  <c r="D21" i="11"/>
  <c r="J99" i="10"/>
  <c r="L80" i="10"/>
  <c r="J63" i="10"/>
  <c r="J42" i="10"/>
  <c r="J33" i="10"/>
  <c r="J36" i="10"/>
  <c r="J10" i="10"/>
  <c r="O14" i="9"/>
  <c r="Q11" i="9"/>
  <c r="K10" i="9"/>
  <c r="L37" i="8"/>
  <c r="L18" i="8"/>
  <c r="L16" i="8"/>
  <c r="L14" i="8"/>
  <c r="H13" i="8"/>
  <c r="L10" i="8"/>
  <c r="H9" i="8"/>
  <c r="G23" i="17"/>
  <c r="G121" i="14"/>
  <c r="D104" i="13"/>
  <c r="U54" i="12"/>
  <c r="U38" i="12"/>
  <c r="U29" i="12"/>
  <c r="C53" i="12"/>
  <c r="D20" i="11"/>
  <c r="F109" i="10"/>
  <c r="N98" i="10"/>
  <c r="J37" i="10"/>
  <c r="L15" i="10"/>
  <c r="N13" i="10"/>
  <c r="I20" i="9"/>
  <c r="E16" i="9"/>
  <c r="L41" i="8"/>
  <c r="J35" i="8"/>
  <c r="L20" i="8"/>
  <c r="H16" i="8"/>
  <c r="S9" i="17"/>
  <c r="U47" i="12"/>
  <c r="U31" i="12"/>
  <c r="U23" i="12"/>
  <c r="D64" i="11"/>
  <c r="D42" i="11"/>
  <c r="D16" i="11"/>
  <c r="H105" i="10"/>
  <c r="N101" i="10"/>
  <c r="N79" i="10"/>
  <c r="N76" i="10"/>
  <c r="J59" i="10"/>
  <c r="N32" i="10"/>
  <c r="L19" i="10"/>
  <c r="L17" i="10"/>
  <c r="J13" i="10"/>
  <c r="N11" i="10"/>
  <c r="K21" i="9"/>
  <c r="E20" i="9"/>
  <c r="O18" i="9"/>
  <c r="G17" i="9"/>
  <c r="K14" i="9"/>
  <c r="G10" i="9"/>
  <c r="H39" i="8"/>
  <c r="J33" i="8"/>
  <c r="H20" i="8"/>
  <c r="H18" i="8"/>
  <c r="H14" i="8"/>
  <c r="L11" i="8"/>
  <c r="H10" i="8"/>
  <c r="G65" i="14"/>
  <c r="C20" i="13"/>
  <c r="U50" i="12"/>
  <c r="U34" i="12"/>
  <c r="D38" i="11"/>
  <c r="J104" i="10"/>
  <c r="F101" i="10"/>
  <c r="L58" i="10"/>
  <c r="L55" i="10"/>
  <c r="L36" i="10"/>
  <c r="L34" i="10"/>
  <c r="J11" i="10"/>
  <c r="N9" i="10"/>
  <c r="Q19" i="9"/>
  <c r="K18" i="9"/>
  <c r="M15" i="9"/>
  <c r="G14" i="9"/>
  <c r="Q12" i="9"/>
  <c r="I11" i="9"/>
  <c r="H43" i="8"/>
  <c r="J31" i="8"/>
  <c r="N12" i="8"/>
  <c r="J11" i="8"/>
  <c r="F161" i="15"/>
  <c r="F48" i="13"/>
  <c r="U43" i="12"/>
  <c r="U10" i="12"/>
  <c r="C54" i="12"/>
  <c r="D112" i="11"/>
  <c r="F108" i="10"/>
  <c r="J107" i="10"/>
  <c r="J21" i="10"/>
  <c r="J9" i="10"/>
  <c r="L21" i="10"/>
  <c r="Q16" i="9"/>
  <c r="M12" i="9"/>
  <c r="O9" i="9"/>
  <c r="N34" i="8"/>
  <c r="J15" i="8"/>
  <c r="L12" i="8"/>
  <c r="H11" i="8"/>
  <c r="D108" i="11"/>
  <c r="J103" i="10"/>
  <c r="L40" i="10"/>
  <c r="J14" i="10"/>
  <c r="J21" i="8"/>
  <c r="L13" i="8"/>
  <c r="E17" i="2"/>
  <c r="E146" i="13"/>
  <c r="U46" i="12"/>
  <c r="U17" i="12"/>
  <c r="D33" i="11"/>
  <c r="J61" i="10"/>
  <c r="N55" i="10"/>
  <c r="J38" i="10"/>
  <c r="N12" i="10"/>
  <c r="I19" i="9"/>
  <c r="J42" i="8"/>
  <c r="J19" i="8"/>
  <c r="F53" i="30"/>
  <c r="Q20" i="9"/>
  <c r="C146" i="13"/>
  <c r="H109" i="10"/>
  <c r="G18" i="9"/>
  <c r="N32" i="8"/>
  <c r="H12" i="8"/>
  <c r="D55" i="11"/>
  <c r="L9" i="8"/>
  <c r="D86" i="11"/>
  <c r="D11" i="11"/>
  <c r="H97" i="10"/>
  <c r="J17" i="10"/>
  <c r="I12" i="9"/>
  <c r="J17" i="8"/>
  <c r="U55" i="12"/>
  <c r="D82" i="11"/>
  <c r="N57" i="10"/>
  <c r="N10" i="10"/>
  <c r="J38" i="8"/>
  <c r="U39" i="12"/>
  <c r="J16" i="10"/>
  <c r="E147" i="17"/>
  <c r="C62" i="13"/>
  <c r="H39" i="10"/>
  <c r="E21" i="17"/>
  <c r="U28" i="12"/>
  <c r="D59" i="11"/>
  <c r="H107" i="10"/>
  <c r="M16" i="9"/>
  <c r="E18" i="2"/>
  <c r="E15" i="9"/>
  <c r="F17" i="2"/>
  <c r="D52" i="33" l="1"/>
  <c r="N74" i="50"/>
  <c r="I7" i="50"/>
  <c r="L8" i="50" s="1"/>
  <c r="K51" i="50"/>
  <c r="N52" i="50" s="1"/>
  <c r="K95" i="50"/>
  <c r="N96" i="50" s="1"/>
  <c r="K29" i="50"/>
  <c r="N30" i="50" s="1"/>
  <c r="K73" i="50"/>
  <c r="I29" i="49"/>
  <c r="N8" i="49"/>
  <c r="K29" i="49"/>
  <c r="K73" i="49"/>
  <c r="K51" i="49"/>
  <c r="L8" i="49"/>
  <c r="G7" i="49"/>
  <c r="I95" i="49"/>
  <c r="I117" i="49"/>
  <c r="I139" i="49"/>
  <c r="I161" i="49"/>
  <c r="I183" i="49"/>
  <c r="I205" i="49"/>
  <c r="I227" i="49"/>
  <c r="I253" i="49"/>
  <c r="I73" i="49"/>
  <c r="K95" i="49"/>
  <c r="K117" i="49"/>
  <c r="K139" i="49"/>
  <c r="K161" i="49"/>
  <c r="K183" i="49"/>
  <c r="K205" i="49"/>
  <c r="K227" i="49"/>
  <c r="C57" i="12"/>
  <c r="C160" i="26"/>
  <c r="E104" i="27"/>
  <c r="G34" i="26"/>
  <c r="D90" i="27"/>
  <c r="E90" i="27"/>
  <c r="D20" i="26"/>
  <c r="E62" i="26"/>
  <c r="F104" i="26"/>
  <c r="G146" i="26"/>
  <c r="F34" i="27"/>
  <c r="C76" i="27"/>
  <c r="D34" i="28"/>
  <c r="C104" i="28"/>
  <c r="H87" i="30"/>
  <c r="N55" i="30"/>
  <c r="G20" i="26"/>
  <c r="E160" i="28"/>
  <c r="F39" i="30"/>
  <c r="N76" i="30"/>
  <c r="F160" i="28"/>
  <c r="J58" i="30"/>
  <c r="J279" i="30"/>
  <c r="D48" i="28"/>
  <c r="C118" i="28"/>
  <c r="F19" i="30"/>
  <c r="H42" i="30"/>
  <c r="F171" i="30"/>
  <c r="C20" i="28"/>
  <c r="E48" i="28"/>
  <c r="L61" i="30"/>
  <c r="N79" i="30"/>
  <c r="F98" i="30"/>
  <c r="H171" i="30"/>
  <c r="L236" i="30"/>
  <c r="C20" i="26"/>
  <c r="E146" i="28"/>
  <c r="H10" i="30"/>
  <c r="H33" i="30"/>
  <c r="H83" i="30"/>
  <c r="J102" i="30"/>
  <c r="D20" i="28"/>
  <c r="H31" i="30"/>
  <c r="L36" i="30"/>
  <c r="F43" i="30"/>
  <c r="J87" i="30"/>
  <c r="N53" i="30"/>
  <c r="J56" i="30"/>
  <c r="H59" i="30"/>
  <c r="J62" i="30"/>
  <c r="L65" i="30"/>
  <c r="J77" i="30"/>
  <c r="J80" i="30"/>
  <c r="H104" i="30"/>
  <c r="J148" i="30"/>
  <c r="L13" i="30"/>
  <c r="L16" i="30"/>
  <c r="L86" i="30"/>
  <c r="H84" i="30"/>
  <c r="F99" i="30"/>
  <c r="J123" i="30"/>
  <c r="L148" i="30"/>
  <c r="L210" i="30"/>
  <c r="F20" i="28"/>
  <c r="L34" i="30"/>
  <c r="J37" i="30"/>
  <c r="L40" i="30"/>
  <c r="J54" i="30"/>
  <c r="F57" i="30"/>
  <c r="F60" i="30"/>
  <c r="H63" i="30"/>
  <c r="J75" i="30"/>
  <c r="F85" i="30"/>
  <c r="J127" i="30"/>
  <c r="L153" i="30"/>
  <c r="J219" i="30"/>
  <c r="L11" i="30"/>
  <c r="H14" i="30"/>
  <c r="J17" i="30"/>
  <c r="L20" i="30"/>
  <c r="H78" i="30"/>
  <c r="J106" i="30"/>
  <c r="L253" i="30"/>
  <c r="L32" i="30"/>
  <c r="H35" i="30"/>
  <c r="H38" i="30"/>
  <c r="J41" i="30"/>
  <c r="F55" i="30"/>
  <c r="F64" i="30"/>
  <c r="F76" i="30"/>
  <c r="F101" i="30"/>
  <c r="L108" i="30"/>
  <c r="L131" i="30"/>
  <c r="N188" i="30"/>
  <c r="F257" i="30"/>
  <c r="L9" i="30"/>
  <c r="H12" i="30"/>
  <c r="F15" i="30"/>
  <c r="H18" i="30"/>
  <c r="J21" i="30"/>
  <c r="J82" i="30"/>
  <c r="F86" i="30"/>
  <c r="H97" i="30"/>
  <c r="H109" i="30"/>
  <c r="J166" i="30"/>
  <c r="L194" i="30"/>
  <c r="J31" i="30"/>
  <c r="F32" i="30"/>
  <c r="N32" i="30"/>
  <c r="J33" i="30"/>
  <c r="F34" i="30"/>
  <c r="N34" i="30"/>
  <c r="J35" i="30"/>
  <c r="F36" i="30"/>
  <c r="L37" i="30"/>
  <c r="J38" i="30"/>
  <c r="H39" i="30"/>
  <c r="F40" i="30"/>
  <c r="L41" i="30"/>
  <c r="J42" i="30"/>
  <c r="H43" i="30"/>
  <c r="H76" i="30"/>
  <c r="H85" i="30"/>
  <c r="H98" i="30"/>
  <c r="F100" i="30"/>
  <c r="H101" i="30"/>
  <c r="L102" i="30"/>
  <c r="J104" i="30"/>
  <c r="L106" i="30"/>
  <c r="H124" i="30"/>
  <c r="J128" i="30"/>
  <c r="F163" i="30"/>
  <c r="J167" i="30"/>
  <c r="L196" i="30"/>
  <c r="H212" i="30"/>
  <c r="H258" i="30"/>
  <c r="L284" i="30"/>
  <c r="F9" i="30"/>
  <c r="N9" i="30"/>
  <c r="J10" i="30"/>
  <c r="F11" i="30"/>
  <c r="N11" i="30"/>
  <c r="J12" i="30"/>
  <c r="F13" i="30"/>
  <c r="N13" i="30"/>
  <c r="J14" i="30"/>
  <c r="H15" i="30"/>
  <c r="F16" i="30"/>
  <c r="L17" i="30"/>
  <c r="J18" i="30"/>
  <c r="H19" i="30"/>
  <c r="F20" i="30"/>
  <c r="L21" i="30"/>
  <c r="H53" i="30"/>
  <c r="H55" i="30"/>
  <c r="H57" i="30"/>
  <c r="H60" i="30"/>
  <c r="H64" i="30"/>
  <c r="J97" i="30"/>
  <c r="J98" i="30"/>
  <c r="H99" i="30"/>
  <c r="H100" i="30"/>
  <c r="L101" i="30"/>
  <c r="F105" i="30"/>
  <c r="L109" i="30"/>
  <c r="N120" i="30"/>
  <c r="L128" i="30"/>
  <c r="F141" i="30"/>
  <c r="F145" i="30"/>
  <c r="H163" i="30"/>
  <c r="L167" i="30"/>
  <c r="J172" i="30"/>
  <c r="L185" i="30"/>
  <c r="F190" i="30"/>
  <c r="F241" i="30"/>
  <c r="H262" i="30"/>
  <c r="F33" i="31"/>
  <c r="L31" i="30"/>
  <c r="H32" i="30"/>
  <c r="L33" i="30"/>
  <c r="H34" i="30"/>
  <c r="L35" i="30"/>
  <c r="H36" i="30"/>
  <c r="F37" i="30"/>
  <c r="L38" i="30"/>
  <c r="J39" i="30"/>
  <c r="H40" i="30"/>
  <c r="F41" i="30"/>
  <c r="L42" i="30"/>
  <c r="J43" i="30"/>
  <c r="L97" i="30"/>
  <c r="J100" i="30"/>
  <c r="N101" i="30"/>
  <c r="H105" i="30"/>
  <c r="J107" i="30"/>
  <c r="L121" i="30"/>
  <c r="H125" i="30"/>
  <c r="F151" i="30"/>
  <c r="H164" i="30"/>
  <c r="J168" i="30"/>
  <c r="L173" i="30"/>
  <c r="N185" i="30"/>
  <c r="H190" i="30"/>
  <c r="H214" i="30"/>
  <c r="L230" i="30"/>
  <c r="H263" i="30"/>
  <c r="H33" i="31"/>
  <c r="H9" i="30"/>
  <c r="L10" i="30"/>
  <c r="H11" i="30"/>
  <c r="L12" i="30"/>
  <c r="H13" i="30"/>
  <c r="L14" i="30"/>
  <c r="J15" i="30"/>
  <c r="H16" i="30"/>
  <c r="F17" i="30"/>
  <c r="L18" i="30"/>
  <c r="J19" i="30"/>
  <c r="H20" i="30"/>
  <c r="F21" i="30"/>
  <c r="N97" i="30"/>
  <c r="L98" i="30"/>
  <c r="J99" i="30"/>
  <c r="J103" i="30"/>
  <c r="J105" i="30"/>
  <c r="J125" i="30"/>
  <c r="L129" i="30"/>
  <c r="F146" i="30"/>
  <c r="H151" i="30"/>
  <c r="L168" i="30"/>
  <c r="H192" i="30"/>
  <c r="L214" i="30"/>
  <c r="F31" i="30"/>
  <c r="N31" i="30"/>
  <c r="J32" i="30"/>
  <c r="F33" i="30"/>
  <c r="N33" i="30"/>
  <c r="J34" i="30"/>
  <c r="F35" i="30"/>
  <c r="N35" i="30"/>
  <c r="J36" i="30"/>
  <c r="H37" i="30"/>
  <c r="F38" i="30"/>
  <c r="L39" i="30"/>
  <c r="J40" i="30"/>
  <c r="H41" i="30"/>
  <c r="F42" i="30"/>
  <c r="L43" i="30"/>
  <c r="H75" i="30"/>
  <c r="H77" i="30"/>
  <c r="H80" i="30"/>
  <c r="L99" i="30"/>
  <c r="L100" i="30"/>
  <c r="H108" i="30"/>
  <c r="J122" i="30"/>
  <c r="L130" i="30"/>
  <c r="N142" i="30"/>
  <c r="H147" i="30"/>
  <c r="H165" i="30"/>
  <c r="N186" i="30"/>
  <c r="L208" i="30"/>
  <c r="H233" i="30"/>
  <c r="N10" i="31"/>
  <c r="J87" i="31"/>
  <c r="H41" i="31"/>
  <c r="J57" i="31"/>
  <c r="J9" i="30"/>
  <c r="F10" i="30"/>
  <c r="N10" i="30"/>
  <c r="J11" i="30"/>
  <c r="F12" i="30"/>
  <c r="N12" i="30"/>
  <c r="J13" i="30"/>
  <c r="F14" i="30"/>
  <c r="L15" i="30"/>
  <c r="J16" i="30"/>
  <c r="H17" i="30"/>
  <c r="F18" i="30"/>
  <c r="L19" i="30"/>
  <c r="J20" i="30"/>
  <c r="H21" i="30"/>
  <c r="H54" i="30"/>
  <c r="H56" i="30"/>
  <c r="H58" i="30"/>
  <c r="H62" i="30"/>
  <c r="H81" i="30"/>
  <c r="F97" i="30"/>
  <c r="N98" i="30"/>
  <c r="N99" i="30"/>
  <c r="H102" i="30"/>
  <c r="F104" i="30"/>
  <c r="F106" i="30"/>
  <c r="J108" i="30"/>
  <c r="L119" i="30"/>
  <c r="L122" i="30"/>
  <c r="J126" i="30"/>
  <c r="J147" i="30"/>
  <c r="J152" i="30"/>
  <c r="J165" i="30"/>
  <c r="F175" i="30"/>
  <c r="N187" i="30"/>
  <c r="H194" i="30"/>
  <c r="L216" i="30"/>
  <c r="F275" i="30"/>
  <c r="H103" i="30"/>
  <c r="H106" i="30"/>
  <c r="H107" i="30"/>
  <c r="J109" i="30"/>
  <c r="L120" i="30"/>
  <c r="J121" i="30"/>
  <c r="H123" i="30"/>
  <c r="F124" i="30"/>
  <c r="H126" i="30"/>
  <c r="H127" i="30"/>
  <c r="J129" i="30"/>
  <c r="J130" i="30"/>
  <c r="N141" i="30"/>
  <c r="N143" i="30"/>
  <c r="N144" i="30"/>
  <c r="H123" i="3"/>
  <c r="F68" i="2"/>
  <c r="W44" i="5"/>
  <c r="V44" i="5"/>
  <c r="U44" i="5"/>
  <c r="T44" i="5"/>
  <c r="S44" i="5"/>
  <c r="G196" i="3"/>
  <c r="K17" i="6"/>
  <c r="J17" i="6"/>
  <c r="I17" i="6"/>
  <c r="K20" i="2"/>
  <c r="J20" i="2"/>
  <c r="K67" i="2"/>
  <c r="J67" i="2"/>
  <c r="J138" i="14"/>
  <c r="I138" i="14"/>
  <c r="L9" i="2"/>
  <c r="K9" i="2"/>
  <c r="J9" i="2"/>
  <c r="L35" i="2"/>
  <c r="K35" i="2"/>
  <c r="J35" i="2"/>
  <c r="K43" i="3"/>
  <c r="J43" i="3"/>
  <c r="K46" i="3"/>
  <c r="J46" i="3"/>
  <c r="K64" i="3"/>
  <c r="J64" i="3"/>
  <c r="L64" i="3"/>
  <c r="L67" i="3"/>
  <c r="K67" i="3"/>
  <c r="J67" i="3"/>
  <c r="L71" i="3"/>
  <c r="K71" i="3"/>
  <c r="J71" i="3"/>
  <c r="M35" i="5"/>
  <c r="L35" i="5"/>
  <c r="K35" i="5"/>
  <c r="J35" i="5"/>
  <c r="I35" i="5"/>
  <c r="S37" i="6"/>
  <c r="R37" i="6"/>
  <c r="Q37" i="6"/>
  <c r="S17" i="6"/>
  <c r="R17" i="6"/>
  <c r="Q17" i="6"/>
  <c r="K25" i="6"/>
  <c r="J25" i="6"/>
  <c r="I25" i="6"/>
  <c r="K40" i="12"/>
  <c r="J40" i="12"/>
  <c r="I40" i="12"/>
  <c r="L40" i="12"/>
  <c r="K92" i="13"/>
  <c r="J92" i="13"/>
  <c r="I92" i="13"/>
  <c r="M61" i="15"/>
  <c r="L61" i="15"/>
  <c r="K61" i="15"/>
  <c r="J61" i="15"/>
  <c r="I61" i="15"/>
  <c r="M27" i="5"/>
  <c r="L27" i="5"/>
  <c r="K27" i="5"/>
  <c r="J27" i="5"/>
  <c r="I27" i="5"/>
  <c r="L12" i="2"/>
  <c r="K12" i="2"/>
  <c r="J12" i="2"/>
  <c r="L38" i="2"/>
  <c r="K38" i="2"/>
  <c r="J38" i="2"/>
  <c r="G69" i="2"/>
  <c r="K56" i="3"/>
  <c r="J56" i="3"/>
  <c r="H196" i="3"/>
  <c r="M11" i="5"/>
  <c r="L11" i="5"/>
  <c r="K11" i="5"/>
  <c r="J11" i="5"/>
  <c r="I11" i="5"/>
  <c r="M46" i="5"/>
  <c r="L46" i="5"/>
  <c r="K46" i="5"/>
  <c r="J46" i="5"/>
  <c r="I46" i="5"/>
  <c r="S10" i="6"/>
  <c r="R10" i="6"/>
  <c r="Q10" i="6"/>
  <c r="K31" i="6"/>
  <c r="J31" i="6"/>
  <c r="I31" i="6"/>
  <c r="S33" i="6"/>
  <c r="Q33" i="6"/>
  <c r="R33" i="6"/>
  <c r="V22" i="12"/>
  <c r="T22" i="12"/>
  <c r="S22" i="12"/>
  <c r="K38" i="13"/>
  <c r="I38" i="13"/>
  <c r="J38" i="13"/>
  <c r="T18" i="14"/>
  <c r="S18" i="14"/>
  <c r="J86" i="14"/>
  <c r="I86" i="14"/>
  <c r="J155" i="14"/>
  <c r="I155" i="14"/>
  <c r="H163" i="14"/>
  <c r="J41" i="16"/>
  <c r="H49" i="16"/>
  <c r="I41" i="16"/>
  <c r="G68" i="2"/>
  <c r="L70" i="3"/>
  <c r="K70" i="3"/>
  <c r="J70" i="3"/>
  <c r="S26" i="6"/>
  <c r="R26" i="6"/>
  <c r="Q26" i="6"/>
  <c r="K41" i="2"/>
  <c r="J41" i="2"/>
  <c r="K47" i="3"/>
  <c r="J47" i="3"/>
  <c r="K59" i="3"/>
  <c r="J59" i="3"/>
  <c r="K62" i="3"/>
  <c r="J62" i="3"/>
  <c r="L62" i="3"/>
  <c r="L68" i="3"/>
  <c r="K68" i="3"/>
  <c r="J68" i="3"/>
  <c r="L72" i="3"/>
  <c r="K72" i="3"/>
  <c r="J72" i="3"/>
  <c r="K218" i="3"/>
  <c r="J218" i="3"/>
  <c r="L218" i="3"/>
  <c r="G186" i="3"/>
  <c r="G190" i="3"/>
  <c r="G194" i="3"/>
  <c r="M49" i="5"/>
  <c r="L49" i="5"/>
  <c r="K49" i="5"/>
  <c r="J49" i="5"/>
  <c r="I49" i="5"/>
  <c r="M8" i="5"/>
  <c r="L8" i="5"/>
  <c r="K8" i="5"/>
  <c r="J8" i="5"/>
  <c r="I8" i="5"/>
  <c r="M43" i="5"/>
  <c r="L43" i="5"/>
  <c r="K43" i="5"/>
  <c r="J43" i="5"/>
  <c r="I43" i="5"/>
  <c r="S25" i="6"/>
  <c r="R25" i="6"/>
  <c r="Q25" i="6"/>
  <c r="T8" i="12"/>
  <c r="V8" i="12"/>
  <c r="S8" i="12"/>
  <c r="E196" i="3"/>
  <c r="J130" i="16"/>
  <c r="I130" i="16"/>
  <c r="L14" i="2"/>
  <c r="K14" i="2"/>
  <c r="J14" i="2"/>
  <c r="I17" i="2"/>
  <c r="L32" i="2"/>
  <c r="K32" i="2"/>
  <c r="J32" i="2"/>
  <c r="K10" i="6"/>
  <c r="J10" i="6"/>
  <c r="I10" i="6"/>
  <c r="J69" i="14"/>
  <c r="I69" i="14"/>
  <c r="L7" i="2"/>
  <c r="K7" i="2"/>
  <c r="J7" i="2"/>
  <c r="L33" i="2"/>
  <c r="K33" i="2"/>
  <c r="J33" i="2"/>
  <c r="L10" i="2"/>
  <c r="K10" i="2"/>
  <c r="J10" i="2"/>
  <c r="L36" i="2"/>
  <c r="K36" i="2"/>
  <c r="J36" i="2"/>
  <c r="E42" i="2"/>
  <c r="K65" i="3"/>
  <c r="J65" i="3"/>
  <c r="L65" i="3"/>
  <c r="M22" i="5"/>
  <c r="L22" i="5"/>
  <c r="K22" i="5"/>
  <c r="J22" i="5"/>
  <c r="I22" i="5"/>
  <c r="K45" i="6"/>
  <c r="J45" i="6"/>
  <c r="I45" i="6"/>
  <c r="K18" i="6"/>
  <c r="J18" i="6"/>
  <c r="I18" i="6"/>
  <c r="K41" i="6"/>
  <c r="I41" i="6"/>
  <c r="J41" i="6"/>
  <c r="L14" i="12"/>
  <c r="K14" i="12"/>
  <c r="J14" i="12"/>
  <c r="I14" i="12"/>
  <c r="V29" i="12"/>
  <c r="S29" i="12"/>
  <c r="T29" i="12"/>
  <c r="K17" i="12"/>
  <c r="L17" i="12"/>
  <c r="J17" i="12"/>
  <c r="I17" i="12"/>
  <c r="K33" i="12"/>
  <c r="L33" i="12"/>
  <c r="J33" i="12"/>
  <c r="I33" i="12"/>
  <c r="K107" i="13"/>
  <c r="I107" i="13"/>
  <c r="J107" i="13"/>
  <c r="J34" i="14"/>
  <c r="I34" i="14"/>
  <c r="J103" i="14"/>
  <c r="I103" i="14"/>
  <c r="L11" i="2"/>
  <c r="K11" i="2"/>
  <c r="J11" i="2"/>
  <c r="E43" i="2"/>
  <c r="G188" i="3"/>
  <c r="W25" i="5"/>
  <c r="V25" i="5"/>
  <c r="U25" i="5"/>
  <c r="T25" i="5"/>
  <c r="S25" i="5"/>
  <c r="R46" i="6"/>
  <c r="Q46" i="6"/>
  <c r="S46" i="6"/>
  <c r="K23" i="13"/>
  <c r="J23" i="13"/>
  <c r="I23" i="13"/>
  <c r="T13" i="14"/>
  <c r="S13" i="14"/>
  <c r="I43" i="2"/>
  <c r="L40" i="2"/>
  <c r="K40" i="2"/>
  <c r="J40" i="2"/>
  <c r="M38" i="5"/>
  <c r="L38" i="5"/>
  <c r="K38" i="5"/>
  <c r="J38" i="5"/>
  <c r="I38" i="5"/>
  <c r="Q35" i="6"/>
  <c r="S35" i="6"/>
  <c r="R35" i="6"/>
  <c r="L15" i="2"/>
  <c r="K15" i="2"/>
  <c r="J15" i="2"/>
  <c r="I18" i="2"/>
  <c r="L13" i="2"/>
  <c r="K13" i="2"/>
  <c r="J13" i="2"/>
  <c r="I42" i="2"/>
  <c r="L39" i="2"/>
  <c r="K39" i="2"/>
  <c r="J39" i="2"/>
  <c r="L69" i="3"/>
  <c r="K69" i="3"/>
  <c r="J69" i="3"/>
  <c r="F123" i="3"/>
  <c r="M16" i="5"/>
  <c r="L16" i="5"/>
  <c r="K16" i="5"/>
  <c r="J16" i="5"/>
  <c r="I16" i="5"/>
  <c r="M51" i="5"/>
  <c r="L51" i="5"/>
  <c r="K51" i="5"/>
  <c r="J51" i="5"/>
  <c r="I51" i="5"/>
  <c r="K11" i="6"/>
  <c r="J11" i="6"/>
  <c r="I11" i="6"/>
  <c r="J38" i="6"/>
  <c r="I38" i="6"/>
  <c r="K38" i="6"/>
  <c r="L37" i="2"/>
  <c r="K37" i="2"/>
  <c r="J37" i="2"/>
  <c r="L66" i="3"/>
  <c r="K66" i="3"/>
  <c r="J66" i="3"/>
  <c r="G192" i="3"/>
  <c r="S11" i="6"/>
  <c r="R11" i="6"/>
  <c r="Q11" i="6"/>
  <c r="K55" i="3"/>
  <c r="J55" i="3"/>
  <c r="W36" i="5"/>
  <c r="V36" i="5"/>
  <c r="U36" i="5"/>
  <c r="T36" i="5"/>
  <c r="S36" i="5"/>
  <c r="L28" i="12"/>
  <c r="K28" i="12"/>
  <c r="J28" i="12"/>
  <c r="I28" i="12"/>
  <c r="L51" i="2"/>
  <c r="J51" i="2"/>
  <c r="K51" i="2"/>
  <c r="L8" i="2"/>
  <c r="K8" i="2"/>
  <c r="J8" i="2"/>
  <c r="K16" i="2"/>
  <c r="J16" i="2"/>
  <c r="K19" i="2"/>
  <c r="J19" i="2"/>
  <c r="L34" i="2"/>
  <c r="K34" i="2"/>
  <c r="J34" i="2"/>
  <c r="K51" i="3"/>
  <c r="J51" i="3"/>
  <c r="K54" i="3"/>
  <c r="J54" i="3"/>
  <c r="K63" i="3"/>
  <c r="J63" i="3"/>
  <c r="L63" i="3"/>
  <c r="G123" i="3"/>
  <c r="M30" i="5"/>
  <c r="L30" i="5"/>
  <c r="K30" i="5"/>
  <c r="J30" i="5"/>
  <c r="I30" i="5"/>
  <c r="S18" i="6"/>
  <c r="R18" i="6"/>
  <c r="Q18" i="6"/>
  <c r="K26" i="6"/>
  <c r="J26" i="6"/>
  <c r="I26" i="6"/>
  <c r="S49" i="6"/>
  <c r="Q49" i="6"/>
  <c r="R49" i="6"/>
  <c r="K49" i="12"/>
  <c r="L49" i="12"/>
  <c r="J49" i="12"/>
  <c r="I49" i="12"/>
  <c r="J120" i="14"/>
  <c r="I120" i="14"/>
  <c r="K37" i="12"/>
  <c r="L37" i="12"/>
  <c r="J37" i="12"/>
  <c r="I37" i="12"/>
  <c r="K55" i="13"/>
  <c r="I55" i="13"/>
  <c r="J55" i="13"/>
  <c r="K124" i="13"/>
  <c r="I124" i="13"/>
  <c r="H132" i="13"/>
  <c r="J124" i="13"/>
  <c r="J39" i="14"/>
  <c r="I39" i="14"/>
  <c r="J56" i="14"/>
  <c r="I56" i="14"/>
  <c r="J73" i="14"/>
  <c r="I73" i="14"/>
  <c r="J90" i="14"/>
  <c r="I90" i="14"/>
  <c r="J125" i="14"/>
  <c r="I125" i="14"/>
  <c r="J142" i="14"/>
  <c r="I142" i="14"/>
  <c r="J159" i="14"/>
  <c r="I159" i="14"/>
  <c r="M27" i="15"/>
  <c r="L27" i="15"/>
  <c r="K27" i="15"/>
  <c r="J27" i="15"/>
  <c r="H35" i="15"/>
  <c r="I27" i="15"/>
  <c r="M140" i="15"/>
  <c r="L140" i="15"/>
  <c r="K140" i="15"/>
  <c r="I140" i="15"/>
  <c r="J140" i="15"/>
  <c r="J14" i="17"/>
  <c r="I14" i="17"/>
  <c r="S21" i="12"/>
  <c r="V21" i="12"/>
  <c r="T21" i="12"/>
  <c r="K27" i="12"/>
  <c r="L27" i="12"/>
  <c r="J27" i="12"/>
  <c r="I27" i="12"/>
  <c r="K44" i="12"/>
  <c r="J44" i="12"/>
  <c r="I44" i="12"/>
  <c r="L44" i="12"/>
  <c r="K40" i="13"/>
  <c r="J40" i="13"/>
  <c r="I40" i="13"/>
  <c r="H48" i="13"/>
  <c r="K109" i="13"/>
  <c r="J109" i="13"/>
  <c r="I109" i="13"/>
  <c r="M65" i="15"/>
  <c r="L65" i="15"/>
  <c r="K65" i="15"/>
  <c r="J65" i="15"/>
  <c r="I65" i="15"/>
  <c r="J95" i="17"/>
  <c r="I95" i="17"/>
  <c r="K7" i="5"/>
  <c r="J7" i="5"/>
  <c r="I7" i="5"/>
  <c r="L7" i="5"/>
  <c r="M7" i="5"/>
  <c r="K15" i="5"/>
  <c r="J15" i="5"/>
  <c r="I15" i="5"/>
  <c r="L15" i="5"/>
  <c r="M15" i="5"/>
  <c r="K26" i="5"/>
  <c r="J26" i="5"/>
  <c r="I26" i="5"/>
  <c r="M26" i="5"/>
  <c r="L26" i="5"/>
  <c r="K34" i="5"/>
  <c r="J34" i="5"/>
  <c r="I34" i="5"/>
  <c r="M34" i="5"/>
  <c r="L34" i="5"/>
  <c r="K42" i="5"/>
  <c r="J42" i="5"/>
  <c r="I42" i="5"/>
  <c r="L42" i="5"/>
  <c r="M42" i="5"/>
  <c r="K50" i="5"/>
  <c r="J50" i="5"/>
  <c r="I50" i="5"/>
  <c r="L50" i="5"/>
  <c r="M50" i="5"/>
  <c r="K41" i="12"/>
  <c r="L41" i="12"/>
  <c r="J41" i="12"/>
  <c r="I41" i="12"/>
  <c r="W12" i="13"/>
  <c r="U12" i="13"/>
  <c r="T20" i="13"/>
  <c r="V12" i="13"/>
  <c r="K72" i="13"/>
  <c r="I72" i="13"/>
  <c r="J72" i="13"/>
  <c r="K141" i="13"/>
  <c r="I141" i="13"/>
  <c r="J141" i="13"/>
  <c r="S15" i="14"/>
  <c r="T15" i="14"/>
  <c r="R23" i="14"/>
  <c r="J43" i="14"/>
  <c r="I43" i="14"/>
  <c r="H51" i="14"/>
  <c r="J60" i="14"/>
  <c r="I60" i="14"/>
  <c r="J77" i="14"/>
  <c r="I77" i="14"/>
  <c r="J95" i="14"/>
  <c r="I95" i="14"/>
  <c r="J112" i="14"/>
  <c r="I112" i="14"/>
  <c r="J129" i="14"/>
  <c r="I129" i="14"/>
  <c r="J146" i="14"/>
  <c r="I146" i="14"/>
  <c r="M157" i="15"/>
  <c r="L157" i="15"/>
  <c r="K157" i="15"/>
  <c r="I157" i="15"/>
  <c r="J157" i="15"/>
  <c r="Y20" i="15"/>
  <c r="X20" i="15"/>
  <c r="W20" i="15"/>
  <c r="M13" i="15"/>
  <c r="L13" i="15"/>
  <c r="K13" i="15"/>
  <c r="J13" i="15"/>
  <c r="H21" i="15"/>
  <c r="I13" i="15"/>
  <c r="V16" i="12"/>
  <c r="T16" i="12"/>
  <c r="S16" i="12"/>
  <c r="L22" i="12"/>
  <c r="K22" i="12"/>
  <c r="J22" i="12"/>
  <c r="I22" i="12"/>
  <c r="K32" i="12"/>
  <c r="J32" i="12"/>
  <c r="I32" i="12"/>
  <c r="L32" i="12"/>
  <c r="K48" i="12"/>
  <c r="J48" i="12"/>
  <c r="I48" i="12"/>
  <c r="L48" i="12"/>
  <c r="K155" i="13"/>
  <c r="J155" i="13"/>
  <c r="I155" i="13"/>
  <c r="U18" i="13"/>
  <c r="W18" i="13"/>
  <c r="V18" i="13"/>
  <c r="K57" i="13"/>
  <c r="J57" i="13"/>
  <c r="I57" i="13"/>
  <c r="K126" i="13"/>
  <c r="J126" i="13"/>
  <c r="I126" i="13"/>
  <c r="M30" i="15"/>
  <c r="L30" i="15"/>
  <c r="K30" i="15"/>
  <c r="J30" i="15"/>
  <c r="I30" i="15"/>
  <c r="M149" i="15"/>
  <c r="L149" i="15"/>
  <c r="K149" i="15"/>
  <c r="I149" i="15"/>
  <c r="J149" i="15"/>
  <c r="Y16" i="19"/>
  <c r="X16" i="19"/>
  <c r="J22" i="2"/>
  <c r="K22" i="2"/>
  <c r="L22" i="2"/>
  <c r="J24" i="2"/>
  <c r="L24" i="2"/>
  <c r="K24" i="2"/>
  <c r="G42" i="2"/>
  <c r="G43" i="2"/>
  <c r="I9" i="5"/>
  <c r="M9" i="5"/>
  <c r="L9" i="5"/>
  <c r="J9" i="5"/>
  <c r="K9" i="5"/>
  <c r="V9" i="12"/>
  <c r="T9" i="12"/>
  <c r="S9" i="12"/>
  <c r="L13" i="12"/>
  <c r="K13" i="12"/>
  <c r="J13" i="12"/>
  <c r="I13" i="12"/>
  <c r="S27" i="12"/>
  <c r="V27" i="12"/>
  <c r="T27" i="12"/>
  <c r="K45" i="12"/>
  <c r="L45" i="12"/>
  <c r="J45" i="12"/>
  <c r="I45" i="12"/>
  <c r="K89" i="13"/>
  <c r="I89" i="13"/>
  <c r="J89" i="13"/>
  <c r="K158" i="13"/>
  <c r="I158" i="13"/>
  <c r="J158" i="13"/>
  <c r="J30" i="14"/>
  <c r="I30" i="14"/>
  <c r="J47" i="14"/>
  <c r="I47" i="14"/>
  <c r="J64" i="14"/>
  <c r="I64" i="14"/>
  <c r="J82" i="14"/>
  <c r="I82" i="14"/>
  <c r="J99" i="14"/>
  <c r="I99" i="14"/>
  <c r="H107" i="14"/>
  <c r="J116" i="14"/>
  <c r="I116" i="14"/>
  <c r="J133" i="14"/>
  <c r="I133" i="14"/>
  <c r="J151" i="14"/>
  <c r="I151" i="14"/>
  <c r="I26" i="18"/>
  <c r="H34" i="18"/>
  <c r="J23" i="2"/>
  <c r="L23" i="2"/>
  <c r="K23" i="2"/>
  <c r="J21" i="2"/>
  <c r="K21" i="2"/>
  <c r="L73" i="2"/>
  <c r="J73" i="2"/>
  <c r="K73" i="2"/>
  <c r="L74" i="2"/>
  <c r="K74" i="2"/>
  <c r="J74" i="2"/>
  <c r="L75" i="2"/>
  <c r="K75" i="2"/>
  <c r="J75" i="2"/>
  <c r="K30" i="12"/>
  <c r="J30" i="12"/>
  <c r="L30" i="12"/>
  <c r="I30" i="12"/>
  <c r="K36" i="12"/>
  <c r="J36" i="12"/>
  <c r="I36" i="12"/>
  <c r="L36" i="12"/>
  <c r="K52" i="12"/>
  <c r="J52" i="12"/>
  <c r="I52" i="12"/>
  <c r="L52" i="12"/>
  <c r="W13" i="13"/>
  <c r="V13" i="13"/>
  <c r="U13" i="13"/>
  <c r="K74" i="13"/>
  <c r="J74" i="13"/>
  <c r="I74" i="13"/>
  <c r="K143" i="13"/>
  <c r="J143" i="13"/>
  <c r="I143" i="13"/>
  <c r="T9" i="16"/>
  <c r="W10" i="16" s="1"/>
  <c r="V10" i="16"/>
  <c r="U10" i="16"/>
  <c r="J136" i="17"/>
  <c r="I136" i="17"/>
  <c r="H135" i="17"/>
  <c r="V15" i="17"/>
  <c r="U15" i="17"/>
  <c r="L10" i="12"/>
  <c r="K10" i="12"/>
  <c r="J10" i="12"/>
  <c r="I10" i="12"/>
  <c r="L18" i="12"/>
  <c r="K18" i="12"/>
  <c r="J18" i="12"/>
  <c r="I18" i="12"/>
  <c r="K23" i="12"/>
  <c r="L23" i="12"/>
  <c r="J23" i="12"/>
  <c r="I23" i="12"/>
  <c r="W15" i="13"/>
  <c r="V15" i="13"/>
  <c r="U15" i="13"/>
  <c r="K27" i="13"/>
  <c r="J27" i="13"/>
  <c r="I27" i="13"/>
  <c r="K44" i="13"/>
  <c r="J44" i="13"/>
  <c r="I44" i="13"/>
  <c r="K61" i="13"/>
  <c r="J61" i="13"/>
  <c r="I61" i="13"/>
  <c r="K79" i="13"/>
  <c r="J79" i="13"/>
  <c r="I79" i="13"/>
  <c r="K96" i="13"/>
  <c r="H104" i="13"/>
  <c r="J96" i="13"/>
  <c r="I96" i="13"/>
  <c r="K113" i="13"/>
  <c r="J113" i="13"/>
  <c r="I113" i="13"/>
  <c r="K130" i="13"/>
  <c r="J130" i="13"/>
  <c r="I130" i="13"/>
  <c r="K148" i="13"/>
  <c r="J148" i="13"/>
  <c r="I148" i="13"/>
  <c r="J18" i="14"/>
  <c r="I18" i="14"/>
  <c r="J27" i="14"/>
  <c r="I27" i="14"/>
  <c r="J31" i="14"/>
  <c r="I31" i="14"/>
  <c r="J35" i="14"/>
  <c r="I35" i="14"/>
  <c r="J40" i="14"/>
  <c r="I40" i="14"/>
  <c r="J44" i="14"/>
  <c r="I44" i="14"/>
  <c r="J48" i="14"/>
  <c r="I48" i="14"/>
  <c r="J53" i="14"/>
  <c r="I53" i="14"/>
  <c r="J57" i="14"/>
  <c r="I57" i="14"/>
  <c r="H65" i="14"/>
  <c r="J61" i="14"/>
  <c r="I61" i="14"/>
  <c r="J70" i="14"/>
  <c r="I70" i="14"/>
  <c r="J74" i="14"/>
  <c r="I74" i="14"/>
  <c r="J78" i="14"/>
  <c r="I78" i="14"/>
  <c r="J83" i="14"/>
  <c r="I83" i="14"/>
  <c r="J87" i="14"/>
  <c r="I87" i="14"/>
  <c r="J91" i="14"/>
  <c r="I91" i="14"/>
  <c r="J96" i="14"/>
  <c r="I96" i="14"/>
  <c r="J100" i="14"/>
  <c r="I100" i="14"/>
  <c r="J104" i="14"/>
  <c r="I104" i="14"/>
  <c r="J109" i="14"/>
  <c r="I109" i="14"/>
  <c r="J113" i="14"/>
  <c r="I113" i="14"/>
  <c r="H121" i="14"/>
  <c r="J117" i="14"/>
  <c r="I117" i="14"/>
  <c r="J126" i="14"/>
  <c r="I126" i="14"/>
  <c r="J130" i="14"/>
  <c r="I130" i="14"/>
  <c r="J134" i="14"/>
  <c r="I134" i="14"/>
  <c r="J139" i="14"/>
  <c r="I139" i="14"/>
  <c r="J143" i="14"/>
  <c r="I143" i="14"/>
  <c r="J147" i="14"/>
  <c r="I147" i="14"/>
  <c r="J152" i="14"/>
  <c r="I152" i="14"/>
  <c r="J156" i="14"/>
  <c r="I156" i="14"/>
  <c r="J160" i="14"/>
  <c r="I160" i="14"/>
  <c r="M15" i="15"/>
  <c r="L15" i="15"/>
  <c r="K15" i="15"/>
  <c r="J15" i="15"/>
  <c r="I15" i="15"/>
  <c r="M53" i="15"/>
  <c r="L53" i="15"/>
  <c r="K53" i="15"/>
  <c r="J53" i="15"/>
  <c r="I53" i="15"/>
  <c r="M88" i="15"/>
  <c r="L88" i="15"/>
  <c r="K88" i="15"/>
  <c r="I88" i="15"/>
  <c r="J88" i="15"/>
  <c r="J61" i="16"/>
  <c r="I61" i="16"/>
  <c r="I102" i="16"/>
  <c r="J102" i="16"/>
  <c r="J26" i="17"/>
  <c r="I26" i="17"/>
  <c r="I67" i="17"/>
  <c r="J67" i="17"/>
  <c r="J127" i="17"/>
  <c r="I127" i="17"/>
  <c r="X157" i="18"/>
  <c r="L24" i="12"/>
  <c r="K24" i="12"/>
  <c r="J24" i="12"/>
  <c r="I24" i="12"/>
  <c r="K29" i="12"/>
  <c r="L29" i="12"/>
  <c r="J29" i="12"/>
  <c r="I29" i="12"/>
  <c r="J12" i="13"/>
  <c r="K12" i="13"/>
  <c r="I12" i="13"/>
  <c r="H20" i="13"/>
  <c r="J37" i="13"/>
  <c r="K37" i="13"/>
  <c r="I37" i="13"/>
  <c r="J54" i="13"/>
  <c r="H62" i="13"/>
  <c r="K54" i="13"/>
  <c r="I54" i="13"/>
  <c r="J71" i="13"/>
  <c r="K71" i="13"/>
  <c r="I71" i="13"/>
  <c r="J88" i="13"/>
  <c r="K88" i="13"/>
  <c r="I88" i="13"/>
  <c r="J106" i="13"/>
  <c r="K106" i="13"/>
  <c r="I106" i="13"/>
  <c r="J123" i="13"/>
  <c r="K123" i="13"/>
  <c r="I123" i="13"/>
  <c r="J140" i="13"/>
  <c r="K140" i="13"/>
  <c r="I140" i="13"/>
  <c r="J157" i="13"/>
  <c r="K157" i="13"/>
  <c r="I157" i="13"/>
  <c r="J17" i="14"/>
  <c r="I17" i="14"/>
  <c r="M56" i="15"/>
  <c r="L56" i="15"/>
  <c r="K56" i="15"/>
  <c r="J56" i="15"/>
  <c r="I56" i="15"/>
  <c r="K95" i="15"/>
  <c r="J95" i="15"/>
  <c r="I95" i="15"/>
  <c r="M95" i="15"/>
  <c r="L95" i="15"/>
  <c r="J104" i="16"/>
  <c r="I104" i="16"/>
  <c r="I145" i="16"/>
  <c r="J145" i="16"/>
  <c r="J69" i="17"/>
  <c r="I69" i="17"/>
  <c r="H77" i="17"/>
  <c r="J100" i="17"/>
  <c r="I100" i="17"/>
  <c r="I125" i="18"/>
  <c r="I10" i="18"/>
  <c r="L6" i="12"/>
  <c r="K6" i="12"/>
  <c r="J6" i="12"/>
  <c r="I6" i="12"/>
  <c r="H53" i="12"/>
  <c r="K11" i="12"/>
  <c r="J11" i="12"/>
  <c r="I11" i="12"/>
  <c r="L11" i="12"/>
  <c r="T14" i="12"/>
  <c r="S14" i="12"/>
  <c r="V14" i="12"/>
  <c r="K19" i="12"/>
  <c r="L19" i="12"/>
  <c r="J19" i="12"/>
  <c r="I19" i="12"/>
  <c r="T24" i="12"/>
  <c r="S24" i="12"/>
  <c r="V24" i="12"/>
  <c r="K31" i="12"/>
  <c r="L31" i="12"/>
  <c r="J31" i="12"/>
  <c r="I31" i="12"/>
  <c r="K34" i="12"/>
  <c r="J34" i="12"/>
  <c r="I34" i="12"/>
  <c r="L34" i="12"/>
  <c r="K38" i="12"/>
  <c r="J38" i="12"/>
  <c r="I38" i="12"/>
  <c r="L38" i="12"/>
  <c r="K42" i="12"/>
  <c r="J42" i="12"/>
  <c r="I42" i="12"/>
  <c r="L42" i="12"/>
  <c r="K46" i="12"/>
  <c r="J46" i="12"/>
  <c r="I46" i="12"/>
  <c r="L46" i="12"/>
  <c r="K50" i="12"/>
  <c r="J50" i="12"/>
  <c r="I50" i="12"/>
  <c r="L50" i="12"/>
  <c r="W8" i="13"/>
  <c r="U8" i="13"/>
  <c r="V8" i="13"/>
  <c r="W16" i="13"/>
  <c r="U16" i="13"/>
  <c r="V16" i="13"/>
  <c r="K29" i="13"/>
  <c r="I29" i="13"/>
  <c r="J29" i="13"/>
  <c r="K46" i="13"/>
  <c r="I46" i="13"/>
  <c r="J46" i="13"/>
  <c r="K64" i="13"/>
  <c r="I64" i="13"/>
  <c r="J64" i="13"/>
  <c r="K81" i="13"/>
  <c r="I81" i="13"/>
  <c r="J81" i="13"/>
  <c r="K98" i="13"/>
  <c r="I98" i="13"/>
  <c r="J98" i="13"/>
  <c r="K115" i="13"/>
  <c r="I115" i="13"/>
  <c r="J115" i="13"/>
  <c r="K150" i="13"/>
  <c r="I150" i="13"/>
  <c r="J150" i="13"/>
  <c r="I16" i="14"/>
  <c r="J16" i="14"/>
  <c r="J25" i="14"/>
  <c r="I25" i="14"/>
  <c r="J28" i="14"/>
  <c r="I28" i="14"/>
  <c r="J32" i="14"/>
  <c r="I32" i="14"/>
  <c r="J36" i="14"/>
  <c r="I36" i="14"/>
  <c r="J41" i="14"/>
  <c r="I41" i="14"/>
  <c r="J45" i="14"/>
  <c r="I45" i="14"/>
  <c r="J49" i="14"/>
  <c r="I49" i="14"/>
  <c r="J54" i="14"/>
  <c r="I54" i="14"/>
  <c r="J58" i="14"/>
  <c r="I58" i="14"/>
  <c r="J62" i="14"/>
  <c r="I62" i="14"/>
  <c r="J67" i="14"/>
  <c r="I67" i="14"/>
  <c r="J71" i="14"/>
  <c r="I71" i="14"/>
  <c r="H79" i="14"/>
  <c r="J75" i="14"/>
  <c r="I75" i="14"/>
  <c r="J84" i="14"/>
  <c r="I84" i="14"/>
  <c r="J88" i="14"/>
  <c r="I88" i="14"/>
  <c r="J92" i="14"/>
  <c r="I92" i="14"/>
  <c r="J97" i="14"/>
  <c r="I97" i="14"/>
  <c r="J101" i="14"/>
  <c r="I101" i="14"/>
  <c r="J105" i="14"/>
  <c r="I105" i="14"/>
  <c r="J110" i="14"/>
  <c r="I110" i="14"/>
  <c r="J114" i="14"/>
  <c r="I114" i="14"/>
  <c r="J118" i="14"/>
  <c r="I118" i="14"/>
  <c r="J123" i="14"/>
  <c r="I123" i="14"/>
  <c r="J127" i="14"/>
  <c r="I127" i="14"/>
  <c r="H135" i="14"/>
  <c r="J131" i="14"/>
  <c r="I131" i="14"/>
  <c r="J140" i="14"/>
  <c r="I140" i="14"/>
  <c r="J144" i="14"/>
  <c r="I144" i="14"/>
  <c r="J148" i="14"/>
  <c r="I148" i="14"/>
  <c r="J153" i="14"/>
  <c r="I153" i="14"/>
  <c r="J157" i="14"/>
  <c r="I157" i="14"/>
  <c r="J161" i="14"/>
  <c r="I161" i="14"/>
  <c r="M9" i="15"/>
  <c r="L9" i="15"/>
  <c r="K9" i="15"/>
  <c r="J9" i="15"/>
  <c r="I9" i="15"/>
  <c r="M17" i="15"/>
  <c r="L17" i="15"/>
  <c r="K17" i="15"/>
  <c r="J17" i="15"/>
  <c r="I17" i="15"/>
  <c r="M44" i="15"/>
  <c r="L44" i="15"/>
  <c r="K44" i="15"/>
  <c r="J44" i="15"/>
  <c r="I44" i="15"/>
  <c r="M111" i="15"/>
  <c r="L111" i="15"/>
  <c r="J111" i="15"/>
  <c r="K111" i="15"/>
  <c r="H119" i="15"/>
  <c r="I111" i="15"/>
  <c r="I33" i="16"/>
  <c r="J33" i="16"/>
  <c r="H135" i="16"/>
  <c r="J136" i="16"/>
  <c r="I136" i="16"/>
  <c r="T9" i="17"/>
  <c r="W10" i="17" s="1"/>
  <c r="U10" i="17"/>
  <c r="V10" i="17"/>
  <c r="X16" i="18"/>
  <c r="I56" i="18"/>
  <c r="Q115" i="18"/>
  <c r="T6" i="12"/>
  <c r="S6" i="12"/>
  <c r="V6" i="12"/>
  <c r="T11" i="12"/>
  <c r="S11" i="12"/>
  <c r="V11" i="12"/>
  <c r="S19" i="12"/>
  <c r="T19" i="12"/>
  <c r="V19" i="12"/>
  <c r="J20" i="12"/>
  <c r="I20" i="12"/>
  <c r="L20" i="12"/>
  <c r="K20" i="12"/>
  <c r="K25" i="12"/>
  <c r="J25" i="12"/>
  <c r="I25" i="12"/>
  <c r="L25" i="12"/>
  <c r="K35" i="12"/>
  <c r="J35" i="12"/>
  <c r="I35" i="12"/>
  <c r="L35" i="12"/>
  <c r="K39" i="12"/>
  <c r="J39" i="12"/>
  <c r="I39" i="12"/>
  <c r="L39" i="12"/>
  <c r="K43" i="12"/>
  <c r="J43" i="12"/>
  <c r="I43" i="12"/>
  <c r="L43" i="12"/>
  <c r="K47" i="12"/>
  <c r="J47" i="12"/>
  <c r="I47" i="12"/>
  <c r="L47" i="12"/>
  <c r="K51" i="12"/>
  <c r="J51" i="12"/>
  <c r="I51" i="12"/>
  <c r="L51" i="12"/>
  <c r="W9" i="13"/>
  <c r="V9" i="13"/>
  <c r="U9" i="13"/>
  <c r="W17" i="13"/>
  <c r="V17" i="13"/>
  <c r="U17" i="13"/>
  <c r="K31" i="13"/>
  <c r="J31" i="13"/>
  <c r="I31" i="13"/>
  <c r="K66" i="13"/>
  <c r="J66" i="13"/>
  <c r="I66" i="13"/>
  <c r="K83" i="13"/>
  <c r="J83" i="13"/>
  <c r="I83" i="13"/>
  <c r="K100" i="13"/>
  <c r="J100" i="13"/>
  <c r="I100" i="13"/>
  <c r="K117" i="13"/>
  <c r="J117" i="13"/>
  <c r="I117" i="13"/>
  <c r="K135" i="13"/>
  <c r="J135" i="13"/>
  <c r="I135" i="13"/>
  <c r="K152" i="13"/>
  <c r="J152" i="13"/>
  <c r="I152" i="13"/>
  <c r="H160" i="13"/>
  <c r="J14" i="14"/>
  <c r="I14" i="14"/>
  <c r="M47" i="15"/>
  <c r="L47" i="15"/>
  <c r="K47" i="15"/>
  <c r="J47" i="15"/>
  <c r="I47" i="15"/>
  <c r="I76" i="16"/>
  <c r="J76" i="16"/>
  <c r="V11" i="17"/>
  <c r="U11" i="17"/>
  <c r="I41" i="17"/>
  <c r="H49" i="17"/>
  <c r="J41" i="17"/>
  <c r="I43" i="18"/>
  <c r="X72" i="18"/>
  <c r="S7" i="12"/>
  <c r="V7" i="12"/>
  <c r="T7" i="12"/>
  <c r="K15" i="12"/>
  <c r="I15" i="12"/>
  <c r="J15" i="12"/>
  <c r="L15" i="12"/>
  <c r="I26" i="12"/>
  <c r="L26" i="12"/>
  <c r="J26" i="12"/>
  <c r="K26" i="12"/>
  <c r="W11" i="13"/>
  <c r="U11" i="13"/>
  <c r="V11" i="13"/>
  <c r="W19" i="13"/>
  <c r="U19" i="13"/>
  <c r="V19" i="13"/>
  <c r="K36" i="13"/>
  <c r="I36" i="13"/>
  <c r="J36" i="13"/>
  <c r="K53" i="13"/>
  <c r="I53" i="13"/>
  <c r="J53" i="13"/>
  <c r="K70" i="13"/>
  <c r="I70" i="13"/>
  <c r="J70" i="13"/>
  <c r="K87" i="13"/>
  <c r="I87" i="13"/>
  <c r="J87" i="13"/>
  <c r="K122" i="13"/>
  <c r="I122" i="13"/>
  <c r="J122" i="13"/>
  <c r="K139" i="13"/>
  <c r="I139" i="13"/>
  <c r="J139" i="13"/>
  <c r="K156" i="13"/>
  <c r="I156" i="13"/>
  <c r="J156" i="13"/>
  <c r="J29" i="14"/>
  <c r="I29" i="14"/>
  <c r="H37" i="14"/>
  <c r="J33" i="14"/>
  <c r="I33" i="14"/>
  <c r="J42" i="14"/>
  <c r="I42" i="14"/>
  <c r="J46" i="14"/>
  <c r="I46" i="14"/>
  <c r="J50" i="14"/>
  <c r="I50" i="14"/>
  <c r="J55" i="14"/>
  <c r="I55" i="14"/>
  <c r="J59" i="14"/>
  <c r="I59" i="14"/>
  <c r="J63" i="14"/>
  <c r="I63" i="14"/>
  <c r="J68" i="14"/>
  <c r="I68" i="14"/>
  <c r="J72" i="14"/>
  <c r="I72" i="14"/>
  <c r="J76" i="14"/>
  <c r="I76" i="14"/>
  <c r="J81" i="14"/>
  <c r="I81" i="14"/>
  <c r="J85" i="14"/>
  <c r="I85" i="14"/>
  <c r="H93" i="14"/>
  <c r="J89" i="14"/>
  <c r="I89" i="14"/>
  <c r="J98" i="14"/>
  <c r="I98" i="14"/>
  <c r="J102" i="14"/>
  <c r="I102" i="14"/>
  <c r="J106" i="14"/>
  <c r="I106" i="14"/>
  <c r="J111" i="14"/>
  <c r="I111" i="14"/>
  <c r="J115" i="14"/>
  <c r="I115" i="14"/>
  <c r="J119" i="14"/>
  <c r="I119" i="14"/>
  <c r="J124" i="14"/>
  <c r="I124" i="14"/>
  <c r="J128" i="14"/>
  <c r="I128" i="14"/>
  <c r="J132" i="14"/>
  <c r="I132" i="14"/>
  <c r="J137" i="14"/>
  <c r="I137" i="14"/>
  <c r="J141" i="14"/>
  <c r="I141" i="14"/>
  <c r="H149" i="14"/>
  <c r="J145" i="14"/>
  <c r="I145" i="14"/>
  <c r="J154" i="14"/>
  <c r="I154" i="14"/>
  <c r="J158" i="14"/>
  <c r="I158" i="14"/>
  <c r="J162" i="14"/>
  <c r="I162" i="14"/>
  <c r="M11" i="15"/>
  <c r="L11" i="15"/>
  <c r="K11" i="15"/>
  <c r="J11" i="15"/>
  <c r="I11" i="15"/>
  <c r="M19" i="15"/>
  <c r="L19" i="15"/>
  <c r="K19" i="15"/>
  <c r="J19" i="15"/>
  <c r="I19" i="15"/>
  <c r="M70" i="15"/>
  <c r="L70" i="15"/>
  <c r="K70" i="15"/>
  <c r="J70" i="15"/>
  <c r="I70" i="15"/>
  <c r="L138" i="15"/>
  <c r="K138" i="15"/>
  <c r="J138" i="15"/>
  <c r="I138" i="15"/>
  <c r="M138" i="15"/>
  <c r="J67" i="16"/>
  <c r="I67" i="16"/>
  <c r="J31" i="17"/>
  <c r="I31" i="17"/>
  <c r="X59" i="18"/>
  <c r="X97" i="18"/>
  <c r="L8" i="12"/>
  <c r="H55" i="12"/>
  <c r="K8" i="12"/>
  <c r="I8" i="12"/>
  <c r="J8" i="12"/>
  <c r="J12" i="12"/>
  <c r="L12" i="12"/>
  <c r="K12" i="12"/>
  <c r="I12" i="12"/>
  <c r="L16" i="12"/>
  <c r="K16" i="12"/>
  <c r="J16" i="12"/>
  <c r="I16" i="12"/>
  <c r="K21" i="12"/>
  <c r="L21" i="12"/>
  <c r="J21" i="12"/>
  <c r="I21" i="12"/>
  <c r="J8" i="13"/>
  <c r="K8" i="13"/>
  <c r="I8" i="13"/>
  <c r="J16" i="13"/>
  <c r="K16" i="13"/>
  <c r="I16" i="13"/>
  <c r="J28" i="13"/>
  <c r="K28" i="13"/>
  <c r="I28" i="13"/>
  <c r="J45" i="13"/>
  <c r="K45" i="13"/>
  <c r="I45" i="13"/>
  <c r="J80" i="13"/>
  <c r="K80" i="13"/>
  <c r="I80" i="13"/>
  <c r="J97" i="13"/>
  <c r="K97" i="13"/>
  <c r="I97" i="13"/>
  <c r="J114" i="13"/>
  <c r="I114" i="13"/>
  <c r="K114" i="13"/>
  <c r="J131" i="13"/>
  <c r="K131" i="13"/>
  <c r="I131" i="13"/>
  <c r="J149" i="13"/>
  <c r="K149" i="13"/>
  <c r="I149" i="13"/>
  <c r="J26" i="14"/>
  <c r="I26" i="14"/>
  <c r="M39" i="15"/>
  <c r="L39" i="15"/>
  <c r="K39" i="15"/>
  <c r="J39" i="15"/>
  <c r="I39" i="15"/>
  <c r="L146" i="15"/>
  <c r="K146" i="15"/>
  <c r="J146" i="15"/>
  <c r="I146" i="15"/>
  <c r="M146" i="15"/>
  <c r="I15" i="16"/>
  <c r="J15" i="16"/>
  <c r="J110" i="16"/>
  <c r="I110" i="16"/>
  <c r="J74" i="17"/>
  <c r="I74" i="17"/>
  <c r="Q18" i="18"/>
  <c r="I99" i="18"/>
  <c r="J15" i="14"/>
  <c r="H23" i="14"/>
  <c r="I15" i="14"/>
  <c r="J20" i="16"/>
  <c r="I20" i="16"/>
  <c r="H23" i="16"/>
  <c r="J24" i="16"/>
  <c r="I24" i="16"/>
  <c r="I59" i="16"/>
  <c r="J59" i="16"/>
  <c r="J87" i="16"/>
  <c r="I87" i="16"/>
  <c r="I128" i="16"/>
  <c r="J128" i="16"/>
  <c r="J156" i="16"/>
  <c r="I156" i="16"/>
  <c r="I17" i="18"/>
  <c r="Q26" i="18"/>
  <c r="P34" i="18"/>
  <c r="X38" i="18"/>
  <c r="Q65" i="18"/>
  <c r="P64" i="18"/>
  <c r="I69" i="18"/>
  <c r="Q81" i="18"/>
  <c r="I141" i="18"/>
  <c r="J22" i="14"/>
  <c r="I22" i="14"/>
  <c r="I19" i="16"/>
  <c r="J19" i="16"/>
  <c r="J44" i="16"/>
  <c r="I44" i="16"/>
  <c r="I85" i="16"/>
  <c r="J85" i="16"/>
  <c r="K113" i="16"/>
  <c r="J113" i="16"/>
  <c r="I113" i="16"/>
  <c r="J118" i="16"/>
  <c r="I118" i="16"/>
  <c r="I154" i="16"/>
  <c r="J154" i="16"/>
  <c r="Q10" i="18"/>
  <c r="X26" i="18"/>
  <c r="W34" i="18"/>
  <c r="Q41" i="18"/>
  <c r="W132" i="18"/>
  <c r="X124" i="18"/>
  <c r="Q142" i="18"/>
  <c r="J13" i="14"/>
  <c r="I13" i="14"/>
  <c r="J21" i="14"/>
  <c r="I21" i="14"/>
  <c r="K10" i="15"/>
  <c r="J10" i="15"/>
  <c r="I10" i="15"/>
  <c r="M10" i="15"/>
  <c r="L10" i="15"/>
  <c r="K12" i="15"/>
  <c r="J12" i="15"/>
  <c r="I12" i="15"/>
  <c r="M12" i="15"/>
  <c r="L12" i="15"/>
  <c r="K14" i="15"/>
  <c r="J14" i="15"/>
  <c r="I14" i="15"/>
  <c r="M14" i="15"/>
  <c r="L14" i="15"/>
  <c r="K16" i="15"/>
  <c r="J16" i="15"/>
  <c r="I16" i="15"/>
  <c r="M16" i="15"/>
  <c r="L16" i="15"/>
  <c r="K18" i="15"/>
  <c r="J18" i="15"/>
  <c r="I18" i="15"/>
  <c r="M18" i="15"/>
  <c r="L18" i="15"/>
  <c r="K20" i="15"/>
  <c r="J20" i="15"/>
  <c r="I20" i="15"/>
  <c r="M20" i="15"/>
  <c r="L20" i="15"/>
  <c r="K23" i="15"/>
  <c r="J23" i="15"/>
  <c r="I23" i="15"/>
  <c r="M23" i="15"/>
  <c r="L23" i="15"/>
  <c r="K31" i="15"/>
  <c r="J31" i="15"/>
  <c r="I31" i="15"/>
  <c r="M31" i="15"/>
  <c r="L31" i="15"/>
  <c r="K40" i="15"/>
  <c r="J40" i="15"/>
  <c r="I40" i="15"/>
  <c r="M40" i="15"/>
  <c r="L40" i="15"/>
  <c r="K48" i="15"/>
  <c r="J48" i="15"/>
  <c r="I48" i="15"/>
  <c r="L48" i="15"/>
  <c r="M48" i="15"/>
  <c r="K57" i="15"/>
  <c r="J57" i="15"/>
  <c r="I57" i="15"/>
  <c r="M57" i="15"/>
  <c r="L57" i="15"/>
  <c r="K160" i="16"/>
  <c r="I160" i="16"/>
  <c r="J160" i="16"/>
  <c r="J12" i="16"/>
  <c r="I12" i="16"/>
  <c r="V14" i="16"/>
  <c r="W14" i="16"/>
  <c r="U14" i="16"/>
  <c r="K42" i="16"/>
  <c r="I42" i="16"/>
  <c r="J42" i="16"/>
  <c r="J70" i="16"/>
  <c r="I70" i="16"/>
  <c r="J75" i="16"/>
  <c r="K75" i="16"/>
  <c r="I75" i="16"/>
  <c r="I111" i="16"/>
  <c r="H119" i="16"/>
  <c r="J111" i="16"/>
  <c r="J139" i="16"/>
  <c r="I139" i="16"/>
  <c r="H147" i="16"/>
  <c r="J144" i="16"/>
  <c r="I144" i="16"/>
  <c r="I9" i="18"/>
  <c r="H8" i="18"/>
  <c r="J125" i="18" s="1"/>
  <c r="Q17" i="18"/>
  <c r="X33" i="18"/>
  <c r="X43" i="18"/>
  <c r="I107" i="18"/>
  <c r="H106" i="18"/>
  <c r="I18" i="19"/>
  <c r="H18" i="19"/>
  <c r="U10" i="13"/>
  <c r="W10" i="13"/>
  <c r="V10" i="13"/>
  <c r="I12" i="14"/>
  <c r="J12" i="14"/>
  <c r="I20" i="14"/>
  <c r="J20" i="14"/>
  <c r="I11" i="16"/>
  <c r="J11" i="16"/>
  <c r="J27" i="16"/>
  <c r="I27" i="16"/>
  <c r="H35" i="16"/>
  <c r="J32" i="16"/>
  <c r="I32" i="16"/>
  <c r="I68" i="16"/>
  <c r="J68" i="16"/>
  <c r="K96" i="16"/>
  <c r="J96" i="16"/>
  <c r="I96" i="16"/>
  <c r="J101" i="16"/>
  <c r="I101" i="16"/>
  <c r="I137" i="16"/>
  <c r="J137" i="16"/>
  <c r="X17" i="18"/>
  <c r="I27" i="18"/>
  <c r="X89" i="18"/>
  <c r="R108" i="18"/>
  <c r="Q108" i="18"/>
  <c r="I20" i="19"/>
  <c r="H20" i="19"/>
  <c r="J11" i="14"/>
  <c r="I11" i="14"/>
  <c r="J19" i="14"/>
  <c r="I19" i="14"/>
  <c r="K25" i="16"/>
  <c r="I25" i="16"/>
  <c r="J25" i="16"/>
  <c r="J53" i="16"/>
  <c r="I53" i="16"/>
  <c r="J58" i="16"/>
  <c r="I58" i="16"/>
  <c r="K58" i="16"/>
  <c r="K94" i="16"/>
  <c r="I94" i="16"/>
  <c r="J94" i="16"/>
  <c r="H93" i="16"/>
  <c r="K122" i="16"/>
  <c r="J122" i="16"/>
  <c r="I122" i="16"/>
  <c r="H121" i="16"/>
  <c r="J127" i="16"/>
  <c r="I127" i="16"/>
  <c r="Q99" i="18"/>
  <c r="Q9" i="18"/>
  <c r="P8" i="18"/>
  <c r="R115" i="18" s="1"/>
  <c r="Y25" i="18"/>
  <c r="X25" i="18"/>
  <c r="X46" i="18"/>
  <c r="I55" i="18"/>
  <c r="Y131" i="18"/>
  <c r="X131" i="18"/>
  <c r="R150" i="18"/>
  <c r="Q150" i="18"/>
  <c r="Y12" i="19"/>
  <c r="X12" i="19"/>
  <c r="K16" i="16"/>
  <c r="J16" i="16"/>
  <c r="I16" i="16"/>
  <c r="J84" i="16"/>
  <c r="K84" i="16"/>
  <c r="I84" i="16"/>
  <c r="J153" i="16"/>
  <c r="H161" i="16"/>
  <c r="K153" i="16"/>
  <c r="I153" i="16"/>
  <c r="Y9" i="18"/>
  <c r="W8" i="18"/>
  <c r="Y157" i="18" s="1"/>
  <c r="X9" i="18"/>
  <c r="I18" i="18"/>
  <c r="Q27" i="18"/>
  <c r="X71" i="18"/>
  <c r="Q11" i="19"/>
  <c r="P11" i="19"/>
  <c r="Q20" i="19"/>
  <c r="P20" i="19"/>
  <c r="X14" i="18"/>
  <c r="Y23" i="18"/>
  <c r="X23" i="18"/>
  <c r="W22" i="18"/>
  <c r="X31" i="18"/>
  <c r="X42" i="18"/>
  <c r="Y88" i="18"/>
  <c r="X88" i="18"/>
  <c r="Y123" i="18"/>
  <c r="X123" i="18"/>
  <c r="I10" i="19"/>
  <c r="H10" i="19"/>
  <c r="G9" i="19"/>
  <c r="J18" i="19" s="1"/>
  <c r="Q15" i="19"/>
  <c r="P15" i="19"/>
  <c r="I96" i="21"/>
  <c r="H96" i="21"/>
  <c r="I14" i="19"/>
  <c r="H14" i="19"/>
  <c r="Q19" i="19"/>
  <c r="P19" i="19"/>
  <c r="I97" i="19"/>
  <c r="G105" i="19"/>
  <c r="J97" i="19"/>
  <c r="H97" i="19"/>
  <c r="H9" i="16"/>
  <c r="K67" i="16" s="1"/>
  <c r="K10" i="16"/>
  <c r="J10" i="16"/>
  <c r="I10" i="16"/>
  <c r="K14" i="16"/>
  <c r="J14" i="16"/>
  <c r="I14" i="16"/>
  <c r="K18" i="16"/>
  <c r="J18" i="16"/>
  <c r="I18" i="16"/>
  <c r="Q97" i="19"/>
  <c r="R97" i="19"/>
  <c r="O105" i="19"/>
  <c r="P97" i="19"/>
  <c r="I97" i="21"/>
  <c r="H97" i="21"/>
  <c r="L56" i="22"/>
  <c r="K56" i="22"/>
  <c r="J56" i="22"/>
  <c r="I61" i="21"/>
  <c r="H61" i="21"/>
  <c r="Q13" i="19"/>
  <c r="P13" i="19"/>
  <c r="O21" i="19"/>
  <c r="Q17" i="19"/>
  <c r="P17" i="19"/>
  <c r="R17" i="19"/>
  <c r="I62" i="21"/>
  <c r="H62" i="21"/>
  <c r="L125" i="22"/>
  <c r="K125" i="22"/>
  <c r="J125" i="22"/>
  <c r="I133" i="22"/>
  <c r="I27" i="21"/>
  <c r="H27" i="21"/>
  <c r="X18" i="22"/>
  <c r="W18" i="22"/>
  <c r="V18" i="22"/>
  <c r="Q10" i="19"/>
  <c r="P10" i="19"/>
  <c r="R10" i="19"/>
  <c r="O9" i="19"/>
  <c r="R15" i="19" s="1"/>
  <c r="Q14" i="19"/>
  <c r="P14" i="19"/>
  <c r="Q18" i="19"/>
  <c r="P18" i="19"/>
  <c r="I28" i="21"/>
  <c r="G36" i="21"/>
  <c r="H28" i="21"/>
  <c r="I53" i="21"/>
  <c r="H53" i="21"/>
  <c r="I87" i="21"/>
  <c r="H87" i="21"/>
  <c r="L73" i="22"/>
  <c r="K73" i="22"/>
  <c r="J73" i="22"/>
  <c r="L142" i="22"/>
  <c r="K142" i="22"/>
  <c r="J142" i="22"/>
  <c r="I151" i="21"/>
  <c r="H151" i="21"/>
  <c r="I21" i="21"/>
  <c r="H21" i="21"/>
  <c r="I54" i="21"/>
  <c r="H54" i="21"/>
  <c r="I88" i="21"/>
  <c r="H88" i="21"/>
  <c r="I142" i="21"/>
  <c r="H142" i="21"/>
  <c r="K16" i="26"/>
  <c r="J16" i="26"/>
  <c r="I16" i="26"/>
  <c r="K138" i="27"/>
  <c r="J138" i="27"/>
  <c r="H146" i="27"/>
  <c r="I138" i="27"/>
  <c r="I44" i="21"/>
  <c r="H44" i="21"/>
  <c r="I113" i="21"/>
  <c r="H113" i="21"/>
  <c r="L90" i="22"/>
  <c r="K90" i="22"/>
  <c r="J90" i="22"/>
  <c r="L159" i="22"/>
  <c r="K159" i="22"/>
  <c r="J159" i="22"/>
  <c r="I17" i="21"/>
  <c r="H17" i="21"/>
  <c r="I45" i="21"/>
  <c r="H45" i="21"/>
  <c r="I80" i="21"/>
  <c r="H80" i="21"/>
  <c r="I114" i="21"/>
  <c r="H114" i="21"/>
  <c r="I35" i="21"/>
  <c r="H35" i="21"/>
  <c r="I70" i="21"/>
  <c r="H70" i="21"/>
  <c r="G78" i="21"/>
  <c r="I104" i="21"/>
  <c r="H104" i="21"/>
  <c r="I132" i="21"/>
  <c r="H132" i="21"/>
  <c r="L39" i="22"/>
  <c r="K39" i="22"/>
  <c r="J39" i="22"/>
  <c r="L108" i="22"/>
  <c r="K108" i="22"/>
  <c r="J108" i="22"/>
  <c r="I13" i="21"/>
  <c r="H13" i="21"/>
  <c r="I71" i="21"/>
  <c r="H71" i="21"/>
  <c r="I105" i="21"/>
  <c r="H105" i="21"/>
  <c r="H136" i="21"/>
  <c r="I136" i="21"/>
  <c r="K154" i="26"/>
  <c r="J154" i="26"/>
  <c r="I154" i="26"/>
  <c r="I25" i="21"/>
  <c r="H25" i="21"/>
  <c r="I33" i="21"/>
  <c r="H33" i="21"/>
  <c r="I11" i="21"/>
  <c r="H11" i="21"/>
  <c r="I15" i="21"/>
  <c r="H15" i="21"/>
  <c r="I19" i="21"/>
  <c r="H19" i="21"/>
  <c r="I24" i="21"/>
  <c r="H24" i="21"/>
  <c r="I32" i="21"/>
  <c r="H32" i="21"/>
  <c r="I41" i="21"/>
  <c r="H41" i="21"/>
  <c r="I49" i="21"/>
  <c r="H49" i="21"/>
  <c r="L30" i="22"/>
  <c r="K30" i="22"/>
  <c r="J30" i="22"/>
  <c r="L47" i="22"/>
  <c r="K47" i="22"/>
  <c r="J47" i="22"/>
  <c r="L65" i="22"/>
  <c r="K65" i="22"/>
  <c r="J65" i="22"/>
  <c r="K15" i="27"/>
  <c r="J15" i="27"/>
  <c r="I15" i="27"/>
  <c r="H10" i="21"/>
  <c r="I10" i="21"/>
  <c r="H14" i="21"/>
  <c r="G22" i="21"/>
  <c r="I14" i="21"/>
  <c r="H18" i="21"/>
  <c r="I18" i="21"/>
  <c r="H30" i="21"/>
  <c r="I30" i="21"/>
  <c r="L16" i="22"/>
  <c r="K16" i="22"/>
  <c r="J16" i="22"/>
  <c r="L34" i="22"/>
  <c r="K34" i="22"/>
  <c r="J34" i="22"/>
  <c r="K138" i="26"/>
  <c r="J138" i="26"/>
  <c r="I138" i="26"/>
  <c r="H146" i="26"/>
  <c r="K33" i="27"/>
  <c r="J33" i="27"/>
  <c r="I33" i="27"/>
  <c r="J109" i="27"/>
  <c r="I109" i="27"/>
  <c r="K109" i="27"/>
  <c r="K51" i="26"/>
  <c r="J51" i="26"/>
  <c r="I51" i="26"/>
  <c r="K56" i="27"/>
  <c r="J56" i="27"/>
  <c r="I56" i="27"/>
  <c r="K50" i="27"/>
  <c r="J50" i="27"/>
  <c r="I50" i="27"/>
  <c r="K69" i="26"/>
  <c r="J69" i="26"/>
  <c r="I69" i="26"/>
  <c r="K116" i="27"/>
  <c r="J116" i="27"/>
  <c r="I116" i="27"/>
  <c r="K85" i="26"/>
  <c r="J85" i="26"/>
  <c r="I85" i="26"/>
  <c r="K103" i="26"/>
  <c r="J103" i="26"/>
  <c r="I103" i="26"/>
  <c r="K120" i="26"/>
  <c r="J120" i="26"/>
  <c r="I120" i="26"/>
  <c r="K9" i="26"/>
  <c r="J9" i="26"/>
  <c r="I9" i="26"/>
  <c r="K43" i="26"/>
  <c r="J43" i="26"/>
  <c r="I43" i="26"/>
  <c r="K78" i="26"/>
  <c r="J78" i="26"/>
  <c r="I78" i="26"/>
  <c r="K112" i="26"/>
  <c r="J112" i="26"/>
  <c r="I112" i="26"/>
  <c r="M151" i="28"/>
  <c r="L151" i="28"/>
  <c r="K151" i="28"/>
  <c r="J151" i="28"/>
  <c r="I151" i="28"/>
  <c r="K25" i="26"/>
  <c r="J25" i="26"/>
  <c r="I25" i="26"/>
  <c r="K59" i="26"/>
  <c r="J59" i="26"/>
  <c r="I59" i="26"/>
  <c r="K94" i="26"/>
  <c r="J94" i="26"/>
  <c r="I94" i="26"/>
  <c r="K128" i="26"/>
  <c r="J128" i="26"/>
  <c r="I128" i="26"/>
  <c r="K24" i="27"/>
  <c r="J24" i="27"/>
  <c r="I24" i="27"/>
  <c r="K54" i="28"/>
  <c r="I54" i="28"/>
  <c r="M54" i="28"/>
  <c r="L54" i="28"/>
  <c r="J54" i="28"/>
  <c r="H62" i="28"/>
  <c r="K153" i="26"/>
  <c r="I153" i="26"/>
  <c r="J153" i="26"/>
  <c r="K17" i="26"/>
  <c r="J17" i="26"/>
  <c r="I17" i="26"/>
  <c r="K52" i="26"/>
  <c r="J52" i="26"/>
  <c r="I52" i="26"/>
  <c r="K86" i="26"/>
  <c r="J86" i="26"/>
  <c r="I86" i="26"/>
  <c r="K121" i="26"/>
  <c r="J121" i="26"/>
  <c r="I121" i="26"/>
  <c r="K155" i="26"/>
  <c r="J155" i="26"/>
  <c r="I155" i="26"/>
  <c r="K33" i="26"/>
  <c r="J33" i="26"/>
  <c r="I33" i="26"/>
  <c r="K68" i="26"/>
  <c r="J68" i="26"/>
  <c r="H76" i="26"/>
  <c r="I68" i="26"/>
  <c r="K102" i="26"/>
  <c r="J102" i="26"/>
  <c r="I102" i="26"/>
  <c r="K137" i="26"/>
  <c r="J137" i="26"/>
  <c r="I137" i="26"/>
  <c r="M44" i="28"/>
  <c r="L44" i="28"/>
  <c r="K44" i="28"/>
  <c r="J44" i="28"/>
  <c r="I44" i="28"/>
  <c r="M58" i="28"/>
  <c r="L58" i="28"/>
  <c r="K58" i="28"/>
  <c r="J58" i="28"/>
  <c r="I58" i="28"/>
  <c r="K26" i="26"/>
  <c r="J26" i="26"/>
  <c r="I26" i="26"/>
  <c r="H34" i="26"/>
  <c r="K60" i="26"/>
  <c r="J60" i="26"/>
  <c r="I60" i="26"/>
  <c r="K95" i="26"/>
  <c r="J95" i="26"/>
  <c r="I95" i="26"/>
  <c r="K129" i="26"/>
  <c r="J129" i="26"/>
  <c r="I129" i="26"/>
  <c r="M22" i="28"/>
  <c r="L22" i="28"/>
  <c r="K22" i="28"/>
  <c r="J22" i="28"/>
  <c r="I22" i="28"/>
  <c r="K8" i="26"/>
  <c r="J8" i="26"/>
  <c r="I8" i="26"/>
  <c r="K42" i="26"/>
  <c r="J42" i="26"/>
  <c r="I42" i="26"/>
  <c r="K111" i="26"/>
  <c r="J111" i="26"/>
  <c r="I111" i="26"/>
  <c r="K145" i="26"/>
  <c r="J145" i="26"/>
  <c r="I145" i="26"/>
  <c r="M10" i="28"/>
  <c r="L10" i="28"/>
  <c r="K10" i="28"/>
  <c r="J10" i="28"/>
  <c r="I10" i="28"/>
  <c r="M128" i="28"/>
  <c r="L128" i="28"/>
  <c r="K128" i="28"/>
  <c r="J128" i="28"/>
  <c r="I128" i="28"/>
  <c r="M13" i="28"/>
  <c r="L13" i="28"/>
  <c r="K13" i="28"/>
  <c r="J13" i="28"/>
  <c r="I13" i="28"/>
  <c r="M47" i="28"/>
  <c r="L47" i="28"/>
  <c r="K47" i="28"/>
  <c r="J47" i="28"/>
  <c r="I47" i="28"/>
  <c r="M116" i="28"/>
  <c r="L116" i="28"/>
  <c r="K116" i="28"/>
  <c r="J116" i="28"/>
  <c r="I116" i="28"/>
  <c r="M36" i="28"/>
  <c r="L36" i="28"/>
  <c r="K36" i="28"/>
  <c r="J36" i="28"/>
  <c r="I36" i="28"/>
  <c r="L59" i="28"/>
  <c r="K59" i="28"/>
  <c r="J59" i="28"/>
  <c r="M59" i="28"/>
  <c r="I59" i="28"/>
  <c r="M39" i="28"/>
  <c r="L39" i="28"/>
  <c r="K39" i="28"/>
  <c r="J39" i="28"/>
  <c r="I39" i="28"/>
  <c r="M27" i="28"/>
  <c r="L27" i="28"/>
  <c r="K27" i="28"/>
  <c r="J27" i="28"/>
  <c r="I27" i="28"/>
  <c r="M56" i="28"/>
  <c r="K56" i="28"/>
  <c r="L56" i="28"/>
  <c r="J56" i="28"/>
  <c r="I56" i="28"/>
  <c r="M137" i="28"/>
  <c r="L137" i="28"/>
  <c r="K137" i="28"/>
  <c r="J137" i="28"/>
  <c r="I137" i="28"/>
  <c r="M30" i="28"/>
  <c r="L30" i="28"/>
  <c r="K30" i="28"/>
  <c r="J30" i="28"/>
  <c r="I30" i="28"/>
  <c r="M80" i="28"/>
  <c r="K80" i="28"/>
  <c r="J80" i="28"/>
  <c r="I80" i="28"/>
  <c r="L80" i="28"/>
  <c r="M18" i="28"/>
  <c r="L18" i="28"/>
  <c r="K18" i="28"/>
  <c r="J18" i="28"/>
  <c r="I18" i="28"/>
  <c r="L94" i="28"/>
  <c r="K94" i="28"/>
  <c r="J94" i="28"/>
  <c r="M94" i="28"/>
  <c r="I94" i="28"/>
  <c r="M8" i="28"/>
  <c r="L8" i="28"/>
  <c r="K8" i="28"/>
  <c r="J8" i="28"/>
  <c r="I8" i="28"/>
  <c r="M16" i="28"/>
  <c r="L16" i="28"/>
  <c r="K16" i="28"/>
  <c r="J16" i="28"/>
  <c r="I16" i="28"/>
  <c r="M25" i="28"/>
  <c r="L25" i="28"/>
  <c r="K25" i="28"/>
  <c r="J25" i="28"/>
  <c r="I25" i="28"/>
  <c r="M33" i="28"/>
  <c r="L33" i="28"/>
  <c r="K33" i="28"/>
  <c r="J33" i="28"/>
  <c r="I33" i="28"/>
  <c r="M42" i="28"/>
  <c r="L42" i="28"/>
  <c r="K42" i="28"/>
  <c r="J42" i="28"/>
  <c r="I42" i="28"/>
  <c r="M51" i="28"/>
  <c r="L51" i="28"/>
  <c r="K51" i="28"/>
  <c r="J51" i="28"/>
  <c r="I51" i="28"/>
  <c r="L11" i="28"/>
  <c r="K11" i="28"/>
  <c r="J11" i="28"/>
  <c r="I11" i="28"/>
  <c r="M11" i="28"/>
  <c r="L19" i="28"/>
  <c r="K19" i="28"/>
  <c r="J19" i="28"/>
  <c r="I19" i="28"/>
  <c r="M19" i="28"/>
  <c r="K14" i="28"/>
  <c r="J14" i="28"/>
  <c r="I14" i="28"/>
  <c r="M14" i="28"/>
  <c r="L14" i="28"/>
  <c r="K23" i="28"/>
  <c r="J23" i="28"/>
  <c r="I23" i="28"/>
  <c r="M23" i="28"/>
  <c r="L23" i="28"/>
  <c r="K31" i="28"/>
  <c r="J31" i="28"/>
  <c r="I31" i="28"/>
  <c r="M31" i="28"/>
  <c r="L31" i="28"/>
  <c r="K40" i="28"/>
  <c r="J40" i="28"/>
  <c r="I40" i="28"/>
  <c r="H48" i="28"/>
  <c r="L40" i="28"/>
  <c r="M40" i="28"/>
  <c r="J9" i="28"/>
  <c r="I9" i="28"/>
  <c r="M9" i="28"/>
  <c r="K9" i="28"/>
  <c r="L9" i="28"/>
  <c r="J17" i="28"/>
  <c r="I17" i="28"/>
  <c r="M17" i="28"/>
  <c r="L17" i="28"/>
  <c r="K17" i="28"/>
  <c r="J26" i="28"/>
  <c r="I26" i="28"/>
  <c r="H34" i="28"/>
  <c r="M26" i="28"/>
  <c r="L26" i="28"/>
  <c r="K26" i="28"/>
  <c r="J43" i="28"/>
  <c r="I43" i="28"/>
  <c r="M43" i="28"/>
  <c r="K43" i="28"/>
  <c r="L43" i="28"/>
  <c r="I12" i="28"/>
  <c r="H20" i="28"/>
  <c r="M12" i="28"/>
  <c r="L12" i="28"/>
  <c r="J12" i="28"/>
  <c r="K12" i="28"/>
  <c r="I29" i="28"/>
  <c r="M29" i="28"/>
  <c r="L29" i="28"/>
  <c r="K29" i="28"/>
  <c r="J29" i="28"/>
  <c r="I38" i="28"/>
  <c r="M38" i="28"/>
  <c r="L38" i="28"/>
  <c r="K38" i="28"/>
  <c r="J38" i="28"/>
  <c r="I46" i="28"/>
  <c r="M46" i="28"/>
  <c r="L46" i="28"/>
  <c r="J46" i="28"/>
  <c r="K46" i="28"/>
  <c r="F147" i="30"/>
  <c r="L149" i="30"/>
  <c r="H152" i="30"/>
  <c r="J153" i="30"/>
  <c r="F164" i="30"/>
  <c r="F165" i="30"/>
  <c r="H166" i="30"/>
  <c r="H167" i="30"/>
  <c r="L169" i="30"/>
  <c r="H172" i="30"/>
  <c r="J173" i="30"/>
  <c r="J185" i="30"/>
  <c r="L186" i="30"/>
  <c r="L187" i="30"/>
  <c r="H196" i="30"/>
  <c r="H210" i="30"/>
  <c r="H216" i="30"/>
  <c r="J283" i="30"/>
  <c r="F17" i="31"/>
  <c r="F39" i="31"/>
  <c r="L107" i="30"/>
  <c r="F119" i="30"/>
  <c r="N121" i="30"/>
  <c r="L123" i="30"/>
  <c r="J124" i="30"/>
  <c r="L126" i="30"/>
  <c r="L127" i="30"/>
  <c r="H141" i="30"/>
  <c r="F142" i="30"/>
  <c r="F143" i="30"/>
  <c r="F144" i="30"/>
  <c r="H145" i="30"/>
  <c r="H146" i="30"/>
  <c r="F150" i="30"/>
  <c r="J151" i="30"/>
  <c r="L152" i="30"/>
  <c r="J163" i="30"/>
  <c r="J164" i="30"/>
  <c r="L165" i="30"/>
  <c r="L166" i="30"/>
  <c r="F170" i="30"/>
  <c r="J171" i="30"/>
  <c r="L172" i="30"/>
  <c r="H175" i="30"/>
  <c r="H189" i="30"/>
  <c r="L190" i="30"/>
  <c r="L192" i="30"/>
  <c r="F197" i="30"/>
  <c r="H207" i="30"/>
  <c r="L212" i="30"/>
  <c r="F217" i="30"/>
  <c r="H231" i="30"/>
  <c r="L237" i="30"/>
  <c r="J263" i="30"/>
  <c r="J19" i="31"/>
  <c r="L101" i="31"/>
  <c r="F43" i="31"/>
  <c r="H77" i="31"/>
  <c r="L103" i="30"/>
  <c r="L104" i="30"/>
  <c r="L105" i="30"/>
  <c r="H119" i="30"/>
  <c r="F120" i="30"/>
  <c r="N122" i="30"/>
  <c r="L124" i="30"/>
  <c r="L125" i="30"/>
  <c r="F131" i="30"/>
  <c r="H142" i="30"/>
  <c r="H143" i="30"/>
  <c r="H144" i="30"/>
  <c r="J146" i="30"/>
  <c r="L147" i="30"/>
  <c r="F149" i="30"/>
  <c r="H150" i="30"/>
  <c r="L163" i="30"/>
  <c r="L164" i="30"/>
  <c r="N166" i="30"/>
  <c r="N167" i="30"/>
  <c r="F169" i="30"/>
  <c r="H170" i="30"/>
  <c r="F174" i="30"/>
  <c r="J175" i="30"/>
  <c r="F187" i="30"/>
  <c r="F188" i="30"/>
  <c r="F193" i="30"/>
  <c r="F195" i="30"/>
  <c r="L207" i="30"/>
  <c r="H209" i="30"/>
  <c r="F213" i="30"/>
  <c r="F215" i="30"/>
  <c r="L241" i="30"/>
  <c r="H276" i="30"/>
  <c r="F35" i="31"/>
  <c r="H61" i="31"/>
  <c r="N100" i="30"/>
  <c r="J101" i="30"/>
  <c r="F102" i="30"/>
  <c r="F109" i="30"/>
  <c r="H120" i="30"/>
  <c r="F121" i="30"/>
  <c r="N123" i="30"/>
  <c r="F129" i="30"/>
  <c r="F130" i="30"/>
  <c r="J141" i="30"/>
  <c r="J144" i="30"/>
  <c r="J145" i="30"/>
  <c r="L146" i="30"/>
  <c r="J150" i="30"/>
  <c r="L151" i="30"/>
  <c r="F153" i="30"/>
  <c r="N164" i="30"/>
  <c r="N165" i="30"/>
  <c r="J170" i="30"/>
  <c r="L171" i="30"/>
  <c r="F173" i="30"/>
  <c r="H174" i="30"/>
  <c r="F185" i="30"/>
  <c r="F186" i="30"/>
  <c r="H187" i="30"/>
  <c r="H188" i="30"/>
  <c r="J189" i="30"/>
  <c r="F191" i="30"/>
  <c r="J195" i="30"/>
  <c r="J197" i="30"/>
  <c r="L209" i="30"/>
  <c r="H211" i="30"/>
  <c r="J215" i="30"/>
  <c r="H229" i="30"/>
  <c r="F277" i="30"/>
  <c r="H13" i="31"/>
  <c r="L36" i="31"/>
  <c r="F103" i="30"/>
  <c r="F107" i="30"/>
  <c r="F108" i="30"/>
  <c r="J119" i="30"/>
  <c r="H121" i="30"/>
  <c r="F122" i="30"/>
  <c r="F127" i="30"/>
  <c r="F128" i="30"/>
  <c r="H130" i="30"/>
  <c r="H131" i="30"/>
  <c r="L141" i="30"/>
  <c r="J142" i="30"/>
  <c r="J143" i="30"/>
  <c r="L144" i="30"/>
  <c r="L145" i="30"/>
  <c r="F148" i="30"/>
  <c r="H149" i="30"/>
  <c r="L150" i="30"/>
  <c r="N163" i="30"/>
  <c r="F168" i="30"/>
  <c r="H169" i="30"/>
  <c r="L170" i="30"/>
  <c r="J174" i="30"/>
  <c r="L175" i="30"/>
  <c r="H185" i="30"/>
  <c r="H186" i="30"/>
  <c r="J188" i="30"/>
  <c r="L189" i="30"/>
  <c r="J191" i="30"/>
  <c r="J193" i="30"/>
  <c r="L211" i="30"/>
  <c r="J213" i="30"/>
  <c r="H277" i="30"/>
  <c r="H282" i="30"/>
  <c r="J55" i="31"/>
  <c r="F84" i="31"/>
  <c r="J120" i="30"/>
  <c r="H122" i="30"/>
  <c r="F123" i="30"/>
  <c r="F125" i="30"/>
  <c r="F126" i="30"/>
  <c r="H128" i="30"/>
  <c r="H129" i="30"/>
  <c r="J131" i="30"/>
  <c r="L142" i="30"/>
  <c r="L143" i="30"/>
  <c r="N145" i="30"/>
  <c r="H148" i="30"/>
  <c r="J149" i="30"/>
  <c r="F152" i="30"/>
  <c r="H153" i="30"/>
  <c r="F166" i="30"/>
  <c r="F167" i="30"/>
  <c r="H168" i="30"/>
  <c r="J169" i="30"/>
  <c r="F172" i="30"/>
  <c r="H173" i="30"/>
  <c r="L174" i="30"/>
  <c r="J186" i="30"/>
  <c r="J187" i="30"/>
  <c r="L188" i="30"/>
  <c r="H208" i="30"/>
  <c r="L218" i="30"/>
  <c r="L232" i="30"/>
  <c r="L235" i="30"/>
  <c r="L251" i="30"/>
  <c r="H278" i="30"/>
  <c r="H283" i="30"/>
  <c r="H31" i="31"/>
  <c r="L63" i="31"/>
  <c r="H84" i="31"/>
  <c r="L191" i="30"/>
  <c r="J192" i="30"/>
  <c r="H193" i="30"/>
  <c r="F194" i="30"/>
  <c r="L195" i="30"/>
  <c r="J196" i="30"/>
  <c r="H197" i="30"/>
  <c r="F207" i="30"/>
  <c r="N207" i="30"/>
  <c r="J208" i="30"/>
  <c r="F209" i="30"/>
  <c r="N209" i="30"/>
  <c r="J210" i="30"/>
  <c r="F211" i="30"/>
  <c r="N211" i="30"/>
  <c r="J212" i="30"/>
  <c r="F273" i="30"/>
  <c r="H274" i="30"/>
  <c r="H275" i="30"/>
  <c r="J278" i="30"/>
  <c r="F281" i="30"/>
  <c r="J15" i="31"/>
  <c r="H35" i="31"/>
  <c r="H37" i="31"/>
  <c r="J41" i="31"/>
  <c r="L43" i="31"/>
  <c r="F54" i="31"/>
  <c r="L59" i="31"/>
  <c r="W38" i="35"/>
  <c r="V38" i="35"/>
  <c r="H273" i="30"/>
  <c r="J276" i="30"/>
  <c r="L277" i="30"/>
  <c r="L278" i="30"/>
  <c r="J282" i="30"/>
  <c r="F285" i="30"/>
  <c r="F12" i="31"/>
  <c r="J37" i="31"/>
  <c r="L39" i="31"/>
  <c r="F56" i="31"/>
  <c r="F62" i="31"/>
  <c r="H75" i="31"/>
  <c r="L80" i="31"/>
  <c r="J85" i="31"/>
  <c r="AT8" i="35"/>
  <c r="AS8" i="35"/>
  <c r="AR8" i="35"/>
  <c r="AV8" i="35"/>
  <c r="AU8" i="35"/>
  <c r="J6" i="36"/>
  <c r="I6" i="36"/>
  <c r="J217" i="30"/>
  <c r="H218" i="30"/>
  <c r="F219" i="30"/>
  <c r="L229" i="30"/>
  <c r="H230" i="30"/>
  <c r="L231" i="30"/>
  <c r="H232" i="30"/>
  <c r="L233" i="30"/>
  <c r="H234" i="30"/>
  <c r="F236" i="30"/>
  <c r="H237" i="30"/>
  <c r="H238" i="30"/>
  <c r="H239" i="30"/>
  <c r="J240" i="30"/>
  <c r="J241" i="30"/>
  <c r="J274" i="30"/>
  <c r="L275" i="30"/>
  <c r="L276" i="30"/>
  <c r="F280" i="30"/>
  <c r="J281" i="30"/>
  <c r="L282" i="30"/>
  <c r="F10" i="31"/>
  <c r="H11" i="31"/>
  <c r="H20" i="31"/>
  <c r="F42" i="31"/>
  <c r="F58" i="31"/>
  <c r="J64" i="31"/>
  <c r="J81" i="31"/>
  <c r="L86" i="31"/>
  <c r="L273" i="30"/>
  <c r="L274" i="30"/>
  <c r="N277" i="30"/>
  <c r="F279" i="30"/>
  <c r="H280" i="30"/>
  <c r="F284" i="30"/>
  <c r="J285" i="30"/>
  <c r="H9" i="31"/>
  <c r="H16" i="31"/>
  <c r="J32" i="31"/>
  <c r="F38" i="31"/>
  <c r="H42" i="31"/>
  <c r="J60" i="31"/>
  <c r="L78" i="31"/>
  <c r="L81" i="31"/>
  <c r="V10" i="35"/>
  <c r="F189" i="30"/>
  <c r="N189" i="30"/>
  <c r="J190" i="30"/>
  <c r="H191" i="30"/>
  <c r="F192" i="30"/>
  <c r="L193" i="30"/>
  <c r="J194" i="30"/>
  <c r="H195" i="30"/>
  <c r="F196" i="30"/>
  <c r="L197" i="30"/>
  <c r="J207" i="30"/>
  <c r="F208" i="30"/>
  <c r="N208" i="30"/>
  <c r="J209" i="30"/>
  <c r="F210" i="30"/>
  <c r="N210" i="30"/>
  <c r="J211" i="30"/>
  <c r="H285" i="30"/>
  <c r="N275" i="30"/>
  <c r="L281" i="30"/>
  <c r="F283" i="30"/>
  <c r="H284" i="30"/>
  <c r="J11" i="31"/>
  <c r="L12" i="31"/>
  <c r="L18" i="31"/>
  <c r="F107" i="31"/>
  <c r="L32" i="31"/>
  <c r="J34" i="31"/>
  <c r="H38" i="31"/>
  <c r="J40" i="31"/>
  <c r="AB13" i="35"/>
  <c r="N273" i="30"/>
  <c r="H279" i="30"/>
  <c r="L280" i="30"/>
  <c r="L285" i="30"/>
  <c r="J9" i="31"/>
  <c r="L10" i="31"/>
  <c r="L14" i="31"/>
  <c r="F21" i="31"/>
  <c r="H100" i="31"/>
  <c r="F31" i="31"/>
  <c r="L34" i="31"/>
  <c r="J36" i="31"/>
  <c r="L40" i="31"/>
  <c r="J53" i="31"/>
  <c r="H65" i="31"/>
  <c r="L76" i="31"/>
  <c r="H79" i="31"/>
  <c r="L97" i="31"/>
  <c r="L108" i="31"/>
  <c r="N99" i="33"/>
  <c r="N12" i="31"/>
  <c r="J13" i="31"/>
  <c r="F14" i="31"/>
  <c r="L15" i="31"/>
  <c r="J16" i="31"/>
  <c r="H17" i="31"/>
  <c r="F18" i="31"/>
  <c r="L19" i="31"/>
  <c r="J20" i="31"/>
  <c r="H21" i="31"/>
  <c r="L53" i="31"/>
  <c r="L55" i="31"/>
  <c r="L57" i="31"/>
  <c r="F59" i="31"/>
  <c r="L60" i="31"/>
  <c r="J61" i="31"/>
  <c r="F63" i="31"/>
  <c r="V16" i="35"/>
  <c r="AR17" i="35"/>
  <c r="AU17" i="35"/>
  <c r="AT17" i="35"/>
  <c r="AS17" i="35"/>
  <c r="AV17" i="35"/>
  <c r="Q42" i="36"/>
  <c r="P42" i="36"/>
  <c r="J75" i="31"/>
  <c r="F76" i="31"/>
  <c r="J77" i="31"/>
  <c r="F78" i="31"/>
  <c r="J79" i="31"/>
  <c r="F80" i="31"/>
  <c r="F82" i="31"/>
  <c r="F87" i="31"/>
  <c r="J105" i="31"/>
  <c r="J109" i="31"/>
  <c r="N101" i="33"/>
  <c r="N9" i="35"/>
  <c r="AT16" i="35"/>
  <c r="AS16" i="35"/>
  <c r="AR16" i="35"/>
  <c r="AV16" i="35"/>
  <c r="AU16" i="35"/>
  <c r="V18" i="35"/>
  <c r="Q12" i="36"/>
  <c r="P12" i="36"/>
  <c r="L9" i="31"/>
  <c r="H10" i="31"/>
  <c r="L11" i="31"/>
  <c r="H12" i="31"/>
  <c r="L13" i="31"/>
  <c r="H14" i="31"/>
  <c r="F15" i="31"/>
  <c r="L16" i="31"/>
  <c r="J17" i="31"/>
  <c r="H18" i="31"/>
  <c r="F19" i="31"/>
  <c r="L20" i="31"/>
  <c r="J21" i="31"/>
  <c r="H8" i="35"/>
  <c r="J31" i="31"/>
  <c r="F32" i="31"/>
  <c r="J33" i="31"/>
  <c r="F34" i="31"/>
  <c r="J35" i="31"/>
  <c r="F36" i="31"/>
  <c r="L37" i="31"/>
  <c r="J38" i="31"/>
  <c r="F40" i="31"/>
  <c r="L41" i="31"/>
  <c r="J42" i="31"/>
  <c r="AL12" i="35"/>
  <c r="AK12" i="35"/>
  <c r="AJ12" i="35"/>
  <c r="W40" i="35"/>
  <c r="V40" i="35"/>
  <c r="F9" i="31"/>
  <c r="N9" i="31"/>
  <c r="J10" i="31"/>
  <c r="F11" i="31"/>
  <c r="N11" i="31"/>
  <c r="J12" i="31"/>
  <c r="F13" i="31"/>
  <c r="N13" i="31"/>
  <c r="J14" i="31"/>
  <c r="H15" i="31"/>
  <c r="F16" i="31"/>
  <c r="L17" i="31"/>
  <c r="J18" i="31"/>
  <c r="H19" i="31"/>
  <c r="F20" i="31"/>
  <c r="L21" i="31"/>
  <c r="AL40" i="35"/>
  <c r="AK40" i="35"/>
  <c r="H18" i="35"/>
  <c r="AB11" i="35"/>
  <c r="H16" i="35"/>
  <c r="I30" i="35"/>
  <c r="H30" i="35"/>
  <c r="N10" i="33"/>
  <c r="N12" i="33"/>
  <c r="AJ17" i="35"/>
  <c r="AL17" i="35"/>
  <c r="AK17" i="35"/>
  <c r="AV10" i="35"/>
  <c r="AS10" i="35"/>
  <c r="AU10" i="35"/>
  <c r="AT10" i="35"/>
  <c r="AR10" i="35"/>
  <c r="AK14" i="35"/>
  <c r="AL14" i="35"/>
  <c r="AJ14" i="35"/>
  <c r="AV18" i="35"/>
  <c r="AS18" i="35"/>
  <c r="AU18" i="35"/>
  <c r="AT18" i="35"/>
  <c r="AR18" i="35"/>
  <c r="I33" i="35"/>
  <c r="H33" i="35"/>
  <c r="AL37" i="35"/>
  <c r="AK37" i="35"/>
  <c r="I38" i="35"/>
  <c r="H38" i="35"/>
  <c r="Q21" i="36"/>
  <c r="P21" i="36"/>
  <c r="Q24" i="37"/>
  <c r="P24" i="37"/>
  <c r="I35" i="35"/>
  <c r="H35" i="35"/>
  <c r="Q13" i="36"/>
  <c r="P13" i="36"/>
  <c r="P14" i="37"/>
  <c r="Q14" i="37"/>
  <c r="R7" i="39"/>
  <c r="Q7" i="39"/>
  <c r="T7" i="39"/>
  <c r="S7" i="39"/>
  <c r="P7" i="39"/>
  <c r="O7" i="39"/>
  <c r="AL8" i="35"/>
  <c r="AK8" i="35"/>
  <c r="AJ8" i="35"/>
  <c r="AT12" i="35"/>
  <c r="AS12" i="35"/>
  <c r="AR12" i="35"/>
  <c r="AV12" i="35"/>
  <c r="AU12" i="35"/>
  <c r="AL16" i="35"/>
  <c r="AK16" i="35"/>
  <c r="AJ16" i="35"/>
  <c r="W35" i="35"/>
  <c r="V35" i="35"/>
  <c r="N9" i="33"/>
  <c r="N11" i="33"/>
  <c r="N13" i="33"/>
  <c r="AK10" i="35"/>
  <c r="AJ10" i="35"/>
  <c r="AL10" i="35"/>
  <c r="AV14" i="35"/>
  <c r="AS14" i="35"/>
  <c r="AR14" i="35"/>
  <c r="AU14" i="35"/>
  <c r="AT14" i="35"/>
  <c r="AK18" i="35"/>
  <c r="AJ18" i="35"/>
  <c r="AL18" i="35"/>
  <c r="W32" i="35"/>
  <c r="V32" i="35"/>
  <c r="AL32" i="35"/>
  <c r="AK32" i="35"/>
  <c r="W34" i="35"/>
  <c r="V34" i="35"/>
  <c r="Q17" i="37"/>
  <c r="P17" i="37"/>
  <c r="W31" i="35"/>
  <c r="V31" i="35"/>
  <c r="W39" i="35"/>
  <c r="V39" i="35"/>
  <c r="N8" i="41"/>
  <c r="L8" i="41"/>
  <c r="M8" i="42"/>
  <c r="J8" i="42"/>
  <c r="I8" i="42"/>
  <c r="H8" i="42"/>
  <c r="H124" i="39"/>
  <c r="G124" i="39"/>
  <c r="W30" i="35"/>
  <c r="V30" i="35"/>
  <c r="G125" i="39"/>
  <c r="H125" i="39"/>
  <c r="I125" i="39"/>
  <c r="I136" i="40"/>
  <c r="H136" i="40"/>
  <c r="G136" i="40"/>
  <c r="H8" i="39"/>
  <c r="G8" i="39"/>
  <c r="I8" i="39"/>
  <c r="O144" i="43"/>
  <c r="N144" i="43"/>
  <c r="M144" i="43"/>
  <c r="L144" i="43"/>
  <c r="F9" i="40"/>
  <c r="I140" i="43"/>
  <c r="H140" i="43"/>
  <c r="G140" i="43"/>
  <c r="C11" i="39"/>
  <c r="L7" i="40"/>
  <c r="N7" i="40"/>
  <c r="M7" i="40"/>
  <c r="K8" i="39"/>
  <c r="M8" i="39"/>
  <c r="L8" i="39"/>
  <c r="N11" i="40"/>
  <c r="M11" i="40"/>
  <c r="L11" i="40"/>
  <c r="I138" i="42"/>
  <c r="H138" i="42"/>
  <c r="G138" i="42"/>
  <c r="R14" i="43"/>
  <c r="Q14" i="43"/>
  <c r="P14" i="43"/>
  <c r="T14" i="43"/>
  <c r="S14" i="43"/>
  <c r="J12" i="43"/>
  <c r="I12" i="43"/>
  <c r="H12" i="43"/>
  <c r="G6" i="39"/>
  <c r="H6" i="39"/>
  <c r="G10" i="39"/>
  <c r="I10" i="39"/>
  <c r="H10" i="39"/>
  <c r="M126" i="39"/>
  <c r="K126" i="39"/>
  <c r="O126" i="39"/>
  <c r="N126" i="39"/>
  <c r="L126" i="39"/>
  <c r="F129" i="39"/>
  <c r="H127" i="39"/>
  <c r="I127" i="39"/>
  <c r="G127" i="39"/>
  <c r="M9" i="42"/>
  <c r="J9" i="42"/>
  <c r="H9" i="42"/>
  <c r="I9" i="42"/>
  <c r="N14" i="43"/>
  <c r="M14" i="43"/>
  <c r="L14" i="43"/>
  <c r="I7" i="39"/>
  <c r="H7" i="39"/>
  <c r="G7" i="39"/>
  <c r="J11" i="39"/>
  <c r="M9" i="39"/>
  <c r="L9" i="39"/>
  <c r="K9" i="39"/>
  <c r="O128" i="39"/>
  <c r="N128" i="39"/>
  <c r="K128" i="39"/>
  <c r="M128" i="39"/>
  <c r="L128" i="39"/>
  <c r="F6" i="40"/>
  <c r="F10" i="40"/>
  <c r="I134" i="40"/>
  <c r="H134" i="40"/>
  <c r="G134" i="40"/>
  <c r="O135" i="41"/>
  <c r="M135" i="41"/>
  <c r="N135" i="41"/>
  <c r="L135" i="41"/>
  <c r="K135" i="41"/>
  <c r="L6" i="39"/>
  <c r="K6" i="39"/>
  <c r="P8" i="39"/>
  <c r="O8" i="39"/>
  <c r="S8" i="39"/>
  <c r="R8" i="39"/>
  <c r="Q8" i="39"/>
  <c r="T8" i="39"/>
  <c r="I126" i="39"/>
  <c r="H126" i="39"/>
  <c r="G126" i="39"/>
  <c r="J6" i="40"/>
  <c r="I6" i="40"/>
  <c r="H6" i="40"/>
  <c r="F7" i="40"/>
  <c r="O135" i="40"/>
  <c r="N135" i="40"/>
  <c r="M135" i="40"/>
  <c r="L135" i="40"/>
  <c r="K135" i="40"/>
  <c r="N6" i="42"/>
  <c r="M6" i="42"/>
  <c r="L6" i="42"/>
  <c r="M127" i="39"/>
  <c r="J129" i="39"/>
  <c r="L127" i="39"/>
  <c r="K127" i="39"/>
  <c r="N127" i="39"/>
  <c r="O127" i="39"/>
  <c r="N10" i="40"/>
  <c r="M10" i="40"/>
  <c r="L10" i="40"/>
  <c r="N8" i="43"/>
  <c r="L8" i="43"/>
  <c r="M8" i="43"/>
  <c r="R6" i="39"/>
  <c r="Q6" i="39"/>
  <c r="P6" i="39"/>
  <c r="O6" i="39"/>
  <c r="T10" i="39"/>
  <c r="S10" i="39"/>
  <c r="R10" i="39"/>
  <c r="O10" i="39"/>
  <c r="Q10" i="39"/>
  <c r="P10" i="39"/>
  <c r="E129" i="39"/>
  <c r="N6" i="41"/>
  <c r="M6" i="41"/>
  <c r="L6" i="41"/>
  <c r="O137" i="40"/>
  <c r="N137" i="40"/>
  <c r="M137" i="40"/>
  <c r="L137" i="40"/>
  <c r="K137" i="40"/>
  <c r="N7" i="41"/>
  <c r="M7" i="41"/>
  <c r="L7" i="41"/>
  <c r="N7" i="42"/>
  <c r="L7" i="42"/>
  <c r="M7" i="42"/>
  <c r="I142" i="45"/>
  <c r="H142" i="45"/>
  <c r="G142" i="45"/>
  <c r="N8" i="40"/>
  <c r="L8" i="40"/>
  <c r="F11" i="40"/>
  <c r="N12" i="40"/>
  <c r="M12" i="40"/>
  <c r="L12" i="40"/>
  <c r="N134" i="40"/>
  <c r="M134" i="40"/>
  <c r="L134" i="40"/>
  <c r="K134" i="40"/>
  <c r="O134" i="40"/>
  <c r="I138" i="40"/>
  <c r="H138" i="40"/>
  <c r="G138" i="40"/>
  <c r="M11" i="41"/>
  <c r="N11" i="41"/>
  <c r="L11" i="41"/>
  <c r="R6" i="42"/>
  <c r="Q6" i="42"/>
  <c r="P6" i="42"/>
  <c r="T6" i="42"/>
  <c r="S6" i="42"/>
  <c r="N8" i="42"/>
  <c r="L8" i="42"/>
  <c r="T9" i="42"/>
  <c r="S9" i="42"/>
  <c r="R9" i="42"/>
  <c r="P9" i="42"/>
  <c r="Q9" i="42"/>
  <c r="O135" i="42"/>
  <c r="N135" i="42"/>
  <c r="L135" i="42"/>
  <c r="M135" i="42"/>
  <c r="K135" i="42"/>
  <c r="L9" i="43"/>
  <c r="N9" i="43"/>
  <c r="M9" i="43"/>
  <c r="F9" i="43"/>
  <c r="O136" i="43"/>
  <c r="N136" i="43"/>
  <c r="M136" i="43"/>
  <c r="J146" i="43"/>
  <c r="L136" i="43"/>
  <c r="I135" i="40"/>
  <c r="H135" i="40"/>
  <c r="G135" i="40"/>
  <c r="J6" i="41"/>
  <c r="I6" i="41"/>
  <c r="H6" i="41"/>
  <c r="R6" i="41"/>
  <c r="Q6" i="41"/>
  <c r="P6" i="41"/>
  <c r="T6" i="41"/>
  <c r="S6" i="41"/>
  <c r="F14" i="44"/>
  <c r="D11" i="39"/>
  <c r="L10" i="39"/>
  <c r="K10" i="39"/>
  <c r="M10" i="39"/>
  <c r="H128" i="39"/>
  <c r="G128" i="39"/>
  <c r="I128" i="39"/>
  <c r="I11" i="40"/>
  <c r="H11" i="40"/>
  <c r="J11" i="40"/>
  <c r="Q11" i="40"/>
  <c r="P11" i="40"/>
  <c r="T11" i="40"/>
  <c r="S11" i="40"/>
  <c r="R11" i="40"/>
  <c r="F12" i="40"/>
  <c r="L136" i="40"/>
  <c r="K136" i="40"/>
  <c r="O136" i="40"/>
  <c r="N136" i="40"/>
  <c r="M136" i="40"/>
  <c r="H136" i="41"/>
  <c r="I136" i="41"/>
  <c r="G136" i="41"/>
  <c r="F11" i="42"/>
  <c r="D9" i="46"/>
  <c r="E11" i="39"/>
  <c r="G137" i="40"/>
  <c r="I137" i="40"/>
  <c r="H137" i="40"/>
  <c r="O137" i="41"/>
  <c r="N137" i="41"/>
  <c r="M137" i="41"/>
  <c r="K137" i="41"/>
  <c r="L137" i="41"/>
  <c r="N12" i="42"/>
  <c r="M12" i="42"/>
  <c r="L12" i="42"/>
  <c r="N11" i="43"/>
  <c r="L11" i="43"/>
  <c r="M11" i="43"/>
  <c r="M7" i="39"/>
  <c r="K7" i="39"/>
  <c r="L7" i="39"/>
  <c r="I9" i="39"/>
  <c r="F11" i="39"/>
  <c r="H9" i="39"/>
  <c r="G9" i="39"/>
  <c r="T9" i="39"/>
  <c r="Q9" i="39"/>
  <c r="P9" i="39"/>
  <c r="O9" i="39"/>
  <c r="S9" i="39"/>
  <c r="R9" i="39"/>
  <c r="N11" i="39"/>
  <c r="J12" i="40"/>
  <c r="I12" i="40"/>
  <c r="H12" i="40"/>
  <c r="T12" i="40"/>
  <c r="S12" i="40"/>
  <c r="R12" i="40"/>
  <c r="P12" i="40"/>
  <c r="Q12" i="40"/>
  <c r="O138" i="40"/>
  <c r="N138" i="40"/>
  <c r="M138" i="40"/>
  <c r="K138" i="40"/>
  <c r="L138" i="40"/>
  <c r="I135" i="41"/>
  <c r="H135" i="41"/>
  <c r="G135" i="41"/>
  <c r="N11" i="42"/>
  <c r="L11" i="42"/>
  <c r="M11" i="42"/>
  <c r="N134" i="42"/>
  <c r="M134" i="42"/>
  <c r="L134" i="42"/>
  <c r="K134" i="42"/>
  <c r="O134" i="42"/>
  <c r="I136" i="42"/>
  <c r="G136" i="42"/>
  <c r="H136" i="42"/>
  <c r="F15" i="43"/>
  <c r="C146" i="44"/>
  <c r="O139" i="44"/>
  <c r="N139" i="44"/>
  <c r="M139" i="44"/>
  <c r="L139" i="44"/>
  <c r="F11" i="45"/>
  <c r="F11" i="41"/>
  <c r="M12" i="41"/>
  <c r="L12" i="41"/>
  <c r="N12" i="41"/>
  <c r="I138" i="41"/>
  <c r="H138" i="41"/>
  <c r="G138" i="41"/>
  <c r="O137" i="42"/>
  <c r="N137" i="42"/>
  <c r="M137" i="42"/>
  <c r="L137" i="42"/>
  <c r="K137" i="42"/>
  <c r="O145" i="43"/>
  <c r="N145" i="43"/>
  <c r="M145" i="43"/>
  <c r="L145" i="43"/>
  <c r="O16" i="44"/>
  <c r="T6" i="44"/>
  <c r="S6" i="44"/>
  <c r="R6" i="44"/>
  <c r="Q6" i="44"/>
  <c r="P6" i="44"/>
  <c r="T7" i="44"/>
  <c r="S7" i="44"/>
  <c r="R7" i="44"/>
  <c r="Q7" i="44"/>
  <c r="P7" i="44"/>
  <c r="H10" i="44"/>
  <c r="J10" i="44"/>
  <c r="I10" i="44"/>
  <c r="D21" i="46"/>
  <c r="I11" i="41"/>
  <c r="J11" i="41"/>
  <c r="H11" i="41"/>
  <c r="Q11" i="41"/>
  <c r="R11" i="41"/>
  <c r="P11" i="41"/>
  <c r="T11" i="41"/>
  <c r="S11" i="41"/>
  <c r="F12" i="41"/>
  <c r="L136" i="41"/>
  <c r="K136" i="41"/>
  <c r="O136" i="41"/>
  <c r="N136" i="41"/>
  <c r="M136" i="41"/>
  <c r="I135" i="42"/>
  <c r="H135" i="42"/>
  <c r="G135" i="42"/>
  <c r="R14" i="44"/>
  <c r="P14" i="44"/>
  <c r="T14" i="44"/>
  <c r="S14" i="44"/>
  <c r="Q14" i="44"/>
  <c r="G137" i="41"/>
  <c r="I137" i="41"/>
  <c r="H137" i="41"/>
  <c r="I11" i="42"/>
  <c r="H11" i="42"/>
  <c r="J11" i="42"/>
  <c r="Q11" i="42"/>
  <c r="P11" i="42"/>
  <c r="T11" i="42"/>
  <c r="S11" i="42"/>
  <c r="R11" i="42"/>
  <c r="F12" i="42"/>
  <c r="L136" i="42"/>
  <c r="K136" i="42"/>
  <c r="O136" i="42"/>
  <c r="N136" i="42"/>
  <c r="M136" i="42"/>
  <c r="L13" i="43"/>
  <c r="N13" i="43"/>
  <c r="M13" i="43"/>
  <c r="O142" i="43"/>
  <c r="N142" i="43"/>
  <c r="M142" i="43"/>
  <c r="L142" i="43"/>
  <c r="F7" i="44"/>
  <c r="F8" i="44"/>
  <c r="L13" i="44"/>
  <c r="N13" i="44"/>
  <c r="M13" i="44"/>
  <c r="H15" i="44"/>
  <c r="J15" i="44"/>
  <c r="I15" i="44"/>
  <c r="O142" i="44"/>
  <c r="N142" i="44"/>
  <c r="L142" i="44"/>
  <c r="M142" i="44"/>
  <c r="J12" i="41"/>
  <c r="I12" i="41"/>
  <c r="H12" i="41"/>
  <c r="S12" i="41"/>
  <c r="T12" i="41"/>
  <c r="R12" i="41"/>
  <c r="Q12" i="41"/>
  <c r="P12" i="41"/>
  <c r="N138" i="41"/>
  <c r="O138" i="41"/>
  <c r="M138" i="41"/>
  <c r="L138" i="41"/>
  <c r="K138" i="41"/>
  <c r="G137" i="42"/>
  <c r="I137" i="42"/>
  <c r="H137" i="42"/>
  <c r="N8" i="44"/>
  <c r="L8" i="44"/>
  <c r="M8" i="44"/>
  <c r="N9" i="44"/>
  <c r="M9" i="44"/>
  <c r="L9" i="44"/>
  <c r="N10" i="42"/>
  <c r="M10" i="42"/>
  <c r="L10" i="42"/>
  <c r="J12" i="42"/>
  <c r="I12" i="42"/>
  <c r="H12" i="42"/>
  <c r="T12" i="42"/>
  <c r="R12" i="42"/>
  <c r="P12" i="42"/>
  <c r="S12" i="42"/>
  <c r="Q12" i="42"/>
  <c r="I134" i="42"/>
  <c r="H134" i="42"/>
  <c r="G134" i="42"/>
  <c r="O138" i="42"/>
  <c r="M138" i="42"/>
  <c r="N138" i="42"/>
  <c r="L138" i="42"/>
  <c r="K138" i="42"/>
  <c r="N10" i="43"/>
  <c r="M10" i="43"/>
  <c r="L10" i="43"/>
  <c r="O139" i="43"/>
  <c r="N139" i="43"/>
  <c r="M139" i="43"/>
  <c r="L139" i="43"/>
  <c r="J6" i="44"/>
  <c r="H6" i="44"/>
  <c r="G16" i="44"/>
  <c r="I6" i="44"/>
  <c r="J7" i="44"/>
  <c r="I7" i="44"/>
  <c r="H7" i="44"/>
  <c r="T14" i="45"/>
  <c r="S14" i="45"/>
  <c r="R14" i="45"/>
  <c r="Q14" i="45"/>
  <c r="P14" i="45"/>
  <c r="I145" i="45"/>
  <c r="H145" i="45"/>
  <c r="G145" i="45"/>
  <c r="N10" i="44"/>
  <c r="M10" i="44"/>
  <c r="L10" i="44"/>
  <c r="N11" i="44"/>
  <c r="M11" i="44"/>
  <c r="L11" i="44"/>
  <c r="L12" i="44"/>
  <c r="N12" i="44"/>
  <c r="M12" i="44"/>
  <c r="G16" i="45"/>
  <c r="J6" i="45"/>
  <c r="I6" i="45"/>
  <c r="H6" i="45"/>
  <c r="F15" i="45"/>
  <c r="D10" i="47"/>
  <c r="D146" i="43"/>
  <c r="M138" i="43"/>
  <c r="L138" i="43"/>
  <c r="O138" i="43"/>
  <c r="N138" i="43"/>
  <c r="C16" i="44"/>
  <c r="K16" i="44"/>
  <c r="N6" i="44"/>
  <c r="M6" i="44"/>
  <c r="L6" i="44"/>
  <c r="J8" i="44"/>
  <c r="I8" i="44"/>
  <c r="H8" i="44"/>
  <c r="R8" i="44"/>
  <c r="Q8" i="44"/>
  <c r="P8" i="44"/>
  <c r="T8" i="44"/>
  <c r="S8" i="44"/>
  <c r="F9" i="44"/>
  <c r="F13" i="44"/>
  <c r="T13" i="44"/>
  <c r="R13" i="44"/>
  <c r="S13" i="44"/>
  <c r="Q13" i="44"/>
  <c r="P13" i="44"/>
  <c r="J14" i="44"/>
  <c r="H14" i="44"/>
  <c r="I14" i="44"/>
  <c r="P15" i="44"/>
  <c r="S15" i="44"/>
  <c r="T15" i="44"/>
  <c r="R15" i="44"/>
  <c r="Q15" i="44"/>
  <c r="N141" i="44"/>
  <c r="M141" i="44"/>
  <c r="L141" i="44"/>
  <c r="O141" i="44"/>
  <c r="D146" i="45"/>
  <c r="D13" i="46"/>
  <c r="D11" i="48"/>
  <c r="D16" i="44"/>
  <c r="F12" i="44"/>
  <c r="O145" i="44"/>
  <c r="M145" i="44"/>
  <c r="N145" i="44"/>
  <c r="L145" i="44"/>
  <c r="T6" i="45"/>
  <c r="O16" i="45"/>
  <c r="S6" i="45"/>
  <c r="R6" i="45"/>
  <c r="Q6" i="45"/>
  <c r="P6" i="45"/>
  <c r="N8" i="45"/>
  <c r="M8" i="45"/>
  <c r="L8" i="45"/>
  <c r="J10" i="45"/>
  <c r="I10" i="45"/>
  <c r="H10" i="45"/>
  <c r="E146" i="45"/>
  <c r="D14" i="47"/>
  <c r="F6" i="44"/>
  <c r="E16" i="44"/>
  <c r="F16" i="44" s="1"/>
  <c r="L7" i="44"/>
  <c r="N7" i="44"/>
  <c r="M7" i="44"/>
  <c r="H9" i="44"/>
  <c r="J9" i="44"/>
  <c r="I9" i="44"/>
  <c r="P9" i="44"/>
  <c r="T9" i="44"/>
  <c r="Q9" i="44"/>
  <c r="S9" i="44"/>
  <c r="R9" i="44"/>
  <c r="F10" i="44"/>
  <c r="F11" i="44"/>
  <c r="P11" i="44"/>
  <c r="T11" i="44"/>
  <c r="S11" i="44"/>
  <c r="R11" i="44"/>
  <c r="Q11" i="44"/>
  <c r="T12" i="44"/>
  <c r="P12" i="44"/>
  <c r="S12" i="44"/>
  <c r="R12" i="44"/>
  <c r="Q12" i="44"/>
  <c r="J13" i="44"/>
  <c r="H13" i="44"/>
  <c r="I13" i="44"/>
  <c r="L14" i="44"/>
  <c r="N14" i="44"/>
  <c r="M14" i="44"/>
  <c r="D17" i="46"/>
  <c r="D15" i="48"/>
  <c r="P10" i="44"/>
  <c r="T10" i="44"/>
  <c r="S10" i="44"/>
  <c r="R10" i="44"/>
  <c r="Q10" i="44"/>
  <c r="J11" i="44"/>
  <c r="H11" i="44"/>
  <c r="I11" i="44"/>
  <c r="I12" i="44"/>
  <c r="H12" i="44"/>
  <c r="J12" i="44"/>
  <c r="F7" i="45"/>
  <c r="T10" i="45"/>
  <c r="S10" i="45"/>
  <c r="R10" i="45"/>
  <c r="Q10" i="45"/>
  <c r="P10" i="45"/>
  <c r="N12" i="45"/>
  <c r="M12" i="45"/>
  <c r="L12" i="45"/>
  <c r="J14" i="45"/>
  <c r="I14" i="45"/>
  <c r="H14" i="45"/>
  <c r="I139" i="45"/>
  <c r="H139" i="45"/>
  <c r="G139" i="45"/>
  <c r="D18" i="47"/>
  <c r="D19" i="48"/>
  <c r="N15" i="44"/>
  <c r="M15" i="44"/>
  <c r="L15" i="44"/>
  <c r="O136" i="44"/>
  <c r="N136" i="44"/>
  <c r="M136" i="44"/>
  <c r="J146" i="44"/>
  <c r="L136" i="44"/>
  <c r="J7" i="45"/>
  <c r="I7" i="45"/>
  <c r="H7" i="45"/>
  <c r="T7" i="45"/>
  <c r="S7" i="45"/>
  <c r="R7" i="45"/>
  <c r="Q7" i="45"/>
  <c r="P7" i="45"/>
  <c r="F8" i="45"/>
  <c r="N9" i="45"/>
  <c r="M9" i="45"/>
  <c r="L9" i="45"/>
  <c r="J11" i="45"/>
  <c r="I11" i="45"/>
  <c r="H11" i="45"/>
  <c r="T11" i="45"/>
  <c r="S11" i="45"/>
  <c r="R11" i="45"/>
  <c r="Q11" i="45"/>
  <c r="P11" i="45"/>
  <c r="F12" i="45"/>
  <c r="N13" i="45"/>
  <c r="M13" i="45"/>
  <c r="L13" i="45"/>
  <c r="J15" i="45"/>
  <c r="I15" i="45"/>
  <c r="H15" i="45"/>
  <c r="T15" i="45"/>
  <c r="S15" i="45"/>
  <c r="R15" i="45"/>
  <c r="Q15" i="45"/>
  <c r="P15" i="45"/>
  <c r="I141" i="45"/>
  <c r="H141" i="45"/>
  <c r="G141" i="45"/>
  <c r="D10" i="46"/>
  <c r="D14" i="46"/>
  <c r="D18" i="46"/>
  <c r="D11" i="47"/>
  <c r="D15" i="47"/>
  <c r="D19" i="47"/>
  <c r="D8" i="48"/>
  <c r="D12" i="48"/>
  <c r="D16" i="48"/>
  <c r="D20" i="48"/>
  <c r="F15" i="44"/>
  <c r="M138" i="44"/>
  <c r="L138" i="44"/>
  <c r="O138" i="44"/>
  <c r="N138" i="44"/>
  <c r="C16" i="45"/>
  <c r="N6" i="45"/>
  <c r="M6" i="45"/>
  <c r="L6" i="45"/>
  <c r="K16" i="45"/>
  <c r="J8" i="45"/>
  <c r="I8" i="45"/>
  <c r="H8" i="45"/>
  <c r="R8" i="45"/>
  <c r="Q8" i="45"/>
  <c r="P8" i="45"/>
  <c r="S8" i="45"/>
  <c r="T8" i="45"/>
  <c r="F9" i="45"/>
  <c r="N10" i="45"/>
  <c r="M10" i="45"/>
  <c r="L10" i="45"/>
  <c r="J12" i="45"/>
  <c r="I12" i="45"/>
  <c r="H12" i="45"/>
  <c r="R12" i="45"/>
  <c r="Q12" i="45"/>
  <c r="P12" i="45"/>
  <c r="T12" i="45"/>
  <c r="S12" i="45"/>
  <c r="F13" i="45"/>
  <c r="N14" i="45"/>
  <c r="M14" i="45"/>
  <c r="L14" i="45"/>
  <c r="D16" i="45"/>
  <c r="D11" i="46"/>
  <c r="D15" i="46"/>
  <c r="D19" i="46"/>
  <c r="D8" i="47"/>
  <c r="D12" i="47"/>
  <c r="D16" i="47"/>
  <c r="D20" i="47"/>
  <c r="D9" i="48"/>
  <c r="D13" i="48"/>
  <c r="D17" i="48"/>
  <c r="D21" i="48"/>
  <c r="N140" i="44"/>
  <c r="L140" i="44"/>
  <c r="O140" i="44"/>
  <c r="M140" i="44"/>
  <c r="F6" i="45"/>
  <c r="E16" i="45"/>
  <c r="F16" i="45" s="1"/>
  <c r="L7" i="45"/>
  <c r="N7" i="45"/>
  <c r="M7" i="45"/>
  <c r="H9" i="45"/>
  <c r="J9" i="45"/>
  <c r="I9" i="45"/>
  <c r="P9" i="45"/>
  <c r="T9" i="45"/>
  <c r="S9" i="45"/>
  <c r="R9" i="45"/>
  <c r="Q9" i="45"/>
  <c r="F10" i="45"/>
  <c r="L11" i="45"/>
  <c r="N11" i="45"/>
  <c r="M11" i="45"/>
  <c r="H13" i="45"/>
  <c r="J13" i="45"/>
  <c r="I13" i="45"/>
  <c r="P13" i="45"/>
  <c r="T13" i="45"/>
  <c r="S13" i="45"/>
  <c r="R13" i="45"/>
  <c r="Q13" i="45"/>
  <c r="F14" i="45"/>
  <c r="L15" i="45"/>
  <c r="N15" i="45"/>
  <c r="M15" i="45"/>
  <c r="O137" i="44"/>
  <c r="M137" i="44"/>
  <c r="N137" i="44"/>
  <c r="L137" i="44"/>
  <c r="C146" i="45"/>
  <c r="I137" i="45"/>
  <c r="H137" i="45"/>
  <c r="G137" i="45"/>
  <c r="D8" i="46"/>
  <c r="D12" i="46"/>
  <c r="D16" i="46"/>
  <c r="D20" i="46"/>
  <c r="D9" i="47"/>
  <c r="D13" i="47"/>
  <c r="D17" i="47"/>
  <c r="D21" i="47"/>
  <c r="D10" i="48"/>
  <c r="D14" i="48"/>
  <c r="D18" i="48"/>
  <c r="L79" i="3"/>
  <c r="K79" i="3"/>
  <c r="J79" i="3"/>
  <c r="F18" i="2"/>
  <c r="H20" i="10"/>
  <c r="H18" i="10"/>
  <c r="H14" i="10"/>
  <c r="H12" i="10"/>
  <c r="H10" i="10"/>
  <c r="E7" i="10"/>
  <c r="H21" i="10"/>
  <c r="H16" i="10"/>
  <c r="H13" i="10"/>
  <c r="H11" i="10"/>
  <c r="H9" i="10"/>
  <c r="H8" i="10"/>
  <c r="H17" i="10"/>
  <c r="H15" i="10"/>
  <c r="H19" i="10"/>
  <c r="W6" i="5"/>
  <c r="V6" i="5"/>
  <c r="U6" i="5"/>
  <c r="T6" i="5"/>
  <c r="S6" i="5"/>
  <c r="A11" i="12"/>
  <c r="A12" i="12"/>
  <c r="G55" i="12"/>
  <c r="A15" i="12"/>
  <c r="G54" i="12"/>
  <c r="A14" i="12"/>
  <c r="G53" i="12"/>
  <c r="G57" i="12" s="1"/>
  <c r="J5" i="12"/>
  <c r="I5" i="12"/>
  <c r="A13" i="12"/>
  <c r="G56" i="12"/>
  <c r="G18" i="2"/>
  <c r="G17" i="2"/>
  <c r="M51" i="8"/>
  <c r="N8" i="8"/>
  <c r="N277" i="8"/>
  <c r="N275" i="8"/>
  <c r="N273" i="8"/>
  <c r="N254" i="8"/>
  <c r="N252" i="8"/>
  <c r="N233" i="8"/>
  <c r="N231" i="8"/>
  <c r="N229" i="8"/>
  <c r="N210" i="8"/>
  <c r="N208" i="8"/>
  <c r="N189" i="8"/>
  <c r="N187" i="8"/>
  <c r="N185" i="8"/>
  <c r="N166" i="8"/>
  <c r="N164" i="8"/>
  <c r="N145" i="8"/>
  <c r="N143" i="8"/>
  <c r="N141" i="8"/>
  <c r="N122" i="8"/>
  <c r="N120" i="8"/>
  <c r="N101" i="8"/>
  <c r="N99" i="8"/>
  <c r="N97" i="8"/>
  <c r="M271" i="8"/>
  <c r="N272" i="8" s="1"/>
  <c r="M227" i="8"/>
  <c r="N228" i="8" s="1"/>
  <c r="M183" i="8"/>
  <c r="N184" i="8" s="1"/>
  <c r="M139" i="8"/>
  <c r="N140" i="8" s="1"/>
  <c r="M95" i="8"/>
  <c r="N96" i="8" s="1"/>
  <c r="N276" i="8"/>
  <c r="N274" i="8"/>
  <c r="N255" i="8"/>
  <c r="N253" i="8"/>
  <c r="N251" i="8"/>
  <c r="N232" i="8"/>
  <c r="N230" i="8"/>
  <c r="N211" i="8"/>
  <c r="N209" i="8"/>
  <c r="N207" i="8"/>
  <c r="N188" i="8"/>
  <c r="N186" i="8"/>
  <c r="N167" i="8"/>
  <c r="N165" i="8"/>
  <c r="N163" i="8"/>
  <c r="N144" i="8"/>
  <c r="N142" i="8"/>
  <c r="N123" i="8"/>
  <c r="N121" i="8"/>
  <c r="N119" i="8"/>
  <c r="N100" i="8"/>
  <c r="N98" i="8"/>
  <c r="M73" i="8"/>
  <c r="M29" i="8"/>
  <c r="N30" i="8" s="1"/>
  <c r="M249" i="8"/>
  <c r="N250" i="8" s="1"/>
  <c r="M205" i="8"/>
  <c r="N206" i="8" s="1"/>
  <c r="M161" i="8"/>
  <c r="N162" i="8" s="1"/>
  <c r="M117" i="8"/>
  <c r="N118" i="8" s="1"/>
  <c r="K7" i="8"/>
  <c r="L31" i="2"/>
  <c r="L6" i="3"/>
  <c r="K6" i="5"/>
  <c r="H32" i="10"/>
  <c r="H34" i="10"/>
  <c r="H41" i="10"/>
  <c r="Q9" i="16"/>
  <c r="Q21" i="16"/>
  <c r="H17" i="2"/>
  <c r="H18" i="2"/>
  <c r="L6" i="5"/>
  <c r="R9" i="16"/>
  <c r="R21" i="16"/>
  <c r="K152" i="3"/>
  <c r="I6" i="6"/>
  <c r="Q6" i="6"/>
  <c r="H38" i="10"/>
  <c r="H37" i="10"/>
  <c r="H36" i="10"/>
  <c r="H33" i="10"/>
  <c r="H43" i="10"/>
  <c r="H35" i="10"/>
  <c r="E29" i="10"/>
  <c r="H42" i="10"/>
  <c r="H30" i="10"/>
  <c r="K73" i="10"/>
  <c r="N78" i="10"/>
  <c r="N74" i="10"/>
  <c r="N77" i="10"/>
  <c r="J6" i="6"/>
  <c r="R6" i="6"/>
  <c r="H31" i="10"/>
  <c r="K6" i="6"/>
  <c r="S6" i="6"/>
  <c r="H40" i="10"/>
  <c r="L10" i="10"/>
  <c r="L12" i="10"/>
  <c r="L14" i="10"/>
  <c r="J15" i="10"/>
  <c r="L18" i="10"/>
  <c r="J19" i="10"/>
  <c r="L33" i="10"/>
  <c r="J34" i="10"/>
  <c r="L37" i="10"/>
  <c r="J39" i="10"/>
  <c r="J40" i="10"/>
  <c r="J56" i="10"/>
  <c r="L60" i="10"/>
  <c r="J62" i="10"/>
  <c r="L77" i="10"/>
  <c r="L81" i="10"/>
  <c r="H96" i="10"/>
  <c r="F98" i="10"/>
  <c r="J100" i="10"/>
  <c r="L103" i="10"/>
  <c r="J106" i="10"/>
  <c r="H108" i="10"/>
  <c r="F53" i="12"/>
  <c r="F57" i="12" s="1"/>
  <c r="D54" i="12"/>
  <c r="C118" i="13"/>
  <c r="D160" i="13"/>
  <c r="J8" i="10"/>
  <c r="J20" i="10"/>
  <c r="J30" i="10"/>
  <c r="J31" i="10"/>
  <c r="L38" i="10"/>
  <c r="L39" i="10"/>
  <c r="J41" i="10"/>
  <c r="J52" i="10"/>
  <c r="L61" i="10"/>
  <c r="L82" i="10"/>
  <c r="J96" i="10"/>
  <c r="J97" i="10"/>
  <c r="H101" i="10"/>
  <c r="L105" i="10"/>
  <c r="E54" i="12"/>
  <c r="E57" i="12" s="1"/>
  <c r="C55" i="12"/>
  <c r="C160" i="13"/>
  <c r="C48" i="13"/>
  <c r="C90" i="13"/>
  <c r="C132" i="13"/>
  <c r="C104" i="13"/>
  <c r="O20" i="13"/>
  <c r="C76" i="13"/>
  <c r="D118" i="13"/>
  <c r="O23" i="14"/>
  <c r="Q21" i="15"/>
  <c r="F107" i="10"/>
  <c r="F103" i="10"/>
  <c r="F99" i="10"/>
  <c r="F102" i="10"/>
  <c r="C56" i="12"/>
  <c r="D90" i="13"/>
  <c r="D132" i="13"/>
  <c r="D62" i="13"/>
  <c r="D20" i="13"/>
  <c r="D146" i="13"/>
  <c r="D34" i="13"/>
  <c r="D76" i="13"/>
  <c r="F160" i="13"/>
  <c r="C23" i="14"/>
  <c r="C163" i="14"/>
  <c r="C149" i="14"/>
  <c r="C135" i="14"/>
  <c r="C121" i="14"/>
  <c r="C107" i="14"/>
  <c r="C93" i="14"/>
  <c r="C79" i="14"/>
  <c r="C65" i="14"/>
  <c r="C51" i="14"/>
  <c r="C37" i="14"/>
  <c r="N23" i="14"/>
  <c r="U148" i="18"/>
  <c r="U62" i="18"/>
  <c r="U132" i="18"/>
  <c r="U106" i="18"/>
  <c r="U90" i="18"/>
  <c r="U64" i="18"/>
  <c r="U160" i="18"/>
  <c r="U134" i="18"/>
  <c r="U118" i="18"/>
  <c r="U92" i="18"/>
  <c r="U76" i="18"/>
  <c r="U50" i="18"/>
  <c r="U120" i="18"/>
  <c r="U34" i="18"/>
  <c r="U8" i="18"/>
  <c r="U48" i="18"/>
  <c r="U36" i="18"/>
  <c r="U146" i="18"/>
  <c r="U78" i="18"/>
  <c r="U20" i="18"/>
  <c r="U104" i="18"/>
  <c r="U22" i="18"/>
  <c r="J32" i="10"/>
  <c r="J35" i="10"/>
  <c r="J43" i="10"/>
  <c r="J64" i="10"/>
  <c r="J60" i="10"/>
  <c r="J57" i="10"/>
  <c r="J55" i="10"/>
  <c r="J53" i="10"/>
  <c r="G51" i="10"/>
  <c r="J54" i="10"/>
  <c r="L64" i="10"/>
  <c r="L75" i="10"/>
  <c r="L85" i="10"/>
  <c r="H106" i="10"/>
  <c r="H102" i="10"/>
  <c r="H100" i="10"/>
  <c r="H98" i="10"/>
  <c r="F104" i="10"/>
  <c r="D55" i="12"/>
  <c r="D53" i="12"/>
  <c r="D57" i="12" s="1"/>
  <c r="D56" i="12"/>
  <c r="Q20" i="13"/>
  <c r="F76" i="13"/>
  <c r="E105" i="15"/>
  <c r="E119" i="15"/>
  <c r="E133" i="15"/>
  <c r="E161" i="15"/>
  <c r="E35" i="15"/>
  <c r="E21" i="15"/>
  <c r="E49" i="15"/>
  <c r="E147" i="15"/>
  <c r="E63" i="15"/>
  <c r="E91" i="15"/>
  <c r="E77" i="15"/>
  <c r="E119" i="17"/>
  <c r="E93" i="17"/>
  <c r="E161" i="17"/>
  <c r="E135" i="17"/>
  <c r="E49" i="17"/>
  <c r="E23" i="17"/>
  <c r="E91" i="17"/>
  <c r="E65" i="17"/>
  <c r="E9" i="17"/>
  <c r="E133" i="17"/>
  <c r="E107" i="17"/>
  <c r="E149" i="17"/>
  <c r="E105" i="17"/>
  <c r="E79" i="17"/>
  <c r="E77" i="17"/>
  <c r="E121" i="17"/>
  <c r="E37" i="17"/>
  <c r="E63" i="17"/>
  <c r="E35" i="17"/>
  <c r="S21" i="17"/>
  <c r="V7" i="17"/>
  <c r="E51" i="17"/>
  <c r="L9" i="10"/>
  <c r="L11" i="10"/>
  <c r="L13" i="10"/>
  <c r="L16" i="10"/>
  <c r="L108" i="10"/>
  <c r="L104" i="10"/>
  <c r="L101" i="10"/>
  <c r="L99" i="10"/>
  <c r="L97" i="10"/>
  <c r="L63" i="10"/>
  <c r="L59" i="10"/>
  <c r="L42" i="10"/>
  <c r="L43" i="10"/>
  <c r="L57" i="10"/>
  <c r="L65" i="10"/>
  <c r="L86" i="10"/>
  <c r="J109" i="10"/>
  <c r="J105" i="10"/>
  <c r="H99" i="10"/>
  <c r="H103" i="10"/>
  <c r="F105" i="10"/>
  <c r="L109" i="10"/>
  <c r="E56" i="12"/>
  <c r="F62" i="13"/>
  <c r="F20" i="13"/>
  <c r="F104" i="13"/>
  <c r="F146" i="13"/>
  <c r="F34" i="13"/>
  <c r="F118" i="13"/>
  <c r="D48" i="13"/>
  <c r="F132" i="13"/>
  <c r="P23" i="14"/>
  <c r="F119" i="15"/>
  <c r="F133" i="15"/>
  <c r="F147" i="15"/>
  <c r="F35" i="15"/>
  <c r="F21" i="15"/>
  <c r="F49" i="15"/>
  <c r="F63" i="15"/>
  <c r="F91" i="15"/>
  <c r="F77" i="15"/>
  <c r="F105" i="15"/>
  <c r="L32" i="10"/>
  <c r="L35" i="10"/>
  <c r="N56" i="10"/>
  <c r="N54" i="10"/>
  <c r="L54" i="10"/>
  <c r="J58" i="10"/>
  <c r="L76" i="10"/>
  <c r="L79" i="10"/>
  <c r="L87" i="10"/>
  <c r="F97" i="10"/>
  <c r="L98" i="10"/>
  <c r="F100" i="10"/>
  <c r="J102" i="10"/>
  <c r="H104" i="10"/>
  <c r="F106" i="10"/>
  <c r="V5" i="12"/>
  <c r="F56" i="12"/>
  <c r="F90" i="13"/>
  <c r="Q23" i="14"/>
  <c r="U7" i="12"/>
  <c r="U9" i="12"/>
  <c r="G48" i="13"/>
  <c r="E76" i="13"/>
  <c r="G160" i="13"/>
  <c r="G119" i="15"/>
  <c r="G133" i="15"/>
  <c r="G147" i="15"/>
  <c r="G161" i="15"/>
  <c r="U21" i="15"/>
  <c r="C49" i="15"/>
  <c r="D63" i="15"/>
  <c r="C147" i="15"/>
  <c r="F119" i="16"/>
  <c r="F93" i="16"/>
  <c r="F161" i="16"/>
  <c r="F135" i="16"/>
  <c r="F49" i="16"/>
  <c r="F23" i="16"/>
  <c r="F91" i="16"/>
  <c r="F65" i="16"/>
  <c r="F9" i="16"/>
  <c r="F133" i="16"/>
  <c r="F107" i="16"/>
  <c r="F105" i="16"/>
  <c r="F79" i="16"/>
  <c r="F21" i="16"/>
  <c r="G51" i="16"/>
  <c r="G79" i="16"/>
  <c r="F161" i="17"/>
  <c r="F135" i="17"/>
  <c r="F49" i="17"/>
  <c r="F23" i="17"/>
  <c r="F91" i="17"/>
  <c r="F65" i="17"/>
  <c r="F9" i="17"/>
  <c r="F133" i="17"/>
  <c r="F107" i="17"/>
  <c r="F149" i="17"/>
  <c r="F63" i="17"/>
  <c r="F37" i="17"/>
  <c r="F21" i="17"/>
  <c r="F147" i="17"/>
  <c r="F121" i="17"/>
  <c r="F35" i="17"/>
  <c r="V132" i="18"/>
  <c r="V106" i="18"/>
  <c r="V90" i="18"/>
  <c r="V64" i="18"/>
  <c r="V160" i="18"/>
  <c r="V134" i="18"/>
  <c r="V48" i="18"/>
  <c r="V118" i="18"/>
  <c r="V92" i="18"/>
  <c r="V76" i="18"/>
  <c r="V50" i="18"/>
  <c r="V146" i="18"/>
  <c r="V120" i="18"/>
  <c r="V34" i="18"/>
  <c r="V8" i="18"/>
  <c r="V62" i="18"/>
  <c r="V36" i="18"/>
  <c r="V148" i="18"/>
  <c r="V78" i="18"/>
  <c r="V20" i="18"/>
  <c r="V104" i="18"/>
  <c r="X6" i="18"/>
  <c r="V22" i="18"/>
  <c r="C21" i="15"/>
  <c r="C35" i="15"/>
  <c r="D49" i="15"/>
  <c r="G105" i="15"/>
  <c r="G161" i="16"/>
  <c r="G135" i="16"/>
  <c r="G49" i="16"/>
  <c r="G23" i="16"/>
  <c r="G91" i="16"/>
  <c r="G65" i="16"/>
  <c r="G9" i="16"/>
  <c r="G133" i="16"/>
  <c r="G107" i="16"/>
  <c r="G149" i="16"/>
  <c r="G63" i="16"/>
  <c r="G37" i="16"/>
  <c r="G21" i="16"/>
  <c r="G147" i="16"/>
  <c r="G121" i="16"/>
  <c r="G35" i="16"/>
  <c r="W7" i="16"/>
  <c r="V7" i="16"/>
  <c r="U7" i="16"/>
  <c r="G119" i="16"/>
  <c r="F147" i="16"/>
  <c r="M148" i="18"/>
  <c r="M62" i="18"/>
  <c r="M132" i="18"/>
  <c r="M106" i="18"/>
  <c r="M90" i="18"/>
  <c r="M64" i="18"/>
  <c r="M160" i="18"/>
  <c r="M134" i="18"/>
  <c r="M118" i="18"/>
  <c r="M92" i="18"/>
  <c r="M76" i="18"/>
  <c r="M50" i="18"/>
  <c r="M34" i="18"/>
  <c r="M8" i="18"/>
  <c r="M120" i="18"/>
  <c r="M36" i="18"/>
  <c r="M20" i="18"/>
  <c r="F148" i="18"/>
  <c r="G76" i="13"/>
  <c r="G77" i="15"/>
  <c r="G91" i="15"/>
  <c r="F35" i="16"/>
  <c r="F63" i="16"/>
  <c r="K7" i="17"/>
  <c r="J7" i="17"/>
  <c r="I7" i="17"/>
  <c r="R9" i="17"/>
  <c r="P21" i="17"/>
  <c r="F93" i="17"/>
  <c r="N132" i="18"/>
  <c r="N106" i="18"/>
  <c r="N90" i="18"/>
  <c r="N64" i="18"/>
  <c r="N160" i="18"/>
  <c r="N134" i="18"/>
  <c r="N48" i="18"/>
  <c r="N118" i="18"/>
  <c r="N92" i="18"/>
  <c r="N76" i="18"/>
  <c r="N50" i="18"/>
  <c r="N146" i="18"/>
  <c r="N120" i="18"/>
  <c r="N34" i="18"/>
  <c r="N8" i="18"/>
  <c r="N36" i="18"/>
  <c r="N20" i="18"/>
  <c r="N148" i="18"/>
  <c r="N62" i="18"/>
  <c r="N22" i="18"/>
  <c r="G34" i="13"/>
  <c r="G146" i="13"/>
  <c r="J7" i="15"/>
  <c r="G63" i="15"/>
  <c r="D133" i="15"/>
  <c r="I7" i="16"/>
  <c r="G93" i="16"/>
  <c r="F121" i="16"/>
  <c r="F149" i="16"/>
  <c r="E148" i="18"/>
  <c r="E62" i="18"/>
  <c r="E132" i="18"/>
  <c r="E106" i="18"/>
  <c r="E90" i="18"/>
  <c r="E64" i="18"/>
  <c r="E160" i="18"/>
  <c r="E134" i="18"/>
  <c r="E118" i="18"/>
  <c r="E92" i="18"/>
  <c r="E76" i="18"/>
  <c r="E50" i="18"/>
  <c r="E146" i="18"/>
  <c r="E104" i="18"/>
  <c r="E34" i="18"/>
  <c r="E8" i="18"/>
  <c r="E78" i="18"/>
  <c r="E36" i="18"/>
  <c r="E120" i="18"/>
  <c r="E48" i="18"/>
  <c r="E20" i="18"/>
  <c r="M78" i="18"/>
  <c r="M104" i="18"/>
  <c r="I6" i="13"/>
  <c r="G104" i="13"/>
  <c r="C91" i="15"/>
  <c r="C105" i="15"/>
  <c r="C133" i="15"/>
  <c r="K7" i="15"/>
  <c r="G49" i="15"/>
  <c r="F37" i="16"/>
  <c r="P9" i="17"/>
  <c r="F119" i="17"/>
  <c r="F132" i="18"/>
  <c r="F106" i="18"/>
  <c r="F90" i="18"/>
  <c r="F64" i="18"/>
  <c r="F160" i="18"/>
  <c r="F134" i="18"/>
  <c r="F48" i="18"/>
  <c r="F118" i="18"/>
  <c r="F92" i="18"/>
  <c r="F76" i="18"/>
  <c r="F50" i="18"/>
  <c r="F146" i="18"/>
  <c r="F120" i="18"/>
  <c r="F104" i="18"/>
  <c r="F62" i="18"/>
  <c r="F34" i="18"/>
  <c r="F8" i="18"/>
  <c r="F78" i="18"/>
  <c r="F36" i="18"/>
  <c r="F20" i="18"/>
  <c r="F22" i="18"/>
  <c r="E22" i="18"/>
  <c r="N78" i="18"/>
  <c r="N104" i="18"/>
  <c r="M146" i="18"/>
  <c r="M161" i="19"/>
  <c r="M149" i="19"/>
  <c r="M147" i="19"/>
  <c r="M121" i="19"/>
  <c r="M119" i="19"/>
  <c r="M105" i="19"/>
  <c r="M135" i="19"/>
  <c r="M133" i="19"/>
  <c r="M107" i="19"/>
  <c r="M93" i="19"/>
  <c r="M91" i="19"/>
  <c r="M79" i="19"/>
  <c r="M77" i="19"/>
  <c r="M65" i="19"/>
  <c r="M63" i="19"/>
  <c r="M51" i="19"/>
  <c r="M49" i="19"/>
  <c r="M37" i="19"/>
  <c r="M35" i="19"/>
  <c r="M23" i="19"/>
  <c r="L7" i="19"/>
  <c r="M9" i="19"/>
  <c r="M21" i="19"/>
  <c r="D91" i="15"/>
  <c r="D105" i="15"/>
  <c r="D119" i="15"/>
  <c r="D147" i="15"/>
  <c r="L7" i="15"/>
  <c r="W7" i="15"/>
  <c r="G21" i="15"/>
  <c r="R21" i="15"/>
  <c r="G35" i="15"/>
  <c r="C119" i="15"/>
  <c r="C161" i="15"/>
  <c r="F77" i="16"/>
  <c r="Q9" i="17"/>
  <c r="Q21" i="17"/>
  <c r="F77" i="17"/>
  <c r="F105" i="17"/>
  <c r="M48" i="18"/>
  <c r="C9" i="16"/>
  <c r="E21" i="16"/>
  <c r="P21" i="16"/>
  <c r="E37" i="16"/>
  <c r="E63" i="16"/>
  <c r="C65" i="16"/>
  <c r="C91" i="16"/>
  <c r="D107" i="16"/>
  <c r="D133" i="16"/>
  <c r="E149" i="16"/>
  <c r="D21" i="17"/>
  <c r="O21" i="17"/>
  <c r="D37" i="17"/>
  <c r="G51" i="17"/>
  <c r="D63" i="17"/>
  <c r="G77" i="17"/>
  <c r="C107" i="17"/>
  <c r="C133" i="17"/>
  <c r="D149" i="17"/>
  <c r="G90" i="18"/>
  <c r="G64" i="18"/>
  <c r="G160" i="18"/>
  <c r="G134" i="18"/>
  <c r="G118" i="18"/>
  <c r="G92" i="18"/>
  <c r="G146" i="18"/>
  <c r="G120" i="18"/>
  <c r="G104" i="18"/>
  <c r="G78" i="18"/>
  <c r="O90" i="18"/>
  <c r="O64" i="18"/>
  <c r="O160" i="18"/>
  <c r="O134" i="18"/>
  <c r="O118" i="18"/>
  <c r="O92" i="18"/>
  <c r="O146" i="18"/>
  <c r="O120" i="18"/>
  <c r="O104" i="18"/>
  <c r="O78" i="18"/>
  <c r="D20" i="18"/>
  <c r="L20" i="18"/>
  <c r="T20" i="18"/>
  <c r="C36" i="18"/>
  <c r="K36" i="18"/>
  <c r="S36" i="18"/>
  <c r="D48" i="18"/>
  <c r="S50" i="18"/>
  <c r="L76" i="18"/>
  <c r="O106" i="18"/>
  <c r="D120" i="18"/>
  <c r="T146" i="18"/>
  <c r="N161" i="19"/>
  <c r="N149" i="19"/>
  <c r="N105" i="19"/>
  <c r="N135" i="19"/>
  <c r="N133" i="19"/>
  <c r="N107" i="19"/>
  <c r="N93" i="19"/>
  <c r="N91" i="19"/>
  <c r="N79" i="19"/>
  <c r="N77" i="19"/>
  <c r="N119" i="19"/>
  <c r="N51" i="19"/>
  <c r="N147" i="19"/>
  <c r="N121" i="19"/>
  <c r="N49" i="19"/>
  <c r="N23" i="19"/>
  <c r="N9" i="19"/>
  <c r="N65" i="19"/>
  <c r="N21" i="19"/>
  <c r="N63" i="19"/>
  <c r="N37" i="19"/>
  <c r="J7" i="16"/>
  <c r="E9" i="16"/>
  <c r="P9" i="16"/>
  <c r="D23" i="16"/>
  <c r="D49" i="16"/>
  <c r="E65" i="16"/>
  <c r="E91" i="16"/>
  <c r="C93" i="16"/>
  <c r="C119" i="16"/>
  <c r="D135" i="16"/>
  <c r="D161" i="16"/>
  <c r="D9" i="17"/>
  <c r="O9" i="17"/>
  <c r="C23" i="17"/>
  <c r="C49" i="17"/>
  <c r="D65" i="17"/>
  <c r="G79" i="17"/>
  <c r="D91" i="17"/>
  <c r="G105" i="17"/>
  <c r="C135" i="17"/>
  <c r="C161" i="17"/>
  <c r="I6" i="18"/>
  <c r="Q6" i="18"/>
  <c r="C34" i="18"/>
  <c r="K34" i="18"/>
  <c r="S34" i="18"/>
  <c r="G48" i="18"/>
  <c r="T48" i="18"/>
  <c r="C50" i="18"/>
  <c r="S76" i="18"/>
  <c r="L120" i="18"/>
  <c r="G132" i="18"/>
  <c r="K7" i="16"/>
  <c r="S21" i="16"/>
  <c r="E23" i="16"/>
  <c r="E49" i="16"/>
  <c r="C51" i="16"/>
  <c r="C77" i="16"/>
  <c r="D93" i="16"/>
  <c r="D119" i="16"/>
  <c r="E135" i="16"/>
  <c r="E161" i="16"/>
  <c r="U7" i="17"/>
  <c r="G21" i="17"/>
  <c r="R21" i="17"/>
  <c r="D23" i="17"/>
  <c r="G37" i="17"/>
  <c r="D49" i="17"/>
  <c r="G63" i="17"/>
  <c r="C93" i="17"/>
  <c r="C119" i="17"/>
  <c r="D135" i="17"/>
  <c r="G149" i="17"/>
  <c r="D161" i="17"/>
  <c r="J6" i="18"/>
  <c r="R6" i="18"/>
  <c r="G20" i="18"/>
  <c r="O20" i="18"/>
  <c r="D34" i="18"/>
  <c r="L34" i="18"/>
  <c r="T34" i="18"/>
  <c r="D50" i="18"/>
  <c r="D64" i="18"/>
  <c r="T76" i="18"/>
  <c r="C92" i="18"/>
  <c r="S118" i="18"/>
  <c r="C35" i="16"/>
  <c r="D51" i="16"/>
  <c r="D77" i="16"/>
  <c r="E93" i="16"/>
  <c r="E119" i="16"/>
  <c r="C121" i="16"/>
  <c r="C147" i="16"/>
  <c r="C51" i="17"/>
  <c r="C77" i="17"/>
  <c r="D93" i="17"/>
  <c r="G107" i="17"/>
  <c r="D119" i="17"/>
  <c r="G133" i="17"/>
  <c r="C146" i="18"/>
  <c r="C120" i="18"/>
  <c r="C104" i="18"/>
  <c r="C78" i="18"/>
  <c r="C148" i="18"/>
  <c r="C62" i="18"/>
  <c r="C132" i="18"/>
  <c r="C106" i="18"/>
  <c r="C90" i="18"/>
  <c r="C64" i="18"/>
  <c r="C160" i="18"/>
  <c r="C134" i="18"/>
  <c r="C48" i="18"/>
  <c r="K146" i="18"/>
  <c r="K120" i="18"/>
  <c r="K104" i="18"/>
  <c r="K78" i="18"/>
  <c r="K148" i="18"/>
  <c r="K62" i="18"/>
  <c r="K132" i="18"/>
  <c r="K106" i="18"/>
  <c r="K90" i="18"/>
  <c r="K64" i="18"/>
  <c r="K160" i="18"/>
  <c r="K134" i="18"/>
  <c r="K48" i="18"/>
  <c r="S146" i="18"/>
  <c r="S120" i="18"/>
  <c r="S104" i="18"/>
  <c r="S78" i="18"/>
  <c r="S148" i="18"/>
  <c r="S62" i="18"/>
  <c r="S132" i="18"/>
  <c r="S106" i="18"/>
  <c r="S90" i="18"/>
  <c r="S64" i="18"/>
  <c r="S160" i="18"/>
  <c r="S134" i="18"/>
  <c r="S48" i="18"/>
  <c r="G36" i="18"/>
  <c r="O36" i="18"/>
  <c r="G50" i="18"/>
  <c r="C76" i="18"/>
  <c r="T120" i="18"/>
  <c r="O132" i="18"/>
  <c r="V7" i="19"/>
  <c r="X7" i="19" s="1"/>
  <c r="S9" i="16"/>
  <c r="D35" i="16"/>
  <c r="E51" i="16"/>
  <c r="E77" i="16"/>
  <c r="C79" i="16"/>
  <c r="C105" i="16"/>
  <c r="D121" i="16"/>
  <c r="D147" i="16"/>
  <c r="D51" i="17"/>
  <c r="G65" i="17"/>
  <c r="D77" i="17"/>
  <c r="G91" i="17"/>
  <c r="C121" i="17"/>
  <c r="C147" i="17"/>
  <c r="D104" i="18"/>
  <c r="D78" i="18"/>
  <c r="D148" i="18"/>
  <c r="D62" i="18"/>
  <c r="D132" i="18"/>
  <c r="D106" i="18"/>
  <c r="D90" i="18"/>
  <c r="D160" i="18"/>
  <c r="D134" i="18"/>
  <c r="D118" i="18"/>
  <c r="D92" i="18"/>
  <c r="L104" i="18"/>
  <c r="L78" i="18"/>
  <c r="L148" i="18"/>
  <c r="L62" i="18"/>
  <c r="L132" i="18"/>
  <c r="L106" i="18"/>
  <c r="L90" i="18"/>
  <c r="L160" i="18"/>
  <c r="L134" i="18"/>
  <c r="L118" i="18"/>
  <c r="L92" i="18"/>
  <c r="T104" i="18"/>
  <c r="T78" i="18"/>
  <c r="T148" i="18"/>
  <c r="T62" i="18"/>
  <c r="T132" i="18"/>
  <c r="T106" i="18"/>
  <c r="T90" i="18"/>
  <c r="T160" i="18"/>
  <c r="T134" i="18"/>
  <c r="T118" i="18"/>
  <c r="T92" i="18"/>
  <c r="C22" i="18"/>
  <c r="K22" i="18"/>
  <c r="S22" i="18"/>
  <c r="L48" i="18"/>
  <c r="K50" i="18"/>
  <c r="D76" i="18"/>
  <c r="K92" i="18"/>
  <c r="P7" i="19"/>
  <c r="F7" i="19"/>
  <c r="H7" i="19"/>
  <c r="J7" i="19"/>
  <c r="T21" i="22"/>
  <c r="O22" i="21"/>
  <c r="L22" i="21"/>
  <c r="X7" i="22"/>
  <c r="W7" i="22"/>
  <c r="V7" i="22"/>
  <c r="C22" i="21"/>
  <c r="M22" i="21"/>
  <c r="F50" i="21"/>
  <c r="C64" i="21"/>
  <c r="E92" i="21"/>
  <c r="E148" i="21"/>
  <c r="L7" i="22"/>
  <c r="K7" i="22"/>
  <c r="C134" i="21"/>
  <c r="D22" i="21"/>
  <c r="N22" i="21"/>
  <c r="D64" i="21"/>
  <c r="F92" i="21"/>
  <c r="C106" i="21"/>
  <c r="F148" i="21"/>
  <c r="C162" i="21"/>
  <c r="D148" i="21"/>
  <c r="D134" i="21"/>
  <c r="D162" i="21"/>
  <c r="C36" i="21"/>
  <c r="E64" i="21"/>
  <c r="D106" i="21"/>
  <c r="E134" i="21"/>
  <c r="E162" i="21"/>
  <c r="F22" i="21"/>
  <c r="D36" i="21"/>
  <c r="F64" i="21"/>
  <c r="C78" i="21"/>
  <c r="E106" i="21"/>
  <c r="F162" i="21"/>
  <c r="D78" i="21"/>
  <c r="F106" i="21"/>
  <c r="C120" i="21"/>
  <c r="Q8" i="21"/>
  <c r="F36" i="21"/>
  <c r="C50" i="21"/>
  <c r="E78" i="21"/>
  <c r="D120" i="21"/>
  <c r="C21" i="22"/>
  <c r="H35" i="22"/>
  <c r="F49" i="22"/>
  <c r="D63" i="22"/>
  <c r="H91" i="22"/>
  <c r="F105" i="22"/>
  <c r="D119" i="22"/>
  <c r="H147" i="22"/>
  <c r="F161" i="22"/>
  <c r="D21" i="22"/>
  <c r="G49" i="22"/>
  <c r="E63" i="22"/>
  <c r="C77" i="22"/>
  <c r="G105" i="22"/>
  <c r="E119" i="22"/>
  <c r="C133" i="22"/>
  <c r="G161" i="22"/>
  <c r="E21" i="22"/>
  <c r="P21" i="22"/>
  <c r="H49" i="22"/>
  <c r="F63" i="22"/>
  <c r="D77" i="22"/>
  <c r="H105" i="22"/>
  <c r="F119" i="22"/>
  <c r="D133" i="22"/>
  <c r="H161" i="22"/>
  <c r="F21" i="22"/>
  <c r="Q21" i="22"/>
  <c r="C35" i="22"/>
  <c r="G63" i="22"/>
  <c r="E77" i="22"/>
  <c r="C91" i="22"/>
  <c r="G119" i="22"/>
  <c r="E133" i="22"/>
  <c r="C147" i="22"/>
  <c r="G21" i="22"/>
  <c r="R21" i="22"/>
  <c r="D35" i="22"/>
  <c r="H63" i="22"/>
  <c r="F77" i="22"/>
  <c r="D91" i="22"/>
  <c r="H119" i="22"/>
  <c r="F133" i="22"/>
  <c r="D147" i="22"/>
  <c r="E35" i="22"/>
  <c r="C49" i="22"/>
  <c r="G77" i="22"/>
  <c r="E91" i="22"/>
  <c r="C105" i="22"/>
  <c r="G133" i="22"/>
  <c r="E147" i="22"/>
  <c r="C161" i="22"/>
  <c r="K6" i="27"/>
  <c r="J6" i="27"/>
  <c r="K6" i="26"/>
  <c r="F20" i="26"/>
  <c r="D48" i="26"/>
  <c r="G62" i="26"/>
  <c r="E90" i="26"/>
  <c r="C118" i="26"/>
  <c r="F132" i="26"/>
  <c r="D160" i="26"/>
  <c r="E20" i="27"/>
  <c r="C48" i="27"/>
  <c r="F62" i="27"/>
  <c r="F76" i="27"/>
  <c r="F90" i="27"/>
  <c r="G104" i="27"/>
  <c r="E48" i="26"/>
  <c r="C76" i="26"/>
  <c r="F90" i="26"/>
  <c r="D118" i="26"/>
  <c r="G132" i="26"/>
  <c r="E160" i="26"/>
  <c r="C90" i="27"/>
  <c r="C132" i="27"/>
  <c r="C146" i="27"/>
  <c r="F20" i="27"/>
  <c r="D48" i="27"/>
  <c r="G62" i="27"/>
  <c r="G76" i="27"/>
  <c r="C118" i="27"/>
  <c r="E132" i="27"/>
  <c r="C34" i="26"/>
  <c r="F48" i="26"/>
  <c r="D76" i="26"/>
  <c r="G90" i="26"/>
  <c r="E118" i="26"/>
  <c r="C146" i="26"/>
  <c r="F160" i="26"/>
  <c r="D132" i="27"/>
  <c r="D76" i="27"/>
  <c r="G20" i="27"/>
  <c r="E48" i="27"/>
  <c r="D118" i="27"/>
  <c r="F132" i="27"/>
  <c r="G160" i="27"/>
  <c r="D34" i="26"/>
  <c r="G48" i="26"/>
  <c r="E76" i="26"/>
  <c r="C104" i="26"/>
  <c r="F118" i="26"/>
  <c r="D146" i="26"/>
  <c r="G160" i="26"/>
  <c r="E146" i="27"/>
  <c r="E118" i="27"/>
  <c r="E160" i="27"/>
  <c r="C34" i="27"/>
  <c r="F48" i="27"/>
  <c r="F118" i="27"/>
  <c r="E34" i="26"/>
  <c r="C62" i="26"/>
  <c r="F76" i="26"/>
  <c r="D104" i="26"/>
  <c r="G118" i="26"/>
  <c r="E146" i="26"/>
  <c r="F104" i="27"/>
  <c r="F146" i="27"/>
  <c r="F160" i="27"/>
  <c r="D34" i="27"/>
  <c r="G48" i="27"/>
  <c r="F34" i="26"/>
  <c r="D62" i="26"/>
  <c r="G76" i="26"/>
  <c r="E104" i="26"/>
  <c r="C132" i="26"/>
  <c r="F146" i="26"/>
  <c r="G146" i="27"/>
  <c r="G118" i="27"/>
  <c r="G90" i="27"/>
  <c r="G132" i="27"/>
  <c r="E34" i="27"/>
  <c r="C62" i="27"/>
  <c r="C104" i="27"/>
  <c r="D146" i="27"/>
  <c r="C146" i="28"/>
  <c r="C160" i="28"/>
  <c r="C62" i="28"/>
  <c r="C76" i="28"/>
  <c r="C90" i="28"/>
  <c r="E34" i="28"/>
  <c r="F48" i="28"/>
  <c r="E76" i="28"/>
  <c r="F90" i="28"/>
  <c r="L8" i="30"/>
  <c r="F30" i="30"/>
  <c r="D160" i="28"/>
  <c r="D76" i="28"/>
  <c r="D90" i="28"/>
  <c r="D104" i="28"/>
  <c r="D118" i="28"/>
  <c r="L6" i="28"/>
  <c r="E20" i="28"/>
  <c r="F34" i="28"/>
  <c r="G48" i="28"/>
  <c r="G76" i="28"/>
  <c r="C132" i="28"/>
  <c r="E90" i="28"/>
  <c r="E104" i="28"/>
  <c r="E118" i="28"/>
  <c r="E132" i="28"/>
  <c r="G34" i="28"/>
  <c r="D62" i="28"/>
  <c r="D132" i="28"/>
  <c r="N8" i="30"/>
  <c r="N78" i="30"/>
  <c r="N52" i="30"/>
  <c r="N56" i="30"/>
  <c r="N54" i="30"/>
  <c r="N77" i="30"/>
  <c r="N75" i="30"/>
  <c r="H118" i="30"/>
  <c r="J118" i="30"/>
  <c r="F76" i="28"/>
  <c r="F104" i="28"/>
  <c r="F118" i="28"/>
  <c r="F132" i="28"/>
  <c r="F146" i="28"/>
  <c r="G20" i="28"/>
  <c r="E62" i="28"/>
  <c r="G90" i="28"/>
  <c r="G104" i="28"/>
  <c r="G118" i="28"/>
  <c r="G132" i="28"/>
  <c r="G146" i="28"/>
  <c r="G160" i="28"/>
  <c r="F62" i="28"/>
  <c r="N57" i="30"/>
  <c r="C48" i="28"/>
  <c r="G62" i="28"/>
  <c r="D146" i="28"/>
  <c r="H30" i="30"/>
  <c r="J74" i="30"/>
  <c r="L75" i="30"/>
  <c r="L77" i="30"/>
  <c r="F79" i="30"/>
  <c r="L81" i="30"/>
  <c r="J83" i="30"/>
  <c r="H52" i="30"/>
  <c r="L54" i="30"/>
  <c r="L56" i="30"/>
  <c r="L58" i="30"/>
  <c r="J59" i="30"/>
  <c r="F61" i="30"/>
  <c r="L62" i="30"/>
  <c r="J63" i="30"/>
  <c r="J78" i="30"/>
  <c r="L82" i="30"/>
  <c r="J84" i="30"/>
  <c r="J52" i="31"/>
  <c r="L52" i="31"/>
  <c r="F87" i="30"/>
  <c r="F83" i="30"/>
  <c r="J52" i="30"/>
  <c r="F75" i="30"/>
  <c r="J76" i="30"/>
  <c r="F77" i="30"/>
  <c r="F80" i="30"/>
  <c r="L83" i="30"/>
  <c r="J86" i="30"/>
  <c r="H86" i="30"/>
  <c r="H82" i="30"/>
  <c r="H79" i="30"/>
  <c r="L52" i="30"/>
  <c r="J53" i="30"/>
  <c r="F54" i="30"/>
  <c r="J55" i="30"/>
  <c r="F56" i="30"/>
  <c r="J57" i="30"/>
  <c r="F58" i="30"/>
  <c r="L59" i="30"/>
  <c r="J60" i="30"/>
  <c r="H61" i="30"/>
  <c r="F62" i="30"/>
  <c r="L63" i="30"/>
  <c r="J64" i="30"/>
  <c r="H65" i="30"/>
  <c r="J79" i="30"/>
  <c r="F81" i="30"/>
  <c r="L85" i="30"/>
  <c r="L96" i="30"/>
  <c r="J85" i="30"/>
  <c r="J81" i="30"/>
  <c r="L76" i="30"/>
  <c r="F82" i="30"/>
  <c r="L84" i="30"/>
  <c r="L80" i="30"/>
  <c r="L78" i="30"/>
  <c r="L53" i="30"/>
  <c r="L55" i="30"/>
  <c r="L57" i="30"/>
  <c r="F59" i="30"/>
  <c r="L60" i="30"/>
  <c r="J61" i="30"/>
  <c r="F63" i="30"/>
  <c r="L64" i="30"/>
  <c r="J65" i="30"/>
  <c r="F78" i="30"/>
  <c r="L79" i="30"/>
  <c r="F84" i="30"/>
  <c r="L87" i="30"/>
  <c r="F118" i="30"/>
  <c r="L252" i="30"/>
  <c r="N140" i="30"/>
  <c r="N162" i="30"/>
  <c r="F184" i="30"/>
  <c r="F206" i="30"/>
  <c r="N118" i="30"/>
  <c r="L263" i="30"/>
  <c r="F262" i="30"/>
  <c r="H261" i="30"/>
  <c r="J260" i="30"/>
  <c r="L259" i="30"/>
  <c r="F258" i="30"/>
  <c r="H257" i="30"/>
  <c r="J256" i="30"/>
  <c r="N255" i="30"/>
  <c r="F255" i="30"/>
  <c r="J254" i="30"/>
  <c r="N253" i="30"/>
  <c r="F253" i="30"/>
  <c r="J252" i="30"/>
  <c r="N251" i="30"/>
  <c r="F251" i="30"/>
  <c r="L260" i="30"/>
  <c r="H259" i="30"/>
  <c r="L255" i="30"/>
  <c r="L254" i="30"/>
  <c r="J253" i="30"/>
  <c r="F263" i="30"/>
  <c r="L261" i="30"/>
  <c r="L256" i="30"/>
  <c r="J255" i="30"/>
  <c r="H252" i="30"/>
  <c r="H251" i="30"/>
  <c r="H260" i="30"/>
  <c r="F259" i="30"/>
  <c r="L257" i="30"/>
  <c r="H254" i="30"/>
  <c r="H253" i="30"/>
  <c r="F252" i="30"/>
  <c r="L262" i="30"/>
  <c r="J261" i="30"/>
  <c r="F260" i="30"/>
  <c r="H256" i="30"/>
  <c r="H255" i="30"/>
  <c r="F254" i="30"/>
  <c r="J262" i="30"/>
  <c r="L258" i="30"/>
  <c r="J257" i="30"/>
  <c r="F256" i="30"/>
  <c r="F261" i="30"/>
  <c r="J258" i="30"/>
  <c r="N252" i="30"/>
  <c r="J259" i="30"/>
  <c r="H140" i="30"/>
  <c r="H162" i="30"/>
  <c r="N254" i="30"/>
  <c r="J251" i="30"/>
  <c r="H213" i="30"/>
  <c r="F214" i="30"/>
  <c r="L215" i="30"/>
  <c r="J216" i="30"/>
  <c r="H217" i="30"/>
  <c r="F218" i="30"/>
  <c r="L219" i="30"/>
  <c r="L228" i="30"/>
  <c r="J229" i="30"/>
  <c r="F230" i="30"/>
  <c r="N230" i="30"/>
  <c r="J231" i="30"/>
  <c r="F232" i="30"/>
  <c r="N232" i="30"/>
  <c r="J233" i="30"/>
  <c r="F234" i="30"/>
  <c r="F238" i="30"/>
  <c r="F239" i="30"/>
  <c r="F240" i="30"/>
  <c r="H241" i="30"/>
  <c r="M29" i="31"/>
  <c r="M51" i="31"/>
  <c r="N52" i="31" s="1"/>
  <c r="F235" i="30"/>
  <c r="F237" i="30"/>
  <c r="H240" i="30"/>
  <c r="H235" i="30"/>
  <c r="H236" i="30"/>
  <c r="J239" i="30"/>
  <c r="F30" i="31"/>
  <c r="F212" i="30"/>
  <c r="L213" i="30"/>
  <c r="J214" i="30"/>
  <c r="H215" i="30"/>
  <c r="F216" i="30"/>
  <c r="L217" i="30"/>
  <c r="J218" i="30"/>
  <c r="H219" i="30"/>
  <c r="F229" i="30"/>
  <c r="N229" i="30"/>
  <c r="J230" i="30"/>
  <c r="F231" i="30"/>
  <c r="N231" i="30"/>
  <c r="J232" i="30"/>
  <c r="F233" i="30"/>
  <c r="N233" i="30"/>
  <c r="J234" i="30"/>
  <c r="J235" i="30"/>
  <c r="J236" i="30"/>
  <c r="J237" i="30"/>
  <c r="J238" i="30"/>
  <c r="L239" i="30"/>
  <c r="L240" i="30"/>
  <c r="L234" i="30"/>
  <c r="L238" i="30"/>
  <c r="M95" i="31"/>
  <c r="N96" i="31" s="1"/>
  <c r="M73" i="31"/>
  <c r="N74" i="31" s="1"/>
  <c r="AS7" i="35"/>
  <c r="AR7" i="35"/>
  <c r="H54" i="31"/>
  <c r="H56" i="31"/>
  <c r="H58" i="31"/>
  <c r="H62" i="31"/>
  <c r="L64" i="31"/>
  <c r="J65" i="31"/>
  <c r="F83" i="31"/>
  <c r="J84" i="31"/>
  <c r="L85" i="31"/>
  <c r="H83" i="31"/>
  <c r="H102" i="31"/>
  <c r="F106" i="31"/>
  <c r="F102" i="31"/>
  <c r="F100" i="31"/>
  <c r="F98" i="31"/>
  <c r="F109" i="31"/>
  <c r="F105" i="31"/>
  <c r="F108" i="31"/>
  <c r="F104" i="31"/>
  <c r="F101" i="31"/>
  <c r="F99" i="31"/>
  <c r="F97" i="31"/>
  <c r="J30" i="31"/>
  <c r="F53" i="31"/>
  <c r="J54" i="31"/>
  <c r="F55" i="31"/>
  <c r="J56" i="31"/>
  <c r="F57" i="31"/>
  <c r="J58" i="31"/>
  <c r="H59" i="31"/>
  <c r="F60" i="31"/>
  <c r="L61" i="31"/>
  <c r="J62" i="31"/>
  <c r="H63" i="31"/>
  <c r="F64" i="31"/>
  <c r="L65" i="31"/>
  <c r="J83" i="31"/>
  <c r="L84" i="31"/>
  <c r="F86" i="31"/>
  <c r="H87" i="31"/>
  <c r="H96" i="31"/>
  <c r="AK7" i="35"/>
  <c r="AJ7" i="35"/>
  <c r="H109" i="31"/>
  <c r="H105" i="31"/>
  <c r="H108" i="31"/>
  <c r="H104" i="31"/>
  <c r="H101" i="31"/>
  <c r="H99" i="31"/>
  <c r="H97" i="31"/>
  <c r="H107" i="31"/>
  <c r="H103" i="31"/>
  <c r="H39" i="31"/>
  <c r="H43" i="31"/>
  <c r="L75" i="31"/>
  <c r="H76" i="31"/>
  <c r="L77" i="31"/>
  <c r="H78" i="31"/>
  <c r="L79" i="31"/>
  <c r="H80" i="31"/>
  <c r="F81" i="31"/>
  <c r="H82" i="31"/>
  <c r="L83" i="31"/>
  <c r="H98" i="31"/>
  <c r="N18" i="35"/>
  <c r="N14" i="35"/>
  <c r="N10" i="35"/>
  <c r="N16" i="35"/>
  <c r="N12" i="35"/>
  <c r="N8" i="35"/>
  <c r="N15" i="35"/>
  <c r="N13" i="35"/>
  <c r="N11" i="35"/>
  <c r="N7" i="35"/>
  <c r="N17" i="35"/>
  <c r="J5" i="36"/>
  <c r="I5" i="36"/>
  <c r="J108" i="31"/>
  <c r="J104" i="31"/>
  <c r="J101" i="31"/>
  <c r="J99" i="31"/>
  <c r="J97" i="31"/>
  <c r="J107" i="31"/>
  <c r="J103" i="31"/>
  <c r="J106" i="31"/>
  <c r="J102" i="31"/>
  <c r="J100" i="31"/>
  <c r="J98" i="31"/>
  <c r="H53" i="31"/>
  <c r="L54" i="31"/>
  <c r="H55" i="31"/>
  <c r="L56" i="31"/>
  <c r="H57" i="31"/>
  <c r="L58" i="31"/>
  <c r="J59" i="31"/>
  <c r="H60" i="31"/>
  <c r="F61" i="31"/>
  <c r="L62" i="31"/>
  <c r="J63" i="31"/>
  <c r="H64" i="31"/>
  <c r="F65" i="31"/>
  <c r="H81" i="31"/>
  <c r="J82" i="31"/>
  <c r="F85" i="31"/>
  <c r="H86" i="31"/>
  <c r="L87" i="31"/>
  <c r="L96" i="31"/>
  <c r="J273" i="30"/>
  <c r="F274" i="30"/>
  <c r="N274" i="30"/>
  <c r="J275" i="30"/>
  <c r="F276" i="30"/>
  <c r="N276" i="30"/>
  <c r="J277" i="30"/>
  <c r="F278" i="30"/>
  <c r="L279" i="30"/>
  <c r="J280" i="30"/>
  <c r="H281" i="30"/>
  <c r="F282" i="30"/>
  <c r="L283" i="30"/>
  <c r="J284" i="30"/>
  <c r="L107" i="31"/>
  <c r="L103" i="31"/>
  <c r="L106" i="31"/>
  <c r="L102" i="31"/>
  <c r="L100" i="31"/>
  <c r="L98" i="31"/>
  <c r="L109" i="31"/>
  <c r="L105" i="31"/>
  <c r="L31" i="31"/>
  <c r="H32" i="31"/>
  <c r="L33" i="31"/>
  <c r="H34" i="31"/>
  <c r="L35" i="31"/>
  <c r="H36" i="31"/>
  <c r="F37" i="31"/>
  <c r="L38" i="31"/>
  <c r="J39" i="31"/>
  <c r="H40" i="31"/>
  <c r="F41" i="31"/>
  <c r="L42" i="31"/>
  <c r="J43" i="31"/>
  <c r="F75" i="31"/>
  <c r="J76" i="31"/>
  <c r="F77" i="31"/>
  <c r="J78" i="31"/>
  <c r="F79" i="31"/>
  <c r="J80" i="31"/>
  <c r="L82" i="31"/>
  <c r="H85" i="31"/>
  <c r="J86" i="31"/>
  <c r="L99" i="31"/>
  <c r="F103" i="31"/>
  <c r="L104" i="31"/>
  <c r="H106" i="31"/>
  <c r="M51" i="33"/>
  <c r="M95" i="33"/>
  <c r="N96" i="33" s="1"/>
  <c r="N97" i="33"/>
  <c r="H10" i="35"/>
  <c r="V12" i="35"/>
  <c r="N8" i="33"/>
  <c r="N100" i="33"/>
  <c r="H17" i="35"/>
  <c r="H13" i="35"/>
  <c r="H9" i="35"/>
  <c r="H15" i="35"/>
  <c r="H11" i="35"/>
  <c r="I133" i="41"/>
  <c r="G133" i="41"/>
  <c r="M133" i="41"/>
  <c r="L133" i="41"/>
  <c r="H133" i="41"/>
  <c r="N98" i="33"/>
  <c r="AB16" i="35"/>
  <c r="AB12" i="35"/>
  <c r="AB8" i="35"/>
  <c r="AB7" i="35"/>
  <c r="AB18" i="35"/>
  <c r="AB14" i="35"/>
  <c r="AB10" i="35"/>
  <c r="H12" i="35"/>
  <c r="V14" i="35"/>
  <c r="AB15" i="35"/>
  <c r="M29" i="33"/>
  <c r="M73" i="33"/>
  <c r="V8" i="35"/>
  <c r="AB9" i="35"/>
  <c r="H14" i="35"/>
  <c r="AB17" i="35"/>
  <c r="AL29" i="35"/>
  <c r="AK29" i="35"/>
  <c r="Q5" i="36"/>
  <c r="V15" i="35"/>
  <c r="V11" i="35"/>
  <c r="V17" i="35"/>
  <c r="V13" i="35"/>
  <c r="V9" i="35"/>
  <c r="V29" i="35"/>
  <c r="J5" i="37"/>
  <c r="I5" i="37"/>
  <c r="AL7" i="35"/>
  <c r="AT7" i="35"/>
  <c r="I29" i="35"/>
  <c r="AU7" i="35"/>
  <c r="Q5" i="37"/>
  <c r="T5" i="40"/>
  <c r="S5" i="40"/>
  <c r="P5" i="40"/>
  <c r="R5" i="40"/>
  <c r="Q5" i="40"/>
  <c r="O133" i="40"/>
  <c r="N133" i="40"/>
  <c r="Q5" i="39"/>
  <c r="H5" i="40"/>
  <c r="H133" i="40"/>
  <c r="G133" i="40"/>
  <c r="F9" i="41"/>
  <c r="F8" i="41"/>
  <c r="F10" i="41"/>
  <c r="F7" i="41"/>
  <c r="I5" i="41"/>
  <c r="H5" i="41"/>
  <c r="F6" i="41"/>
  <c r="G5" i="39"/>
  <c r="C129" i="39"/>
  <c r="F5" i="41"/>
  <c r="H5" i="39"/>
  <c r="R5" i="39"/>
  <c r="O123" i="39"/>
  <c r="D129" i="39"/>
  <c r="S5" i="39"/>
  <c r="M5" i="43"/>
  <c r="J5" i="43"/>
  <c r="H5" i="43"/>
  <c r="I5" i="43"/>
  <c r="T5" i="42"/>
  <c r="S5" i="42"/>
  <c r="R5" i="42"/>
  <c r="P5" i="42"/>
  <c r="F9" i="42"/>
  <c r="F8" i="42"/>
  <c r="N133" i="42"/>
  <c r="I135" i="43"/>
  <c r="H135" i="43"/>
  <c r="M135" i="43"/>
  <c r="F8" i="40"/>
  <c r="I133" i="40"/>
  <c r="J5" i="41"/>
  <c r="R5" i="41"/>
  <c r="J5" i="42"/>
  <c r="H5" i="42"/>
  <c r="H133" i="42"/>
  <c r="T5" i="43"/>
  <c r="R5" i="43"/>
  <c r="S5" i="43"/>
  <c r="P5" i="43"/>
  <c r="G135" i="43"/>
  <c r="N123" i="39"/>
  <c r="L5" i="40"/>
  <c r="S5" i="41"/>
  <c r="I5" i="42"/>
  <c r="F6" i="42"/>
  <c r="F10" i="42"/>
  <c r="G133" i="42"/>
  <c r="Q5" i="43"/>
  <c r="G123" i="39"/>
  <c r="M5" i="40"/>
  <c r="L5" i="41"/>
  <c r="T5" i="41"/>
  <c r="L5" i="42"/>
  <c r="F7" i="42"/>
  <c r="O133" i="41"/>
  <c r="F7" i="43"/>
  <c r="F12" i="43"/>
  <c r="N5" i="44"/>
  <c r="M5" i="44"/>
  <c r="L5" i="44"/>
  <c r="O135" i="44"/>
  <c r="F10" i="43"/>
  <c r="F13" i="43"/>
  <c r="Q5" i="44"/>
  <c r="C16" i="43"/>
  <c r="F8" i="43"/>
  <c r="R5" i="44"/>
  <c r="E146" i="44"/>
  <c r="H135" i="44"/>
  <c r="L5" i="43"/>
  <c r="D16" i="43"/>
  <c r="F14" i="43"/>
  <c r="F11" i="43"/>
  <c r="E146" i="43"/>
  <c r="C146" i="43"/>
  <c r="T5" i="44"/>
  <c r="L135" i="44"/>
  <c r="I135" i="44"/>
  <c r="G135" i="44"/>
  <c r="O135" i="45"/>
  <c r="N135" i="45"/>
  <c r="M135" i="45"/>
  <c r="L135" i="45"/>
  <c r="K135" i="45"/>
  <c r="L135" i="43"/>
  <c r="M135" i="44"/>
  <c r="S5" i="45"/>
  <c r="D146" i="44"/>
  <c r="M5" i="45"/>
  <c r="G135" i="45"/>
  <c r="I95" i="50" l="1"/>
  <c r="I51" i="50"/>
  <c r="G7" i="50"/>
  <c r="J8" i="50" s="1"/>
  <c r="I73" i="50"/>
  <c r="L74" i="50" s="1"/>
  <c r="I29" i="50"/>
  <c r="G29" i="49"/>
  <c r="G51" i="49"/>
  <c r="G73" i="49"/>
  <c r="G253" i="49"/>
  <c r="G227" i="49"/>
  <c r="G205" i="49"/>
  <c r="G183" i="49"/>
  <c r="G161" i="49"/>
  <c r="G139" i="49"/>
  <c r="G117" i="49"/>
  <c r="G95" i="49"/>
  <c r="E7" i="49"/>
  <c r="H8" i="49" s="1"/>
  <c r="J8" i="49"/>
  <c r="R17" i="18"/>
  <c r="Y124" i="18"/>
  <c r="Y97" i="18"/>
  <c r="W15" i="17"/>
  <c r="R41" i="18"/>
  <c r="K19" i="16"/>
  <c r="J69" i="18"/>
  <c r="R26" i="18"/>
  <c r="K128" i="16"/>
  <c r="K24" i="16"/>
  <c r="Y72" i="18"/>
  <c r="J56" i="18"/>
  <c r="K136" i="16"/>
  <c r="K145" i="16"/>
  <c r="R18" i="19"/>
  <c r="R13" i="19"/>
  <c r="J14" i="19"/>
  <c r="J10" i="19"/>
  <c r="Y42" i="18"/>
  <c r="Y14" i="18"/>
  <c r="Y71" i="18"/>
  <c r="R9" i="18"/>
  <c r="K137" i="16"/>
  <c r="K27" i="16"/>
  <c r="J107" i="18"/>
  <c r="K139" i="16"/>
  <c r="K154" i="16"/>
  <c r="K110" i="16"/>
  <c r="Y59" i="18"/>
  <c r="J43" i="18"/>
  <c r="W11" i="17"/>
  <c r="K130" i="16"/>
  <c r="R20" i="19"/>
  <c r="J55" i="18"/>
  <c r="Y89" i="18"/>
  <c r="K68" i="16"/>
  <c r="J9" i="18"/>
  <c r="K85" i="16"/>
  <c r="J17" i="18"/>
  <c r="J99" i="18"/>
  <c r="Y16" i="18"/>
  <c r="K102" i="16"/>
  <c r="R27" i="18"/>
  <c r="R99" i="18"/>
  <c r="K101" i="16"/>
  <c r="Y43" i="18"/>
  <c r="K70" i="16"/>
  <c r="K118" i="16"/>
  <c r="R65" i="18"/>
  <c r="K87" i="16"/>
  <c r="K104" i="16"/>
  <c r="R14" i="19"/>
  <c r="Y31" i="18"/>
  <c r="Y46" i="18"/>
  <c r="K127" i="16"/>
  <c r="K53" i="16"/>
  <c r="J20" i="19"/>
  <c r="J27" i="18"/>
  <c r="K32" i="16"/>
  <c r="K11" i="16"/>
  <c r="K144" i="16"/>
  <c r="K12" i="16"/>
  <c r="R142" i="18"/>
  <c r="Y26" i="18"/>
  <c r="J141" i="18"/>
  <c r="R18" i="18"/>
  <c r="K76" i="16"/>
  <c r="J10" i="18"/>
  <c r="R11" i="19"/>
  <c r="J18" i="18"/>
  <c r="Y33" i="18"/>
  <c r="K111" i="16"/>
  <c r="K44" i="16"/>
  <c r="Y38" i="18"/>
  <c r="K156" i="16"/>
  <c r="K20" i="16"/>
  <c r="K15" i="16"/>
  <c r="K33" i="16"/>
  <c r="K61" i="16"/>
  <c r="J26" i="18"/>
  <c r="K41" i="16"/>
  <c r="R19" i="19"/>
  <c r="Y17" i="18"/>
  <c r="R10" i="18"/>
  <c r="R81" i="18"/>
  <c r="K59" i="16"/>
  <c r="G140" i="45"/>
  <c r="I140" i="45"/>
  <c r="H140" i="45"/>
  <c r="H143" i="45"/>
  <c r="G143" i="45"/>
  <c r="I143" i="45"/>
  <c r="L143" i="44"/>
  <c r="O143" i="44"/>
  <c r="N143" i="44"/>
  <c r="M143" i="44"/>
  <c r="I138" i="45"/>
  <c r="H138" i="45"/>
  <c r="G138" i="45"/>
  <c r="I144" i="45"/>
  <c r="H144" i="45"/>
  <c r="K144" i="45" s="1"/>
  <c r="G144" i="45"/>
  <c r="I136" i="45"/>
  <c r="F146" i="45"/>
  <c r="H136" i="45"/>
  <c r="K136" i="45" s="1"/>
  <c r="G136" i="45"/>
  <c r="O144" i="44"/>
  <c r="N144" i="44"/>
  <c r="M144" i="44"/>
  <c r="L144" i="44"/>
  <c r="I137" i="44"/>
  <c r="H137" i="44"/>
  <c r="G137" i="44"/>
  <c r="O137" i="43"/>
  <c r="N137" i="43"/>
  <c r="M137" i="43"/>
  <c r="L137" i="43"/>
  <c r="I145" i="44"/>
  <c r="H145" i="44"/>
  <c r="G145" i="44"/>
  <c r="O140" i="43"/>
  <c r="N140" i="43"/>
  <c r="M140" i="43"/>
  <c r="L140" i="43"/>
  <c r="O143" i="45"/>
  <c r="N143" i="45"/>
  <c r="M143" i="45"/>
  <c r="L143" i="45"/>
  <c r="L143" i="43"/>
  <c r="O143" i="43"/>
  <c r="N143" i="43"/>
  <c r="M143" i="43"/>
  <c r="O138" i="45"/>
  <c r="N138" i="45"/>
  <c r="M138" i="45"/>
  <c r="L138" i="45"/>
  <c r="I143" i="44"/>
  <c r="G143" i="44"/>
  <c r="H143" i="44"/>
  <c r="O140" i="45"/>
  <c r="N140" i="45"/>
  <c r="M140" i="45"/>
  <c r="L140" i="45"/>
  <c r="N137" i="45"/>
  <c r="M137" i="45"/>
  <c r="L137" i="45"/>
  <c r="O137" i="45"/>
  <c r="N145" i="45"/>
  <c r="M145" i="45"/>
  <c r="L145" i="45"/>
  <c r="O145" i="45"/>
  <c r="M142" i="45"/>
  <c r="L142" i="45"/>
  <c r="O142" i="45"/>
  <c r="N142" i="45"/>
  <c r="L139" i="45"/>
  <c r="O139" i="45"/>
  <c r="N139" i="45"/>
  <c r="M139" i="45"/>
  <c r="O136" i="45"/>
  <c r="N136" i="45"/>
  <c r="M136" i="45"/>
  <c r="J146" i="45"/>
  <c r="L136" i="45"/>
  <c r="O144" i="45"/>
  <c r="N144" i="45"/>
  <c r="M144" i="45"/>
  <c r="L144" i="45"/>
  <c r="O141" i="45"/>
  <c r="N141" i="45"/>
  <c r="M141" i="45"/>
  <c r="L141" i="45"/>
  <c r="H138" i="44"/>
  <c r="I138" i="44"/>
  <c r="G138" i="44"/>
  <c r="I140" i="44"/>
  <c r="H140" i="44"/>
  <c r="G140" i="44"/>
  <c r="I142" i="44"/>
  <c r="H142" i="44"/>
  <c r="G142" i="44"/>
  <c r="H139" i="44"/>
  <c r="G139" i="44"/>
  <c r="I139" i="44"/>
  <c r="G136" i="44"/>
  <c r="I136" i="44"/>
  <c r="F146" i="44"/>
  <c r="H136" i="44"/>
  <c r="K136" i="44" s="1"/>
  <c r="G144" i="44"/>
  <c r="I144" i="44"/>
  <c r="H144" i="44"/>
  <c r="I141" i="44"/>
  <c r="H141" i="44"/>
  <c r="G141" i="44"/>
  <c r="N141" i="43"/>
  <c r="M141" i="43"/>
  <c r="L141" i="43"/>
  <c r="O141" i="43"/>
  <c r="E16" i="43"/>
  <c r="F16" i="43" s="1"/>
  <c r="F6" i="43"/>
  <c r="N12" i="43"/>
  <c r="L12" i="43"/>
  <c r="M12" i="43"/>
  <c r="N7" i="43"/>
  <c r="L7" i="43"/>
  <c r="M7" i="43"/>
  <c r="L9" i="42"/>
  <c r="N9" i="42"/>
  <c r="N15" i="43"/>
  <c r="L15" i="43"/>
  <c r="M15" i="43"/>
  <c r="K16" i="43"/>
  <c r="N6" i="43"/>
  <c r="M6" i="43"/>
  <c r="L6" i="43"/>
  <c r="N134" i="41"/>
  <c r="M134" i="41"/>
  <c r="L134" i="41"/>
  <c r="O134" i="41"/>
  <c r="K134" i="41"/>
  <c r="I143" i="43"/>
  <c r="H143" i="43"/>
  <c r="K143" i="43" s="1"/>
  <c r="G143" i="43"/>
  <c r="J10" i="42"/>
  <c r="I10" i="42"/>
  <c r="H10" i="42"/>
  <c r="J6" i="42"/>
  <c r="I6" i="42"/>
  <c r="H6" i="42"/>
  <c r="S9" i="41"/>
  <c r="Q9" i="41"/>
  <c r="T9" i="41"/>
  <c r="R9" i="41"/>
  <c r="P9" i="41"/>
  <c r="N6" i="40"/>
  <c r="L6" i="40"/>
  <c r="M6" i="40"/>
  <c r="Q7" i="41"/>
  <c r="P7" i="41"/>
  <c r="T7" i="41"/>
  <c r="AA19" i="41" s="1"/>
  <c r="S7" i="41"/>
  <c r="R7" i="41"/>
  <c r="H7" i="41"/>
  <c r="J7" i="41"/>
  <c r="I7" i="41"/>
  <c r="N9" i="41"/>
  <c r="L9" i="41"/>
  <c r="N10" i="41"/>
  <c r="M10" i="41"/>
  <c r="L10" i="41"/>
  <c r="L124" i="39"/>
  <c r="O124" i="39"/>
  <c r="N124" i="39"/>
  <c r="M124" i="39"/>
  <c r="I138" i="43"/>
  <c r="H138" i="43"/>
  <c r="K138" i="43" s="1"/>
  <c r="G138" i="43"/>
  <c r="P7" i="43"/>
  <c r="T7" i="43"/>
  <c r="R7" i="43"/>
  <c r="S7" i="43"/>
  <c r="Q7" i="43"/>
  <c r="R10" i="43"/>
  <c r="P10" i="43"/>
  <c r="T10" i="43"/>
  <c r="S10" i="43"/>
  <c r="Q10" i="43"/>
  <c r="T13" i="43"/>
  <c r="S13" i="43"/>
  <c r="R13" i="43"/>
  <c r="P13" i="43"/>
  <c r="Q13" i="43"/>
  <c r="R6" i="43"/>
  <c r="P6" i="43"/>
  <c r="S6" i="43"/>
  <c r="Q6" i="43"/>
  <c r="O16" i="43"/>
  <c r="T6" i="43"/>
  <c r="P11" i="43"/>
  <c r="T11" i="43"/>
  <c r="R11" i="43"/>
  <c r="Q11" i="43"/>
  <c r="S11" i="43"/>
  <c r="T9" i="43"/>
  <c r="R9" i="43"/>
  <c r="P9" i="43"/>
  <c r="S9" i="43"/>
  <c r="Q9" i="43"/>
  <c r="P15" i="43"/>
  <c r="T15" i="43"/>
  <c r="S15" i="43"/>
  <c r="R15" i="43"/>
  <c r="Q15" i="43"/>
  <c r="H7" i="42"/>
  <c r="I7" i="42"/>
  <c r="J7" i="42"/>
  <c r="L9" i="40"/>
  <c r="N9" i="40"/>
  <c r="I137" i="43"/>
  <c r="H137" i="43"/>
  <c r="K137" i="43" s="1"/>
  <c r="G137" i="43"/>
  <c r="I145" i="43"/>
  <c r="H145" i="43"/>
  <c r="K145" i="43" s="1"/>
  <c r="G145" i="43"/>
  <c r="I142" i="43"/>
  <c r="H142" i="43"/>
  <c r="G142" i="43"/>
  <c r="H139" i="43"/>
  <c r="K139" i="43" s="1"/>
  <c r="G139" i="43"/>
  <c r="I139" i="43"/>
  <c r="G136" i="43"/>
  <c r="F146" i="43"/>
  <c r="H136" i="43"/>
  <c r="K136" i="43" s="1"/>
  <c r="I136" i="43"/>
  <c r="G144" i="43"/>
  <c r="I144" i="43"/>
  <c r="H144" i="43"/>
  <c r="K144" i="43" s="1"/>
  <c r="G141" i="43"/>
  <c r="I141" i="43"/>
  <c r="H141" i="43"/>
  <c r="K141" i="43" s="1"/>
  <c r="T12" i="43"/>
  <c r="R12" i="43"/>
  <c r="Q12" i="43"/>
  <c r="S12" i="43"/>
  <c r="P12" i="43"/>
  <c r="T8" i="43"/>
  <c r="R8" i="43"/>
  <c r="S8" i="43"/>
  <c r="Q8" i="43"/>
  <c r="P8" i="43"/>
  <c r="S10" i="42"/>
  <c r="R10" i="42"/>
  <c r="Q10" i="42"/>
  <c r="P10" i="42"/>
  <c r="T10" i="42"/>
  <c r="AA20" i="42" s="1"/>
  <c r="P7" i="42"/>
  <c r="T7" i="42"/>
  <c r="AA19" i="42" s="1"/>
  <c r="S7" i="42"/>
  <c r="R7" i="42"/>
  <c r="Q7" i="42"/>
  <c r="T8" i="42"/>
  <c r="R8" i="42"/>
  <c r="S8" i="42"/>
  <c r="Q8" i="42"/>
  <c r="P8" i="42"/>
  <c r="M9" i="41"/>
  <c r="I9" i="41"/>
  <c r="J9" i="41"/>
  <c r="H9" i="41"/>
  <c r="S10" i="41"/>
  <c r="Q10" i="41"/>
  <c r="T10" i="41"/>
  <c r="AA20" i="41" s="1"/>
  <c r="R10" i="41"/>
  <c r="P10" i="41"/>
  <c r="S8" i="41"/>
  <c r="T8" i="41"/>
  <c r="R8" i="41"/>
  <c r="Q8" i="41"/>
  <c r="P8" i="41"/>
  <c r="I10" i="41"/>
  <c r="J10" i="41"/>
  <c r="H10" i="41"/>
  <c r="M8" i="41"/>
  <c r="I8" i="41"/>
  <c r="H8" i="41"/>
  <c r="J8" i="41"/>
  <c r="O125" i="39"/>
  <c r="N125" i="39"/>
  <c r="M125" i="39"/>
  <c r="L125" i="39"/>
  <c r="K125" i="39"/>
  <c r="H7" i="43"/>
  <c r="J7" i="43"/>
  <c r="I7" i="43"/>
  <c r="H11" i="43"/>
  <c r="J11" i="43"/>
  <c r="I11" i="43"/>
  <c r="J6" i="43"/>
  <c r="H6" i="43"/>
  <c r="G16" i="43"/>
  <c r="I6" i="43"/>
  <c r="J9" i="43"/>
  <c r="H9" i="43"/>
  <c r="I9" i="43"/>
  <c r="J10" i="43"/>
  <c r="H10" i="43"/>
  <c r="I10" i="43"/>
  <c r="J8" i="43"/>
  <c r="H8" i="43"/>
  <c r="I8" i="43"/>
  <c r="J13" i="43"/>
  <c r="H13" i="43"/>
  <c r="I13" i="43"/>
  <c r="J14" i="43"/>
  <c r="I14" i="43"/>
  <c r="H14" i="43"/>
  <c r="H15" i="43"/>
  <c r="J15" i="43"/>
  <c r="I15" i="43"/>
  <c r="M9" i="40"/>
  <c r="I9" i="40"/>
  <c r="H9" i="40"/>
  <c r="J9" i="40"/>
  <c r="J10" i="40"/>
  <c r="I10" i="40"/>
  <c r="H10" i="40"/>
  <c r="I7" i="40"/>
  <c r="H7" i="40"/>
  <c r="J7" i="40"/>
  <c r="M8" i="40"/>
  <c r="J8" i="40"/>
  <c r="H8" i="40"/>
  <c r="I8" i="40"/>
  <c r="S6" i="40"/>
  <c r="R6" i="40"/>
  <c r="Q6" i="40"/>
  <c r="T6" i="40"/>
  <c r="P6" i="40"/>
  <c r="T9" i="40"/>
  <c r="S9" i="40"/>
  <c r="Q9" i="40"/>
  <c r="P9" i="40"/>
  <c r="R9" i="40"/>
  <c r="S10" i="40"/>
  <c r="R10" i="40"/>
  <c r="Q10" i="40"/>
  <c r="P10" i="40"/>
  <c r="T10" i="40"/>
  <c r="AA20" i="40" s="1"/>
  <c r="Q7" i="40"/>
  <c r="P7" i="40"/>
  <c r="AA19" i="40"/>
  <c r="T7" i="40"/>
  <c r="S7" i="40"/>
  <c r="R7" i="40"/>
  <c r="S8" i="40"/>
  <c r="R8" i="40"/>
  <c r="T8" i="40"/>
  <c r="Q8" i="40"/>
  <c r="P8" i="40"/>
  <c r="Q20" i="37"/>
  <c r="P20" i="37"/>
  <c r="Q23" i="37"/>
  <c r="P23" i="37"/>
  <c r="Q27" i="37"/>
  <c r="P27" i="37"/>
  <c r="Q10" i="37"/>
  <c r="P10" i="37"/>
  <c r="Q16" i="37"/>
  <c r="P16" i="37"/>
  <c r="Q40" i="37"/>
  <c r="P40" i="37"/>
  <c r="Q9" i="37"/>
  <c r="P9" i="37"/>
  <c r="Q18" i="37"/>
  <c r="P18" i="37"/>
  <c r="Q36" i="37"/>
  <c r="P36" i="37"/>
  <c r="Q43" i="37"/>
  <c r="P43" i="37"/>
  <c r="Q8" i="37"/>
  <c r="P8" i="37"/>
  <c r="Q12" i="37"/>
  <c r="P12" i="37"/>
  <c r="Q15" i="37"/>
  <c r="P15" i="37"/>
  <c r="P7" i="37"/>
  <c r="Q7" i="37"/>
  <c r="Q32" i="37"/>
  <c r="P32" i="37"/>
  <c r="Q6" i="37"/>
  <c r="P6" i="37"/>
  <c r="Q19" i="37"/>
  <c r="P19" i="37"/>
  <c r="Q28" i="37"/>
  <c r="P28" i="37"/>
  <c r="Q35" i="37"/>
  <c r="P35" i="37"/>
  <c r="P26" i="37"/>
  <c r="Q26" i="37"/>
  <c r="P34" i="37"/>
  <c r="Q34" i="37"/>
  <c r="P42" i="37"/>
  <c r="Q42" i="37"/>
  <c r="P49" i="37"/>
  <c r="Q49" i="37"/>
  <c r="Q25" i="37"/>
  <c r="P25" i="37"/>
  <c r="Q33" i="37"/>
  <c r="P33" i="37"/>
  <c r="Q41" i="37"/>
  <c r="P41" i="37"/>
  <c r="Q48" i="37"/>
  <c r="P48" i="37"/>
  <c r="Q51" i="37"/>
  <c r="P51" i="37"/>
  <c r="Q31" i="37"/>
  <c r="P31" i="37"/>
  <c r="Q39" i="37"/>
  <c r="P39" i="37"/>
  <c r="Q47" i="37"/>
  <c r="P47" i="37"/>
  <c r="Q13" i="37"/>
  <c r="P13" i="37"/>
  <c r="P22" i="37"/>
  <c r="Q22" i="37"/>
  <c r="P30" i="37"/>
  <c r="Q30" i="37"/>
  <c r="P38" i="37"/>
  <c r="Q38" i="37"/>
  <c r="P46" i="37"/>
  <c r="Q46" i="37"/>
  <c r="Q21" i="37"/>
  <c r="P21" i="37"/>
  <c r="Q29" i="37"/>
  <c r="P29" i="37"/>
  <c r="Q37" i="37"/>
  <c r="P37" i="37"/>
  <c r="P45" i="37"/>
  <c r="Q45" i="37"/>
  <c r="Q50" i="37"/>
  <c r="P50" i="37"/>
  <c r="Q11" i="37"/>
  <c r="P11" i="37"/>
  <c r="H36" i="35"/>
  <c r="I36" i="35"/>
  <c r="V33" i="35"/>
  <c r="W33" i="35"/>
  <c r="AR13" i="35"/>
  <c r="AU13" i="35"/>
  <c r="AV13" i="35"/>
  <c r="AT13" i="35"/>
  <c r="AS13" i="35"/>
  <c r="AJ13" i="35"/>
  <c r="AL13" i="35"/>
  <c r="AK13" i="35"/>
  <c r="AR9" i="35"/>
  <c r="AU9" i="35"/>
  <c r="AT9" i="35"/>
  <c r="AS9" i="35"/>
  <c r="AV9" i="35"/>
  <c r="AJ9" i="35"/>
  <c r="AL9" i="35"/>
  <c r="AK9" i="35"/>
  <c r="J21" i="37"/>
  <c r="I21" i="37"/>
  <c r="I39" i="35"/>
  <c r="H39" i="35"/>
  <c r="W36" i="35"/>
  <c r="V36" i="35"/>
  <c r="I31" i="35"/>
  <c r="H31" i="35"/>
  <c r="I34" i="35"/>
  <c r="H34" i="35"/>
  <c r="I37" i="35"/>
  <c r="H37" i="35"/>
  <c r="Q44" i="37"/>
  <c r="P44" i="37"/>
  <c r="J33" i="37"/>
  <c r="I33" i="37"/>
  <c r="J6" i="37"/>
  <c r="I6" i="37"/>
  <c r="J11" i="37"/>
  <c r="I11" i="37"/>
  <c r="J17" i="37"/>
  <c r="I17" i="37"/>
  <c r="J19" i="37"/>
  <c r="I19" i="37"/>
  <c r="J29" i="37"/>
  <c r="I29" i="37"/>
  <c r="J36" i="37"/>
  <c r="I36" i="37"/>
  <c r="I50" i="37"/>
  <c r="J50" i="37"/>
  <c r="J10" i="37"/>
  <c r="I10" i="37"/>
  <c r="J13" i="37"/>
  <c r="I13" i="37"/>
  <c r="J25" i="37"/>
  <c r="I25" i="37"/>
  <c r="J45" i="37"/>
  <c r="I45" i="37"/>
  <c r="J9" i="37"/>
  <c r="I9" i="37"/>
  <c r="I16" i="37"/>
  <c r="J16" i="37"/>
  <c r="J20" i="37"/>
  <c r="I20" i="37"/>
  <c r="J28" i="37"/>
  <c r="I28" i="37"/>
  <c r="I8" i="37"/>
  <c r="J8" i="37"/>
  <c r="J41" i="37"/>
  <c r="I41" i="37"/>
  <c r="J7" i="37"/>
  <c r="I7" i="37"/>
  <c r="J12" i="37"/>
  <c r="I12" i="37"/>
  <c r="I15" i="37"/>
  <c r="J15" i="37"/>
  <c r="J18" i="37"/>
  <c r="I18" i="37"/>
  <c r="J37" i="37"/>
  <c r="I37" i="37"/>
  <c r="J44" i="37"/>
  <c r="I44" i="37"/>
  <c r="I27" i="37"/>
  <c r="J27" i="37"/>
  <c r="I35" i="37"/>
  <c r="J35" i="37"/>
  <c r="I43" i="37"/>
  <c r="J43" i="37"/>
  <c r="J26" i="37"/>
  <c r="I26" i="37"/>
  <c r="J34" i="37"/>
  <c r="I34" i="37"/>
  <c r="J42" i="37"/>
  <c r="I42" i="37"/>
  <c r="J24" i="37"/>
  <c r="I24" i="37"/>
  <c r="J32" i="37"/>
  <c r="I32" i="37"/>
  <c r="J40" i="37"/>
  <c r="I40" i="37"/>
  <c r="J48" i="37"/>
  <c r="I48" i="37"/>
  <c r="J14" i="37"/>
  <c r="I14" i="37"/>
  <c r="I23" i="37"/>
  <c r="J23" i="37"/>
  <c r="I31" i="37"/>
  <c r="J31" i="37"/>
  <c r="I39" i="37"/>
  <c r="J39" i="37"/>
  <c r="I47" i="37"/>
  <c r="J47" i="37"/>
  <c r="J51" i="37"/>
  <c r="I51" i="37"/>
  <c r="J22" i="37"/>
  <c r="I22" i="37"/>
  <c r="J30" i="37"/>
  <c r="I30" i="37"/>
  <c r="J38" i="37"/>
  <c r="I38" i="37"/>
  <c r="J46" i="37"/>
  <c r="I46" i="37"/>
  <c r="J49" i="37"/>
  <c r="I49" i="37"/>
  <c r="I40" i="35"/>
  <c r="H40" i="35"/>
  <c r="W37" i="35"/>
  <c r="V37" i="35"/>
  <c r="I32" i="35"/>
  <c r="H32" i="35"/>
  <c r="AV15" i="35"/>
  <c r="AU15" i="35"/>
  <c r="AT15" i="35"/>
  <c r="AS15" i="35"/>
  <c r="AR15" i="35"/>
  <c r="AL15" i="35"/>
  <c r="AK15" i="35"/>
  <c r="AJ15" i="35"/>
  <c r="AV11" i="35"/>
  <c r="AQ22" i="35"/>
  <c r="AU11" i="35"/>
  <c r="AT11" i="35"/>
  <c r="AS11" i="35"/>
  <c r="AR11" i="35"/>
  <c r="AL11" i="35"/>
  <c r="AK11" i="35"/>
  <c r="AJ11" i="35"/>
  <c r="Q35" i="36"/>
  <c r="P35" i="36"/>
  <c r="Q22" i="36"/>
  <c r="P22" i="36"/>
  <c r="Q11" i="36"/>
  <c r="P11" i="36"/>
  <c r="Q20" i="36"/>
  <c r="P20" i="36"/>
  <c r="Q28" i="36"/>
  <c r="P28" i="36"/>
  <c r="Q51" i="36"/>
  <c r="P51" i="36"/>
  <c r="Q10" i="36"/>
  <c r="P10" i="36"/>
  <c r="Q19" i="36"/>
  <c r="P19" i="36"/>
  <c r="Q27" i="36"/>
  <c r="P27" i="36"/>
  <c r="Q9" i="36"/>
  <c r="P9" i="36"/>
  <c r="Q18" i="36"/>
  <c r="P18" i="36"/>
  <c r="Q26" i="36"/>
  <c r="P26" i="36"/>
  <c r="Q31" i="36"/>
  <c r="P31" i="36"/>
  <c r="Q47" i="36"/>
  <c r="P47" i="36"/>
  <c r="Q8" i="36"/>
  <c r="P8" i="36"/>
  <c r="Q17" i="36"/>
  <c r="P17" i="36"/>
  <c r="Q25" i="36"/>
  <c r="P25" i="36"/>
  <c r="Q32" i="36"/>
  <c r="P32" i="36"/>
  <c r="Q43" i="36"/>
  <c r="P43" i="36"/>
  <c r="Q50" i="36"/>
  <c r="P50" i="36"/>
  <c r="P7" i="36"/>
  <c r="Q7" i="36"/>
  <c r="P15" i="36"/>
  <c r="Q15" i="36"/>
  <c r="P16" i="36"/>
  <c r="Q16" i="36"/>
  <c r="P24" i="36"/>
  <c r="Q24" i="36"/>
  <c r="P33" i="36"/>
  <c r="Q33" i="36"/>
  <c r="Q6" i="36"/>
  <c r="P6" i="36"/>
  <c r="Q14" i="36"/>
  <c r="P14" i="36"/>
  <c r="Q23" i="36"/>
  <c r="P23" i="36"/>
  <c r="Q34" i="36"/>
  <c r="P34" i="36"/>
  <c r="Q39" i="36"/>
  <c r="P39" i="36"/>
  <c r="P41" i="36"/>
  <c r="Q41" i="36"/>
  <c r="P49" i="36"/>
  <c r="Q49" i="36"/>
  <c r="Q40" i="36"/>
  <c r="P40" i="36"/>
  <c r="Q48" i="36"/>
  <c r="P48" i="36"/>
  <c r="Q30" i="36"/>
  <c r="P30" i="36"/>
  <c r="Q38" i="36"/>
  <c r="P38" i="36"/>
  <c r="Q46" i="36"/>
  <c r="P46" i="36"/>
  <c r="P29" i="36"/>
  <c r="Q29" i="36"/>
  <c r="P37" i="36"/>
  <c r="Q37" i="36"/>
  <c r="P45" i="36"/>
  <c r="Q45" i="36"/>
  <c r="P36" i="36"/>
  <c r="Q36" i="36"/>
  <c r="Q44" i="36"/>
  <c r="P44" i="36"/>
  <c r="AL34" i="35"/>
  <c r="AK34" i="35"/>
  <c r="AL31" i="35"/>
  <c r="AK31" i="35"/>
  <c r="AL39" i="35"/>
  <c r="AK39" i="35"/>
  <c r="AL36" i="35"/>
  <c r="AK36" i="35"/>
  <c r="AL33" i="35"/>
  <c r="AK33" i="35"/>
  <c r="AK30" i="35"/>
  <c r="AL30" i="35"/>
  <c r="AK38" i="35"/>
  <c r="AL38" i="35"/>
  <c r="AK35" i="35"/>
  <c r="AL35" i="35"/>
  <c r="N78" i="33"/>
  <c r="N75" i="33"/>
  <c r="N79" i="33"/>
  <c r="N77" i="33"/>
  <c r="N74" i="33"/>
  <c r="N76" i="33"/>
  <c r="N34" i="33"/>
  <c r="N31" i="33"/>
  <c r="N35" i="33"/>
  <c r="N32" i="33"/>
  <c r="N30" i="33"/>
  <c r="N33" i="33"/>
  <c r="I134" i="41"/>
  <c r="H134" i="41"/>
  <c r="G134" i="41"/>
  <c r="N57" i="33"/>
  <c r="N54" i="33"/>
  <c r="N56" i="33"/>
  <c r="N53" i="33"/>
  <c r="N55" i="33"/>
  <c r="N52" i="33"/>
  <c r="J23" i="36"/>
  <c r="I23" i="36"/>
  <c r="J13" i="36"/>
  <c r="I13" i="36"/>
  <c r="J44" i="36"/>
  <c r="I44" i="36"/>
  <c r="J22" i="36"/>
  <c r="I22" i="36"/>
  <c r="J14" i="36"/>
  <c r="I14" i="36"/>
  <c r="J51" i="36"/>
  <c r="I51" i="36"/>
  <c r="J32" i="36"/>
  <c r="I32" i="36"/>
  <c r="J12" i="36"/>
  <c r="I12" i="36"/>
  <c r="J21" i="36"/>
  <c r="I21" i="36"/>
  <c r="J29" i="36"/>
  <c r="I29" i="36"/>
  <c r="J33" i="36"/>
  <c r="I33" i="36"/>
  <c r="J40" i="36"/>
  <c r="I40" i="36"/>
  <c r="J11" i="36"/>
  <c r="I11" i="36"/>
  <c r="J20" i="36"/>
  <c r="I20" i="36"/>
  <c r="J28" i="36"/>
  <c r="I28" i="36"/>
  <c r="J34" i="36"/>
  <c r="I34" i="36"/>
  <c r="J43" i="36"/>
  <c r="I43" i="36"/>
  <c r="J10" i="36"/>
  <c r="I10" i="36"/>
  <c r="J19" i="36"/>
  <c r="I19" i="36"/>
  <c r="J27" i="36"/>
  <c r="I27" i="36"/>
  <c r="J35" i="36"/>
  <c r="I35" i="36"/>
  <c r="J36" i="36"/>
  <c r="I36" i="36"/>
  <c r="J9" i="36"/>
  <c r="I9" i="36"/>
  <c r="J18" i="36"/>
  <c r="I18" i="36"/>
  <c r="J26" i="36"/>
  <c r="I26" i="36"/>
  <c r="I8" i="36"/>
  <c r="J8" i="36"/>
  <c r="I17" i="36"/>
  <c r="J17" i="36"/>
  <c r="I25" i="36"/>
  <c r="J25" i="36"/>
  <c r="J7" i="36"/>
  <c r="I7" i="36"/>
  <c r="J15" i="36"/>
  <c r="I15" i="36"/>
  <c r="J16" i="36"/>
  <c r="I16" i="36"/>
  <c r="J24" i="36"/>
  <c r="I24" i="36"/>
  <c r="J48" i="36"/>
  <c r="I48" i="36"/>
  <c r="I42" i="36"/>
  <c r="J42" i="36"/>
  <c r="I50" i="36"/>
  <c r="J50" i="36"/>
  <c r="J41" i="36"/>
  <c r="I41" i="36"/>
  <c r="J49" i="36"/>
  <c r="I49" i="36"/>
  <c r="J31" i="36"/>
  <c r="I31" i="36"/>
  <c r="J39" i="36"/>
  <c r="I39" i="36"/>
  <c r="J47" i="36"/>
  <c r="I47" i="36"/>
  <c r="I30" i="36"/>
  <c r="J30" i="36"/>
  <c r="I38" i="36"/>
  <c r="J38" i="36"/>
  <c r="I46" i="36"/>
  <c r="J46" i="36"/>
  <c r="J37" i="36"/>
  <c r="I37" i="36"/>
  <c r="J45" i="36"/>
  <c r="I45" i="36"/>
  <c r="N100" i="31"/>
  <c r="N98" i="31"/>
  <c r="N101" i="31"/>
  <c r="N99" i="31"/>
  <c r="N97" i="31"/>
  <c r="N79" i="31"/>
  <c r="N77" i="31"/>
  <c r="N75" i="31"/>
  <c r="N30" i="31"/>
  <c r="N34" i="31"/>
  <c r="N32" i="31"/>
  <c r="N57" i="31"/>
  <c r="N55" i="31"/>
  <c r="N53" i="31"/>
  <c r="N78" i="31"/>
  <c r="N76" i="31"/>
  <c r="N56" i="31"/>
  <c r="N54" i="31"/>
  <c r="N35" i="31"/>
  <c r="N33" i="31"/>
  <c r="N31" i="31"/>
  <c r="M159" i="28"/>
  <c r="L159" i="28"/>
  <c r="K159" i="28"/>
  <c r="J159" i="28"/>
  <c r="I159" i="28"/>
  <c r="M125" i="28"/>
  <c r="L125" i="28"/>
  <c r="K125" i="28"/>
  <c r="J125" i="28"/>
  <c r="I125" i="28"/>
  <c r="M97" i="28"/>
  <c r="L97" i="28"/>
  <c r="K97" i="28"/>
  <c r="J97" i="28"/>
  <c r="I97" i="28"/>
  <c r="M73" i="28"/>
  <c r="L73" i="28"/>
  <c r="K73" i="28"/>
  <c r="J73" i="28"/>
  <c r="I73" i="28"/>
  <c r="L53" i="28"/>
  <c r="M53" i="28"/>
  <c r="K53" i="28"/>
  <c r="I53" i="28"/>
  <c r="J53" i="28"/>
  <c r="M50" i="28"/>
  <c r="L50" i="28"/>
  <c r="K50" i="28"/>
  <c r="I50" i="28"/>
  <c r="J50" i="28"/>
  <c r="M41" i="28"/>
  <c r="L41" i="28"/>
  <c r="K41" i="28"/>
  <c r="J41" i="28"/>
  <c r="I41" i="28"/>
  <c r="M32" i="28"/>
  <c r="L32" i="28"/>
  <c r="K32" i="28"/>
  <c r="J32" i="28"/>
  <c r="I32" i="28"/>
  <c r="M24" i="28"/>
  <c r="L24" i="28"/>
  <c r="K24" i="28"/>
  <c r="J24" i="28"/>
  <c r="I24" i="28"/>
  <c r="M15" i="28"/>
  <c r="L15" i="28"/>
  <c r="K15" i="28"/>
  <c r="I15" i="28"/>
  <c r="J15" i="28"/>
  <c r="M106" i="28"/>
  <c r="L106" i="28"/>
  <c r="K106" i="28"/>
  <c r="J106" i="28"/>
  <c r="I106" i="28"/>
  <c r="M114" i="28"/>
  <c r="L114" i="28"/>
  <c r="K114" i="28"/>
  <c r="J114" i="28"/>
  <c r="I114" i="28"/>
  <c r="M123" i="28"/>
  <c r="L123" i="28"/>
  <c r="K123" i="28"/>
  <c r="J123" i="28"/>
  <c r="I123" i="28"/>
  <c r="M131" i="28"/>
  <c r="L131" i="28"/>
  <c r="K131" i="28"/>
  <c r="J131" i="28"/>
  <c r="I131" i="28"/>
  <c r="M140" i="28"/>
  <c r="L140" i="28"/>
  <c r="K140" i="28"/>
  <c r="J140" i="28"/>
  <c r="I140" i="28"/>
  <c r="M149" i="28"/>
  <c r="L149" i="28"/>
  <c r="K149" i="28"/>
  <c r="J149" i="28"/>
  <c r="I149" i="28"/>
  <c r="M157" i="28"/>
  <c r="L157" i="28"/>
  <c r="K157" i="28"/>
  <c r="J157" i="28"/>
  <c r="I157" i="28"/>
  <c r="J57" i="28"/>
  <c r="M57" i="28"/>
  <c r="L57" i="28"/>
  <c r="K57" i="28"/>
  <c r="I57" i="28"/>
  <c r="L66" i="28"/>
  <c r="J66" i="28"/>
  <c r="I66" i="28"/>
  <c r="M66" i="28"/>
  <c r="K66" i="28"/>
  <c r="L74" i="28"/>
  <c r="J74" i="28"/>
  <c r="I74" i="28"/>
  <c r="M74" i="28"/>
  <c r="K74" i="28"/>
  <c r="L83" i="28"/>
  <c r="J83" i="28"/>
  <c r="I83" i="28"/>
  <c r="M83" i="28"/>
  <c r="K83" i="28"/>
  <c r="L92" i="28"/>
  <c r="J92" i="28"/>
  <c r="I92" i="28"/>
  <c r="M92" i="28"/>
  <c r="K92" i="28"/>
  <c r="L100" i="28"/>
  <c r="K100" i="28"/>
  <c r="J100" i="28"/>
  <c r="I100" i="28"/>
  <c r="M100" i="28"/>
  <c r="L109" i="28"/>
  <c r="K109" i="28"/>
  <c r="J109" i="28"/>
  <c r="I109" i="28"/>
  <c r="M109" i="28"/>
  <c r="L117" i="28"/>
  <c r="K117" i="28"/>
  <c r="J117" i="28"/>
  <c r="I117" i="28"/>
  <c r="M117" i="28"/>
  <c r="L126" i="28"/>
  <c r="K126" i="28"/>
  <c r="J126" i="28"/>
  <c r="I126" i="28"/>
  <c r="M126" i="28"/>
  <c r="L135" i="28"/>
  <c r="K135" i="28"/>
  <c r="J135" i="28"/>
  <c r="I135" i="28"/>
  <c r="M135" i="28"/>
  <c r="L143" i="28"/>
  <c r="K143" i="28"/>
  <c r="J143" i="28"/>
  <c r="I143" i="28"/>
  <c r="M143" i="28"/>
  <c r="L152" i="28"/>
  <c r="K152" i="28"/>
  <c r="J152" i="28"/>
  <c r="I152" i="28"/>
  <c r="H160" i="28"/>
  <c r="M152" i="28"/>
  <c r="K60" i="28"/>
  <c r="I60" i="28"/>
  <c r="L60" i="28"/>
  <c r="J60" i="28"/>
  <c r="M60" i="28"/>
  <c r="K69" i="28"/>
  <c r="I69" i="28"/>
  <c r="M69" i="28"/>
  <c r="L69" i="28"/>
  <c r="J69" i="28"/>
  <c r="K78" i="28"/>
  <c r="I78" i="28"/>
  <c r="L78" i="28"/>
  <c r="J78" i="28"/>
  <c r="M78" i="28"/>
  <c r="K86" i="28"/>
  <c r="I86" i="28"/>
  <c r="M86" i="28"/>
  <c r="L86" i="28"/>
  <c r="J86" i="28"/>
  <c r="K95" i="28"/>
  <c r="I95" i="28"/>
  <c r="L95" i="28"/>
  <c r="J95" i="28"/>
  <c r="M95" i="28"/>
  <c r="K103" i="28"/>
  <c r="J103" i="28"/>
  <c r="I103" i="28"/>
  <c r="M103" i="28"/>
  <c r="L103" i="28"/>
  <c r="K112" i="28"/>
  <c r="J112" i="28"/>
  <c r="I112" i="28"/>
  <c r="L112" i="28"/>
  <c r="M112" i="28"/>
  <c r="K121" i="28"/>
  <c r="J121" i="28"/>
  <c r="I121" i="28"/>
  <c r="M121" i="28"/>
  <c r="L121" i="28"/>
  <c r="K129" i="28"/>
  <c r="J129" i="28"/>
  <c r="I129" i="28"/>
  <c r="M129" i="28"/>
  <c r="L129" i="28"/>
  <c r="K138" i="28"/>
  <c r="J138" i="28"/>
  <c r="I138" i="28"/>
  <c r="H146" i="28"/>
  <c r="M138" i="28"/>
  <c r="L138" i="28"/>
  <c r="K155" i="28"/>
  <c r="J155" i="28"/>
  <c r="I155" i="28"/>
  <c r="M155" i="28"/>
  <c r="L155" i="28"/>
  <c r="M55" i="28"/>
  <c r="L55" i="28"/>
  <c r="K55" i="28"/>
  <c r="J55" i="28"/>
  <c r="I55" i="28"/>
  <c r="J64" i="28"/>
  <c r="K64" i="28"/>
  <c r="I64" i="28"/>
  <c r="M64" i="28"/>
  <c r="L64" i="28"/>
  <c r="J72" i="28"/>
  <c r="M72" i="28"/>
  <c r="L72" i="28"/>
  <c r="K72" i="28"/>
  <c r="I72" i="28"/>
  <c r="J81" i="28"/>
  <c r="K81" i="28"/>
  <c r="I81" i="28"/>
  <c r="L81" i="28"/>
  <c r="M81" i="28"/>
  <c r="J89" i="28"/>
  <c r="M89" i="28"/>
  <c r="L89" i="28"/>
  <c r="K89" i="28"/>
  <c r="I89" i="28"/>
  <c r="J98" i="28"/>
  <c r="I98" i="28"/>
  <c r="M98" i="28"/>
  <c r="L98" i="28"/>
  <c r="K98" i="28"/>
  <c r="J107" i="28"/>
  <c r="I107" i="28"/>
  <c r="M107" i="28"/>
  <c r="L107" i="28"/>
  <c r="K107" i="28"/>
  <c r="J115" i="28"/>
  <c r="I115" i="28"/>
  <c r="M115" i="28"/>
  <c r="K115" i="28"/>
  <c r="L115" i="28"/>
  <c r="J124" i="28"/>
  <c r="I124" i="28"/>
  <c r="H132" i="28"/>
  <c r="M124" i="28"/>
  <c r="L124" i="28"/>
  <c r="K124" i="28"/>
  <c r="J141" i="28"/>
  <c r="I141" i="28"/>
  <c r="M141" i="28"/>
  <c r="L141" i="28"/>
  <c r="K141" i="28"/>
  <c r="J150" i="28"/>
  <c r="I150" i="28"/>
  <c r="M150" i="28"/>
  <c r="K150" i="28"/>
  <c r="L150" i="28"/>
  <c r="J158" i="28"/>
  <c r="I158" i="28"/>
  <c r="M158" i="28"/>
  <c r="L158" i="28"/>
  <c r="K158" i="28"/>
  <c r="I101" i="28"/>
  <c r="M101" i="28"/>
  <c r="J101" i="28"/>
  <c r="K101" i="28"/>
  <c r="L101" i="28"/>
  <c r="I110" i="28"/>
  <c r="H118" i="28"/>
  <c r="M110" i="28"/>
  <c r="L110" i="28"/>
  <c r="K110" i="28"/>
  <c r="J110" i="28"/>
  <c r="I127" i="28"/>
  <c r="M127" i="28"/>
  <c r="L127" i="28"/>
  <c r="K127" i="28"/>
  <c r="J127" i="28"/>
  <c r="I136" i="28"/>
  <c r="M136" i="28"/>
  <c r="L136" i="28"/>
  <c r="K136" i="28"/>
  <c r="J136" i="28"/>
  <c r="I144" i="28"/>
  <c r="M144" i="28"/>
  <c r="L144" i="28"/>
  <c r="K144" i="28"/>
  <c r="J144" i="28"/>
  <c r="I153" i="28"/>
  <c r="M153" i="28"/>
  <c r="L153" i="28"/>
  <c r="J153" i="28"/>
  <c r="K153" i="28"/>
  <c r="M61" i="28"/>
  <c r="L61" i="28"/>
  <c r="K61" i="28"/>
  <c r="J61" i="28"/>
  <c r="I61" i="28"/>
  <c r="M70" i="28"/>
  <c r="L70" i="28"/>
  <c r="I70" i="28"/>
  <c r="K70" i="28"/>
  <c r="J70" i="28"/>
  <c r="M79" i="28"/>
  <c r="L79" i="28"/>
  <c r="K79" i="28"/>
  <c r="J79" i="28"/>
  <c r="I79" i="28"/>
  <c r="M87" i="28"/>
  <c r="L87" i="28"/>
  <c r="I87" i="28"/>
  <c r="J87" i="28"/>
  <c r="K87" i="28"/>
  <c r="H104" i="28"/>
  <c r="M96" i="28"/>
  <c r="L96" i="28"/>
  <c r="K96" i="28"/>
  <c r="J96" i="28"/>
  <c r="I96" i="28"/>
  <c r="M113" i="28"/>
  <c r="L113" i="28"/>
  <c r="K113" i="28"/>
  <c r="J113" i="28"/>
  <c r="I113" i="28"/>
  <c r="M122" i="28"/>
  <c r="L122" i="28"/>
  <c r="K122" i="28"/>
  <c r="I122" i="28"/>
  <c r="J122" i="28"/>
  <c r="M130" i="28"/>
  <c r="L130" i="28"/>
  <c r="K130" i="28"/>
  <c r="J130" i="28"/>
  <c r="I130" i="28"/>
  <c r="M139" i="28"/>
  <c r="L139" i="28"/>
  <c r="K139" i="28"/>
  <c r="J139" i="28"/>
  <c r="I139" i="28"/>
  <c r="M148" i="28"/>
  <c r="L148" i="28"/>
  <c r="K148" i="28"/>
  <c r="J148" i="28"/>
  <c r="I148" i="28"/>
  <c r="M156" i="28"/>
  <c r="L156" i="28"/>
  <c r="K156" i="28"/>
  <c r="I156" i="28"/>
  <c r="J156" i="28"/>
  <c r="M99" i="28"/>
  <c r="L99" i="28"/>
  <c r="K99" i="28"/>
  <c r="I99" i="28"/>
  <c r="J99" i="28"/>
  <c r="I84" i="28"/>
  <c r="M84" i="28"/>
  <c r="J84" i="28"/>
  <c r="L84" i="28"/>
  <c r="K84" i="28"/>
  <c r="I67" i="28"/>
  <c r="M67" i="28"/>
  <c r="J67" i="28"/>
  <c r="L67" i="28"/>
  <c r="K67" i="28"/>
  <c r="M134" i="28"/>
  <c r="L134" i="28"/>
  <c r="K134" i="28"/>
  <c r="J134" i="28"/>
  <c r="I134" i="28"/>
  <c r="M88" i="28"/>
  <c r="K88" i="28"/>
  <c r="J88" i="28"/>
  <c r="I88" i="28"/>
  <c r="L88" i="28"/>
  <c r="M71" i="28"/>
  <c r="K71" i="28"/>
  <c r="J71" i="28"/>
  <c r="I71" i="28"/>
  <c r="L71" i="28"/>
  <c r="J52" i="28"/>
  <c r="I52" i="28"/>
  <c r="M52" i="28"/>
  <c r="L52" i="28"/>
  <c r="K52" i="28"/>
  <c r="M145" i="28"/>
  <c r="L145" i="28"/>
  <c r="K145" i="28"/>
  <c r="J145" i="28"/>
  <c r="I145" i="28"/>
  <c r="M111" i="28"/>
  <c r="L111" i="28"/>
  <c r="K111" i="28"/>
  <c r="J111" i="28"/>
  <c r="I111" i="28"/>
  <c r="L85" i="28"/>
  <c r="K85" i="28"/>
  <c r="J85" i="28"/>
  <c r="M85" i="28"/>
  <c r="I85" i="28"/>
  <c r="L68" i="28"/>
  <c r="K68" i="28"/>
  <c r="J68" i="28"/>
  <c r="M68" i="28"/>
  <c r="I68" i="28"/>
  <c r="H76" i="28"/>
  <c r="M142" i="28"/>
  <c r="L142" i="28"/>
  <c r="K142" i="28"/>
  <c r="J142" i="28"/>
  <c r="I142" i="28"/>
  <c r="M108" i="28"/>
  <c r="L108" i="28"/>
  <c r="K108" i="28"/>
  <c r="J108" i="28"/>
  <c r="I108" i="28"/>
  <c r="M102" i="28"/>
  <c r="L102" i="28"/>
  <c r="K102" i="28"/>
  <c r="J102" i="28"/>
  <c r="I102" i="28"/>
  <c r="M82" i="28"/>
  <c r="L82" i="28"/>
  <c r="K82" i="28"/>
  <c r="H90" i="28"/>
  <c r="J82" i="28"/>
  <c r="I82" i="28"/>
  <c r="M65" i="28"/>
  <c r="L65" i="28"/>
  <c r="K65" i="28"/>
  <c r="J65" i="28"/>
  <c r="I65" i="28"/>
  <c r="L45" i="28"/>
  <c r="K45" i="28"/>
  <c r="J45" i="28"/>
  <c r="I45" i="28"/>
  <c r="M45" i="28"/>
  <c r="L37" i="28"/>
  <c r="K37" i="28"/>
  <c r="J37" i="28"/>
  <c r="I37" i="28"/>
  <c r="M37" i="28"/>
  <c r="L28" i="28"/>
  <c r="K28" i="28"/>
  <c r="J28" i="28"/>
  <c r="I28" i="28"/>
  <c r="M28" i="28"/>
  <c r="M154" i="28"/>
  <c r="L154" i="28"/>
  <c r="K154" i="28"/>
  <c r="J154" i="28"/>
  <c r="I154" i="28"/>
  <c r="M120" i="28"/>
  <c r="L120" i="28"/>
  <c r="K120" i="28"/>
  <c r="J120" i="28"/>
  <c r="I120" i="28"/>
  <c r="I93" i="28"/>
  <c r="M93" i="28"/>
  <c r="L93" i="28"/>
  <c r="K93" i="28"/>
  <c r="J93" i="28"/>
  <c r="I75" i="28"/>
  <c r="M75" i="28"/>
  <c r="L75" i="28"/>
  <c r="K75" i="28"/>
  <c r="J75" i="28"/>
  <c r="K144" i="26"/>
  <c r="J144" i="26"/>
  <c r="I144" i="26"/>
  <c r="K136" i="26"/>
  <c r="J136" i="26"/>
  <c r="I136" i="26"/>
  <c r="K127" i="26"/>
  <c r="J127" i="26"/>
  <c r="I127" i="26"/>
  <c r="H118" i="26"/>
  <c r="K110" i="26"/>
  <c r="J110" i="26"/>
  <c r="I110" i="26"/>
  <c r="K101" i="26"/>
  <c r="J101" i="26"/>
  <c r="I101" i="26"/>
  <c r="K93" i="26"/>
  <c r="J93" i="26"/>
  <c r="I93" i="26"/>
  <c r="K84" i="26"/>
  <c r="I84" i="26"/>
  <c r="J84" i="26"/>
  <c r="K75" i="26"/>
  <c r="J75" i="26"/>
  <c r="I75" i="26"/>
  <c r="K67" i="26"/>
  <c r="J67" i="26"/>
  <c r="I67" i="26"/>
  <c r="K58" i="26"/>
  <c r="J58" i="26"/>
  <c r="I58" i="26"/>
  <c r="K50" i="26"/>
  <c r="I50" i="26"/>
  <c r="J50" i="26"/>
  <c r="K41" i="26"/>
  <c r="J41" i="26"/>
  <c r="I41" i="26"/>
  <c r="K32" i="26"/>
  <c r="J32" i="26"/>
  <c r="I32" i="26"/>
  <c r="K24" i="26"/>
  <c r="J24" i="26"/>
  <c r="I24" i="26"/>
  <c r="K15" i="26"/>
  <c r="I15" i="26"/>
  <c r="J15" i="26"/>
  <c r="I152" i="26"/>
  <c r="H160" i="26"/>
  <c r="K152" i="26"/>
  <c r="J152" i="26"/>
  <c r="I143" i="26"/>
  <c r="K143" i="26"/>
  <c r="J143" i="26"/>
  <c r="I135" i="26"/>
  <c r="K135" i="26"/>
  <c r="J135" i="26"/>
  <c r="I126" i="26"/>
  <c r="J126" i="26"/>
  <c r="K126" i="26"/>
  <c r="I117" i="26"/>
  <c r="K117" i="26"/>
  <c r="J117" i="26"/>
  <c r="I109" i="26"/>
  <c r="K109" i="26"/>
  <c r="J109" i="26"/>
  <c r="I100" i="26"/>
  <c r="K100" i="26"/>
  <c r="J100" i="26"/>
  <c r="I92" i="26"/>
  <c r="J92" i="26"/>
  <c r="K92" i="26"/>
  <c r="I83" i="26"/>
  <c r="K83" i="26"/>
  <c r="J83" i="26"/>
  <c r="I74" i="26"/>
  <c r="K74" i="26"/>
  <c r="J74" i="26"/>
  <c r="I66" i="26"/>
  <c r="K66" i="26"/>
  <c r="J66" i="26"/>
  <c r="I57" i="26"/>
  <c r="J57" i="26"/>
  <c r="K57" i="26"/>
  <c r="I40" i="26"/>
  <c r="H48" i="26"/>
  <c r="K40" i="26"/>
  <c r="J40" i="26"/>
  <c r="I31" i="26"/>
  <c r="K31" i="26"/>
  <c r="J31" i="26"/>
  <c r="I23" i="26"/>
  <c r="J23" i="26"/>
  <c r="K23" i="26"/>
  <c r="I14" i="26"/>
  <c r="K14" i="26"/>
  <c r="J14" i="26"/>
  <c r="J159" i="26"/>
  <c r="I159" i="26"/>
  <c r="K159" i="26"/>
  <c r="J151" i="26"/>
  <c r="I151" i="26"/>
  <c r="K151" i="26"/>
  <c r="J142" i="26"/>
  <c r="I142" i="26"/>
  <c r="K142" i="26"/>
  <c r="J134" i="26"/>
  <c r="I134" i="26"/>
  <c r="K134" i="26"/>
  <c r="J125" i="26"/>
  <c r="I125" i="26"/>
  <c r="K125" i="26"/>
  <c r="J116" i="26"/>
  <c r="I116" i="26"/>
  <c r="K116" i="26"/>
  <c r="J108" i="26"/>
  <c r="I108" i="26"/>
  <c r="K108" i="26"/>
  <c r="J99" i="26"/>
  <c r="I99" i="26"/>
  <c r="K99" i="26"/>
  <c r="J82" i="26"/>
  <c r="I82" i="26"/>
  <c r="H90" i="26"/>
  <c r="K82" i="26"/>
  <c r="J73" i="26"/>
  <c r="I73" i="26"/>
  <c r="K73" i="26"/>
  <c r="J65" i="26"/>
  <c r="I65" i="26"/>
  <c r="K65" i="26"/>
  <c r="J56" i="26"/>
  <c r="I56" i="26"/>
  <c r="K56" i="26"/>
  <c r="J47" i="26"/>
  <c r="I47" i="26"/>
  <c r="K47" i="26"/>
  <c r="J39" i="26"/>
  <c r="I39" i="26"/>
  <c r="K39" i="26"/>
  <c r="J30" i="26"/>
  <c r="I30" i="26"/>
  <c r="K30" i="26"/>
  <c r="J22" i="26"/>
  <c r="I22" i="26"/>
  <c r="K22" i="26"/>
  <c r="J13" i="26"/>
  <c r="I13" i="26"/>
  <c r="K13" i="26"/>
  <c r="K158" i="26"/>
  <c r="J158" i="26"/>
  <c r="I158" i="26"/>
  <c r="K150" i="26"/>
  <c r="J150" i="26"/>
  <c r="I150" i="26"/>
  <c r="K141" i="26"/>
  <c r="J141" i="26"/>
  <c r="I141" i="26"/>
  <c r="K124" i="26"/>
  <c r="J124" i="26"/>
  <c r="I124" i="26"/>
  <c r="H132" i="26"/>
  <c r="K115" i="26"/>
  <c r="J115" i="26"/>
  <c r="I115" i="26"/>
  <c r="K107" i="26"/>
  <c r="J107" i="26"/>
  <c r="I107" i="26"/>
  <c r="K98" i="26"/>
  <c r="J98" i="26"/>
  <c r="I98" i="26"/>
  <c r="K89" i="26"/>
  <c r="J89" i="26"/>
  <c r="I89" i="26"/>
  <c r="K81" i="26"/>
  <c r="J81" i="26"/>
  <c r="I81" i="26"/>
  <c r="K72" i="26"/>
  <c r="J72" i="26"/>
  <c r="I72" i="26"/>
  <c r="K64" i="26"/>
  <c r="J64" i="26"/>
  <c r="I64" i="26"/>
  <c r="K55" i="26"/>
  <c r="J55" i="26"/>
  <c r="I55" i="26"/>
  <c r="K46" i="26"/>
  <c r="J46" i="26"/>
  <c r="I46" i="26"/>
  <c r="K38" i="26"/>
  <c r="J38" i="26"/>
  <c r="I38" i="26"/>
  <c r="K29" i="26"/>
  <c r="J29" i="26"/>
  <c r="I29" i="26"/>
  <c r="K12" i="26"/>
  <c r="J12" i="26"/>
  <c r="I12" i="26"/>
  <c r="H20" i="26"/>
  <c r="K157" i="26"/>
  <c r="J157" i="26"/>
  <c r="I157" i="26"/>
  <c r="K149" i="26"/>
  <c r="J149" i="26"/>
  <c r="I149" i="26"/>
  <c r="K140" i="26"/>
  <c r="J140" i="26"/>
  <c r="I140" i="26"/>
  <c r="K131" i="26"/>
  <c r="J131" i="26"/>
  <c r="I131" i="26"/>
  <c r="K123" i="26"/>
  <c r="J123" i="26"/>
  <c r="I123" i="26"/>
  <c r="K114" i="26"/>
  <c r="J114" i="26"/>
  <c r="I114" i="26"/>
  <c r="K106" i="26"/>
  <c r="J106" i="26"/>
  <c r="I106" i="26"/>
  <c r="K97" i="26"/>
  <c r="J97" i="26"/>
  <c r="I97" i="26"/>
  <c r="K88" i="26"/>
  <c r="J88" i="26"/>
  <c r="I88" i="26"/>
  <c r="K80" i="26"/>
  <c r="J80" i="26"/>
  <c r="I80" i="26"/>
  <c r="K71" i="26"/>
  <c r="J71" i="26"/>
  <c r="I71" i="26"/>
  <c r="K54" i="26"/>
  <c r="J54" i="26"/>
  <c r="I54" i="26"/>
  <c r="H62" i="26"/>
  <c r="K45" i="26"/>
  <c r="J45" i="26"/>
  <c r="I45" i="26"/>
  <c r="K37" i="26"/>
  <c r="J37" i="26"/>
  <c r="I37" i="26"/>
  <c r="K28" i="26"/>
  <c r="J28" i="26"/>
  <c r="I28" i="26"/>
  <c r="K19" i="26"/>
  <c r="J19" i="26"/>
  <c r="I19" i="26"/>
  <c r="K11" i="26"/>
  <c r="J11" i="26"/>
  <c r="I11" i="26"/>
  <c r="K156" i="26"/>
  <c r="J156" i="26"/>
  <c r="I156" i="26"/>
  <c r="K148" i="26"/>
  <c r="J148" i="26"/>
  <c r="I148" i="26"/>
  <c r="K139" i="26"/>
  <c r="J139" i="26"/>
  <c r="I139" i="26"/>
  <c r="K130" i="26"/>
  <c r="J130" i="26"/>
  <c r="I130" i="26"/>
  <c r="K122" i="26"/>
  <c r="J122" i="26"/>
  <c r="I122" i="26"/>
  <c r="K113" i="26"/>
  <c r="J113" i="26"/>
  <c r="I113" i="26"/>
  <c r="K96" i="26"/>
  <c r="J96" i="26"/>
  <c r="I96" i="26"/>
  <c r="H104" i="26"/>
  <c r="K87" i="26"/>
  <c r="J87" i="26"/>
  <c r="I87" i="26"/>
  <c r="K79" i="26"/>
  <c r="J79" i="26"/>
  <c r="I79" i="26"/>
  <c r="K70" i="26"/>
  <c r="J70" i="26"/>
  <c r="I70" i="26"/>
  <c r="K61" i="26"/>
  <c r="J61" i="26"/>
  <c r="I61" i="26"/>
  <c r="K53" i="26"/>
  <c r="J53" i="26"/>
  <c r="I53" i="26"/>
  <c r="K44" i="26"/>
  <c r="J44" i="26"/>
  <c r="I44" i="26"/>
  <c r="K36" i="26"/>
  <c r="J36" i="26"/>
  <c r="I36" i="26"/>
  <c r="K27" i="26"/>
  <c r="J27" i="26"/>
  <c r="I27" i="26"/>
  <c r="K18" i="26"/>
  <c r="J18" i="26"/>
  <c r="I18" i="26"/>
  <c r="K10" i="26"/>
  <c r="J10" i="26"/>
  <c r="I10" i="26"/>
  <c r="K125" i="27"/>
  <c r="J125" i="27"/>
  <c r="I125" i="27"/>
  <c r="K78" i="27"/>
  <c r="J78" i="27"/>
  <c r="I78" i="27"/>
  <c r="J57" i="27"/>
  <c r="K57" i="27"/>
  <c r="I57" i="27"/>
  <c r="K41" i="27"/>
  <c r="J41" i="27"/>
  <c r="I41" i="27"/>
  <c r="K9" i="27"/>
  <c r="J9" i="27"/>
  <c r="I9" i="27"/>
  <c r="K17" i="27"/>
  <c r="J17" i="27"/>
  <c r="I17" i="27"/>
  <c r="K26" i="27"/>
  <c r="J26" i="27"/>
  <c r="I26" i="27"/>
  <c r="H34" i="27"/>
  <c r="K43" i="27"/>
  <c r="J43" i="27"/>
  <c r="I43" i="27"/>
  <c r="K52" i="27"/>
  <c r="J52" i="27"/>
  <c r="I52" i="27"/>
  <c r="K69" i="27"/>
  <c r="J69" i="27"/>
  <c r="I69" i="27"/>
  <c r="J83" i="27"/>
  <c r="K83" i="27"/>
  <c r="I83" i="27"/>
  <c r="I97" i="27"/>
  <c r="K97" i="27"/>
  <c r="J97" i="27"/>
  <c r="K103" i="27"/>
  <c r="J103" i="27"/>
  <c r="I103" i="27"/>
  <c r="K121" i="27"/>
  <c r="J121" i="27"/>
  <c r="I121" i="27"/>
  <c r="J156" i="27"/>
  <c r="I156" i="27"/>
  <c r="K156" i="27"/>
  <c r="K10" i="27"/>
  <c r="J10" i="27"/>
  <c r="I10" i="27"/>
  <c r="K18" i="27"/>
  <c r="J18" i="27"/>
  <c r="I18" i="27"/>
  <c r="K27" i="27"/>
  <c r="J27" i="27"/>
  <c r="I27" i="27"/>
  <c r="K36" i="27"/>
  <c r="J36" i="27"/>
  <c r="I36" i="27"/>
  <c r="K44" i="27"/>
  <c r="J44" i="27"/>
  <c r="I44" i="27"/>
  <c r="K53" i="27"/>
  <c r="J53" i="27"/>
  <c r="I53" i="27"/>
  <c r="J61" i="27"/>
  <c r="K61" i="27"/>
  <c r="I61" i="27"/>
  <c r="I75" i="27"/>
  <c r="K75" i="27"/>
  <c r="J75" i="27"/>
  <c r="K82" i="27"/>
  <c r="J82" i="27"/>
  <c r="I82" i="27"/>
  <c r="H90" i="27"/>
  <c r="J96" i="27"/>
  <c r="K96" i="27"/>
  <c r="I96" i="27"/>
  <c r="H104" i="27"/>
  <c r="K108" i="27"/>
  <c r="J108" i="27"/>
  <c r="I108" i="27"/>
  <c r="J113" i="27"/>
  <c r="K113" i="27"/>
  <c r="I113" i="27"/>
  <c r="K134" i="27"/>
  <c r="J134" i="27"/>
  <c r="I134" i="27"/>
  <c r="K11" i="27"/>
  <c r="J11" i="27"/>
  <c r="I11" i="27"/>
  <c r="K19" i="27"/>
  <c r="J19" i="27"/>
  <c r="I19" i="27"/>
  <c r="K28" i="27"/>
  <c r="J28" i="27"/>
  <c r="I28" i="27"/>
  <c r="K37" i="27"/>
  <c r="J37" i="27"/>
  <c r="I37" i="27"/>
  <c r="K45" i="27"/>
  <c r="J45" i="27"/>
  <c r="I45" i="27"/>
  <c r="I54" i="27"/>
  <c r="K54" i="27"/>
  <c r="J54" i="27"/>
  <c r="H62" i="27"/>
  <c r="K60" i="27"/>
  <c r="J60" i="27"/>
  <c r="I60" i="27"/>
  <c r="J74" i="27"/>
  <c r="K74" i="27"/>
  <c r="I74" i="27"/>
  <c r="I88" i="27"/>
  <c r="K88" i="27"/>
  <c r="J88" i="27"/>
  <c r="K95" i="27"/>
  <c r="J95" i="27"/>
  <c r="I95" i="27"/>
  <c r="J139" i="27"/>
  <c r="I139" i="27"/>
  <c r="K139" i="27"/>
  <c r="K159" i="27"/>
  <c r="J159" i="27"/>
  <c r="I159" i="27"/>
  <c r="J12" i="27"/>
  <c r="I12" i="27"/>
  <c r="H20" i="27"/>
  <c r="K12" i="27"/>
  <c r="J29" i="27"/>
  <c r="I29" i="27"/>
  <c r="K29" i="27"/>
  <c r="J38" i="27"/>
  <c r="I38" i="27"/>
  <c r="K38" i="27"/>
  <c r="J46" i="27"/>
  <c r="I46" i="27"/>
  <c r="K46" i="27"/>
  <c r="I67" i="27"/>
  <c r="K67" i="27"/>
  <c r="J67" i="27"/>
  <c r="K73" i="27"/>
  <c r="J73" i="27"/>
  <c r="I73" i="27"/>
  <c r="J87" i="27"/>
  <c r="K87" i="27"/>
  <c r="I87" i="27"/>
  <c r="I101" i="27"/>
  <c r="K101" i="27"/>
  <c r="J101" i="27"/>
  <c r="K129" i="27"/>
  <c r="J129" i="27"/>
  <c r="I129" i="27"/>
  <c r="I13" i="27"/>
  <c r="K13" i="27"/>
  <c r="J13" i="27"/>
  <c r="I22" i="27"/>
  <c r="J22" i="27"/>
  <c r="K22" i="27"/>
  <c r="I30" i="27"/>
  <c r="K30" i="27"/>
  <c r="J30" i="27"/>
  <c r="I39" i="27"/>
  <c r="K39" i="27"/>
  <c r="J39" i="27"/>
  <c r="I47" i="27"/>
  <c r="K47" i="27"/>
  <c r="J47" i="27"/>
  <c r="J66" i="27"/>
  <c r="I66" i="27"/>
  <c r="K66" i="27"/>
  <c r="I80" i="27"/>
  <c r="J80" i="27"/>
  <c r="K80" i="27"/>
  <c r="K86" i="27"/>
  <c r="I86" i="27"/>
  <c r="J86" i="27"/>
  <c r="J100" i="27"/>
  <c r="I100" i="27"/>
  <c r="K100" i="27"/>
  <c r="K112" i="27"/>
  <c r="I112" i="27"/>
  <c r="J112" i="27"/>
  <c r="J122" i="27"/>
  <c r="I122" i="27"/>
  <c r="K122" i="27"/>
  <c r="K142" i="27"/>
  <c r="J142" i="27"/>
  <c r="I142" i="27"/>
  <c r="K155" i="27"/>
  <c r="J155" i="27"/>
  <c r="I155" i="27"/>
  <c r="K14" i="27"/>
  <c r="I14" i="27"/>
  <c r="J14" i="27"/>
  <c r="K23" i="27"/>
  <c r="J23" i="27"/>
  <c r="I23" i="27"/>
  <c r="K31" i="27"/>
  <c r="J31" i="27"/>
  <c r="I31" i="27"/>
  <c r="H48" i="27"/>
  <c r="K40" i="27"/>
  <c r="J40" i="27"/>
  <c r="I40" i="27"/>
  <c r="I58" i="27"/>
  <c r="K58" i="27"/>
  <c r="J58" i="27"/>
  <c r="K65" i="27"/>
  <c r="J65" i="27"/>
  <c r="I65" i="27"/>
  <c r="J79" i="27"/>
  <c r="K79" i="27"/>
  <c r="I79" i="27"/>
  <c r="I93" i="27"/>
  <c r="J93" i="27"/>
  <c r="K93" i="27"/>
  <c r="K99" i="27"/>
  <c r="J99" i="27"/>
  <c r="I99" i="27"/>
  <c r="J148" i="27"/>
  <c r="I148" i="27"/>
  <c r="K148" i="27"/>
  <c r="K123" i="27"/>
  <c r="I123" i="27"/>
  <c r="J123" i="27"/>
  <c r="K131" i="27"/>
  <c r="I131" i="27"/>
  <c r="J131" i="27"/>
  <c r="K140" i="27"/>
  <c r="I140" i="27"/>
  <c r="J140" i="27"/>
  <c r="K149" i="27"/>
  <c r="I149" i="27"/>
  <c r="J149" i="27"/>
  <c r="K157" i="27"/>
  <c r="I157" i="27"/>
  <c r="J157" i="27"/>
  <c r="K55" i="27"/>
  <c r="J55" i="27"/>
  <c r="I55" i="27"/>
  <c r="K64" i="27"/>
  <c r="J64" i="27"/>
  <c r="I64" i="27"/>
  <c r="I72" i="27"/>
  <c r="J72" i="27"/>
  <c r="K72" i="27"/>
  <c r="K81" i="27"/>
  <c r="J81" i="27"/>
  <c r="I81" i="27"/>
  <c r="K89" i="27"/>
  <c r="J89" i="27"/>
  <c r="I89" i="27"/>
  <c r="K98" i="27"/>
  <c r="J98" i="27"/>
  <c r="I98" i="27"/>
  <c r="K107" i="27"/>
  <c r="J107" i="27"/>
  <c r="I107" i="27"/>
  <c r="K115" i="27"/>
  <c r="J115" i="27"/>
  <c r="I115" i="27"/>
  <c r="K124" i="27"/>
  <c r="J124" i="27"/>
  <c r="H132" i="27"/>
  <c r="I124" i="27"/>
  <c r="K141" i="27"/>
  <c r="J141" i="27"/>
  <c r="I141" i="27"/>
  <c r="K150" i="27"/>
  <c r="J150" i="27"/>
  <c r="I150" i="27"/>
  <c r="K158" i="27"/>
  <c r="J158" i="27"/>
  <c r="I158" i="27"/>
  <c r="J117" i="27"/>
  <c r="I117" i="27"/>
  <c r="K117" i="27"/>
  <c r="J126" i="27"/>
  <c r="I126" i="27"/>
  <c r="K126" i="27"/>
  <c r="J135" i="27"/>
  <c r="I135" i="27"/>
  <c r="K135" i="27"/>
  <c r="J143" i="27"/>
  <c r="I143" i="27"/>
  <c r="K143" i="27"/>
  <c r="J152" i="27"/>
  <c r="I152" i="27"/>
  <c r="H160" i="27"/>
  <c r="K152" i="27"/>
  <c r="I110" i="27"/>
  <c r="H118" i="27"/>
  <c r="K110" i="27"/>
  <c r="J110" i="27"/>
  <c r="I127" i="27"/>
  <c r="J127" i="27"/>
  <c r="K127" i="27"/>
  <c r="I136" i="27"/>
  <c r="K136" i="27"/>
  <c r="J136" i="27"/>
  <c r="I144" i="27"/>
  <c r="K144" i="27"/>
  <c r="J144" i="27"/>
  <c r="I153" i="27"/>
  <c r="K153" i="27"/>
  <c r="J153" i="27"/>
  <c r="J59" i="27"/>
  <c r="I59" i="27"/>
  <c r="K59" i="27"/>
  <c r="H76" i="27"/>
  <c r="K68" i="27"/>
  <c r="J68" i="27"/>
  <c r="I68" i="27"/>
  <c r="K85" i="27"/>
  <c r="J85" i="27"/>
  <c r="I85" i="27"/>
  <c r="J94" i="27"/>
  <c r="I94" i="27"/>
  <c r="K94" i="27"/>
  <c r="K102" i="27"/>
  <c r="J102" i="27"/>
  <c r="I102" i="27"/>
  <c r="K111" i="27"/>
  <c r="J111" i="27"/>
  <c r="I111" i="27"/>
  <c r="J120" i="27"/>
  <c r="I120" i="27"/>
  <c r="K120" i="27"/>
  <c r="K128" i="27"/>
  <c r="J128" i="27"/>
  <c r="I128" i="27"/>
  <c r="K137" i="27"/>
  <c r="J137" i="27"/>
  <c r="I137" i="27"/>
  <c r="K145" i="27"/>
  <c r="I145" i="27"/>
  <c r="J145" i="27"/>
  <c r="K154" i="27"/>
  <c r="J154" i="27"/>
  <c r="I154" i="27"/>
  <c r="K25" i="27"/>
  <c r="J25" i="27"/>
  <c r="I25" i="27"/>
  <c r="K114" i="27"/>
  <c r="I114" i="27"/>
  <c r="J114" i="27"/>
  <c r="J92" i="27"/>
  <c r="K92" i="27"/>
  <c r="I92" i="27"/>
  <c r="I71" i="27"/>
  <c r="K71" i="27"/>
  <c r="J71" i="27"/>
  <c r="K32" i="27"/>
  <c r="J32" i="27"/>
  <c r="I32" i="27"/>
  <c r="K151" i="27"/>
  <c r="J151" i="27"/>
  <c r="I151" i="27"/>
  <c r="J130" i="27"/>
  <c r="I130" i="27"/>
  <c r="K130" i="27"/>
  <c r="J70" i="27"/>
  <c r="K70" i="27"/>
  <c r="I70" i="27"/>
  <c r="K51" i="27"/>
  <c r="J51" i="27"/>
  <c r="I51" i="27"/>
  <c r="K16" i="27"/>
  <c r="J16" i="27"/>
  <c r="I16" i="27"/>
  <c r="I106" i="27"/>
  <c r="K106" i="27"/>
  <c r="J106" i="27"/>
  <c r="I84" i="27"/>
  <c r="K84" i="27"/>
  <c r="J84" i="27"/>
  <c r="K42" i="27"/>
  <c r="J42" i="27"/>
  <c r="I42" i="27"/>
  <c r="K8" i="27"/>
  <c r="J8" i="27"/>
  <c r="I8" i="27"/>
  <c r="L13" i="22"/>
  <c r="K13" i="22"/>
  <c r="I21" i="22"/>
  <c r="J13" i="22"/>
  <c r="H115" i="21"/>
  <c r="I115" i="21"/>
  <c r="G106" i="21"/>
  <c r="I98" i="21"/>
  <c r="H98" i="21"/>
  <c r="I89" i="21"/>
  <c r="H89" i="21"/>
  <c r="H81" i="21"/>
  <c r="I81" i="21"/>
  <c r="I72" i="21"/>
  <c r="H72" i="21"/>
  <c r="I63" i="21"/>
  <c r="H63" i="21"/>
  <c r="I55" i="21"/>
  <c r="H55" i="21"/>
  <c r="H46" i="21"/>
  <c r="I46" i="21"/>
  <c r="I38" i="21"/>
  <c r="H38" i="21"/>
  <c r="I29" i="21"/>
  <c r="H29" i="21"/>
  <c r="Q17" i="21"/>
  <c r="R17" i="21"/>
  <c r="R13" i="21"/>
  <c r="Q13" i="21"/>
  <c r="I123" i="21"/>
  <c r="H123" i="21"/>
  <c r="I131" i="21"/>
  <c r="H131" i="21"/>
  <c r="I140" i="21"/>
  <c r="H140" i="21"/>
  <c r="G148" i="21"/>
  <c r="I157" i="21"/>
  <c r="H157" i="21"/>
  <c r="I122" i="21"/>
  <c r="H122" i="21"/>
  <c r="I130" i="21"/>
  <c r="H130" i="21"/>
  <c r="I139" i="21"/>
  <c r="H139" i="21"/>
  <c r="I147" i="21"/>
  <c r="H147" i="21"/>
  <c r="I156" i="21"/>
  <c r="H156" i="21"/>
  <c r="H129" i="21"/>
  <c r="I129" i="21"/>
  <c r="H138" i="21"/>
  <c r="I138" i="21"/>
  <c r="I146" i="21"/>
  <c r="H146" i="21"/>
  <c r="I155" i="21"/>
  <c r="H155" i="21"/>
  <c r="I119" i="21"/>
  <c r="H119" i="21"/>
  <c r="I128" i="21"/>
  <c r="H128" i="21"/>
  <c r="I137" i="21"/>
  <c r="H137" i="21"/>
  <c r="I145" i="21"/>
  <c r="H145" i="21"/>
  <c r="I154" i="21"/>
  <c r="H154" i="21"/>
  <c r="G162" i="21"/>
  <c r="H144" i="21"/>
  <c r="I144" i="21"/>
  <c r="H153" i="21"/>
  <c r="I153" i="21"/>
  <c r="H161" i="21"/>
  <c r="I161" i="21"/>
  <c r="G134" i="21"/>
  <c r="I126" i="21"/>
  <c r="H126" i="21"/>
  <c r="I143" i="21"/>
  <c r="H143" i="21"/>
  <c r="H152" i="21"/>
  <c r="I152" i="21"/>
  <c r="I160" i="21"/>
  <c r="H160" i="21"/>
  <c r="L155" i="22"/>
  <c r="K155" i="22"/>
  <c r="J155" i="22"/>
  <c r="L138" i="22"/>
  <c r="K138" i="22"/>
  <c r="J138" i="22"/>
  <c r="L121" i="22"/>
  <c r="K121" i="22"/>
  <c r="J121" i="22"/>
  <c r="L103" i="22"/>
  <c r="K103" i="22"/>
  <c r="J103" i="22"/>
  <c r="L86" i="22"/>
  <c r="K86" i="22"/>
  <c r="J86" i="22"/>
  <c r="L69" i="22"/>
  <c r="K69" i="22"/>
  <c r="J69" i="22"/>
  <c r="I77" i="22"/>
  <c r="L52" i="22"/>
  <c r="K52" i="22"/>
  <c r="J52" i="22"/>
  <c r="I141" i="21"/>
  <c r="H141" i="21"/>
  <c r="I125" i="21"/>
  <c r="H125" i="21"/>
  <c r="H116" i="21"/>
  <c r="I116" i="21"/>
  <c r="H108" i="21"/>
  <c r="I108" i="21"/>
  <c r="H99" i="21"/>
  <c r="I99" i="21"/>
  <c r="H90" i="21"/>
  <c r="I90" i="21"/>
  <c r="H82" i="21"/>
  <c r="I82" i="21"/>
  <c r="H73" i="21"/>
  <c r="I73" i="21"/>
  <c r="H56" i="21"/>
  <c r="G64" i="21"/>
  <c r="I56" i="21"/>
  <c r="H47" i="21"/>
  <c r="I47" i="21"/>
  <c r="H39" i="21"/>
  <c r="I39" i="21"/>
  <c r="I150" i="21"/>
  <c r="H150" i="21"/>
  <c r="I117" i="21"/>
  <c r="H117" i="21"/>
  <c r="I109" i="21"/>
  <c r="H109" i="21"/>
  <c r="I100" i="21"/>
  <c r="H100" i="21"/>
  <c r="I91" i="21"/>
  <c r="H91" i="21"/>
  <c r="I83" i="21"/>
  <c r="H83" i="21"/>
  <c r="I74" i="21"/>
  <c r="H74" i="21"/>
  <c r="I66" i="21"/>
  <c r="H66" i="21"/>
  <c r="I57" i="21"/>
  <c r="H57" i="21"/>
  <c r="I48" i="21"/>
  <c r="H48" i="21"/>
  <c r="I40" i="21"/>
  <c r="H40" i="21"/>
  <c r="I31" i="21"/>
  <c r="H31" i="21"/>
  <c r="R18" i="21"/>
  <c r="Q18" i="21"/>
  <c r="R14" i="21"/>
  <c r="Q14" i="21"/>
  <c r="P22" i="21"/>
  <c r="R10" i="21"/>
  <c r="Q10" i="21"/>
  <c r="L151" i="22"/>
  <c r="K151" i="22"/>
  <c r="J151" i="22"/>
  <c r="L116" i="22"/>
  <c r="K116" i="22"/>
  <c r="J116" i="22"/>
  <c r="L99" i="22"/>
  <c r="K99" i="22"/>
  <c r="J99" i="22"/>
  <c r="L82" i="22"/>
  <c r="K82" i="22"/>
  <c r="J82" i="22"/>
  <c r="I159" i="21"/>
  <c r="H159" i="21"/>
  <c r="I124" i="21"/>
  <c r="H124" i="21"/>
  <c r="H118" i="21"/>
  <c r="I118" i="21"/>
  <c r="I110" i="21"/>
  <c r="H110" i="21"/>
  <c r="I101" i="21"/>
  <c r="H101" i="21"/>
  <c r="I84" i="21"/>
  <c r="H84" i="21"/>
  <c r="G92" i="21"/>
  <c r="I75" i="21"/>
  <c r="H75" i="21"/>
  <c r="I67" i="21"/>
  <c r="H67" i="21"/>
  <c r="I58" i="21"/>
  <c r="H58" i="21"/>
  <c r="I158" i="21"/>
  <c r="H158" i="21"/>
  <c r="I133" i="21"/>
  <c r="H133" i="21"/>
  <c r="H127" i="21"/>
  <c r="I127" i="21"/>
  <c r="I111" i="21"/>
  <c r="H111" i="21"/>
  <c r="I102" i="21"/>
  <c r="H102" i="21"/>
  <c r="I94" i="21"/>
  <c r="H94" i="21"/>
  <c r="I85" i="21"/>
  <c r="H85" i="21"/>
  <c r="I76" i="21"/>
  <c r="H76" i="21"/>
  <c r="I68" i="21"/>
  <c r="H68" i="21"/>
  <c r="I59" i="21"/>
  <c r="H59" i="21"/>
  <c r="I42" i="21"/>
  <c r="H42" i="21"/>
  <c r="G50" i="21"/>
  <c r="R19" i="21"/>
  <c r="Q19" i="21"/>
  <c r="R15" i="21"/>
  <c r="Q15" i="21"/>
  <c r="R11" i="21"/>
  <c r="Q11" i="21"/>
  <c r="L146" i="22"/>
  <c r="K146" i="22"/>
  <c r="J146" i="22"/>
  <c r="L129" i="22"/>
  <c r="K129" i="22"/>
  <c r="J129" i="22"/>
  <c r="L112" i="22"/>
  <c r="K112" i="22"/>
  <c r="J112" i="22"/>
  <c r="L95" i="22"/>
  <c r="K95" i="22"/>
  <c r="J95" i="22"/>
  <c r="L60" i="22"/>
  <c r="K60" i="22"/>
  <c r="J60" i="22"/>
  <c r="L43" i="22"/>
  <c r="K43" i="22"/>
  <c r="J43" i="22"/>
  <c r="L26" i="22"/>
  <c r="K26" i="22"/>
  <c r="J26" i="22"/>
  <c r="L11" i="22"/>
  <c r="K11" i="22"/>
  <c r="J11" i="22"/>
  <c r="L19" i="22"/>
  <c r="K19" i="22"/>
  <c r="J19" i="22"/>
  <c r="L14" i="22"/>
  <c r="K14" i="22"/>
  <c r="J14" i="22"/>
  <c r="L23" i="22"/>
  <c r="K23" i="22"/>
  <c r="J23" i="22"/>
  <c r="L27" i="22"/>
  <c r="K27" i="22"/>
  <c r="J27" i="22"/>
  <c r="I35" i="22"/>
  <c r="L31" i="22"/>
  <c r="K31" i="22"/>
  <c r="J31" i="22"/>
  <c r="L40" i="22"/>
  <c r="K40" i="22"/>
  <c r="J40" i="22"/>
  <c r="L44" i="22"/>
  <c r="K44" i="22"/>
  <c r="J44" i="22"/>
  <c r="L48" i="22"/>
  <c r="K48" i="22"/>
  <c r="J48" i="22"/>
  <c r="L53" i="22"/>
  <c r="K53" i="22"/>
  <c r="J53" i="22"/>
  <c r="L57" i="22"/>
  <c r="K57" i="22"/>
  <c r="J57" i="22"/>
  <c r="L61" i="22"/>
  <c r="K61" i="22"/>
  <c r="J61" i="22"/>
  <c r="L66" i="22"/>
  <c r="K66" i="22"/>
  <c r="J66" i="22"/>
  <c r="L70" i="22"/>
  <c r="K70" i="22"/>
  <c r="J70" i="22"/>
  <c r="L74" i="22"/>
  <c r="K74" i="22"/>
  <c r="J74" i="22"/>
  <c r="L79" i="22"/>
  <c r="K79" i="22"/>
  <c r="J79" i="22"/>
  <c r="L83" i="22"/>
  <c r="K83" i="22"/>
  <c r="J83" i="22"/>
  <c r="I91" i="22"/>
  <c r="L87" i="22"/>
  <c r="K87" i="22"/>
  <c r="J87" i="22"/>
  <c r="L96" i="22"/>
  <c r="K96" i="22"/>
  <c r="J96" i="22"/>
  <c r="L100" i="22"/>
  <c r="K100" i="22"/>
  <c r="J100" i="22"/>
  <c r="L104" i="22"/>
  <c r="K104" i="22"/>
  <c r="J104" i="22"/>
  <c r="L109" i="22"/>
  <c r="K109" i="22"/>
  <c r="J109" i="22"/>
  <c r="L113" i="22"/>
  <c r="K113" i="22"/>
  <c r="J113" i="22"/>
  <c r="L117" i="22"/>
  <c r="K117" i="22"/>
  <c r="J117" i="22"/>
  <c r="L122" i="22"/>
  <c r="K122" i="22"/>
  <c r="J122" i="22"/>
  <c r="L126" i="22"/>
  <c r="K126" i="22"/>
  <c r="J126" i="22"/>
  <c r="L130" i="22"/>
  <c r="K130" i="22"/>
  <c r="J130" i="22"/>
  <c r="L135" i="22"/>
  <c r="K135" i="22"/>
  <c r="J135" i="22"/>
  <c r="L139" i="22"/>
  <c r="K139" i="22"/>
  <c r="J139" i="22"/>
  <c r="I147" i="22"/>
  <c r="L143" i="22"/>
  <c r="K143" i="22"/>
  <c r="J143" i="22"/>
  <c r="L152" i="22"/>
  <c r="K152" i="22"/>
  <c r="J152" i="22"/>
  <c r="L156" i="22"/>
  <c r="K156" i="22"/>
  <c r="J156" i="22"/>
  <c r="L160" i="22"/>
  <c r="K160" i="22"/>
  <c r="J160" i="22"/>
  <c r="L9" i="22"/>
  <c r="K9" i="22"/>
  <c r="J9" i="22"/>
  <c r="L17" i="22"/>
  <c r="K17" i="22"/>
  <c r="J17" i="22"/>
  <c r="K12" i="22"/>
  <c r="J12" i="22"/>
  <c r="L12" i="22"/>
  <c r="K20" i="22"/>
  <c r="J20" i="22"/>
  <c r="L20" i="22"/>
  <c r="K24" i="22"/>
  <c r="J24" i="22"/>
  <c r="L24" i="22"/>
  <c r="K28" i="22"/>
  <c r="J28" i="22"/>
  <c r="L28" i="22"/>
  <c r="K32" i="22"/>
  <c r="J32" i="22"/>
  <c r="L32" i="22"/>
  <c r="K37" i="22"/>
  <c r="J37" i="22"/>
  <c r="L37" i="22"/>
  <c r="K41" i="22"/>
  <c r="J41" i="22"/>
  <c r="I49" i="22"/>
  <c r="L41" i="22"/>
  <c r="K45" i="22"/>
  <c r="J45" i="22"/>
  <c r="L45" i="22"/>
  <c r="K54" i="22"/>
  <c r="J54" i="22"/>
  <c r="L54" i="22"/>
  <c r="K58" i="22"/>
  <c r="J58" i="22"/>
  <c r="L58" i="22"/>
  <c r="K62" i="22"/>
  <c r="J62" i="22"/>
  <c r="L62" i="22"/>
  <c r="K67" i="22"/>
  <c r="J67" i="22"/>
  <c r="L67" i="22"/>
  <c r="K71" i="22"/>
  <c r="J71" i="22"/>
  <c r="L71" i="22"/>
  <c r="K75" i="22"/>
  <c r="J75" i="22"/>
  <c r="L75" i="22"/>
  <c r="K80" i="22"/>
  <c r="J80" i="22"/>
  <c r="L80" i="22"/>
  <c r="K84" i="22"/>
  <c r="J84" i="22"/>
  <c r="L84" i="22"/>
  <c r="K88" i="22"/>
  <c r="J88" i="22"/>
  <c r="L88" i="22"/>
  <c r="K93" i="22"/>
  <c r="J93" i="22"/>
  <c r="L93" i="22"/>
  <c r="K97" i="22"/>
  <c r="J97" i="22"/>
  <c r="I105" i="22"/>
  <c r="L97" i="22"/>
  <c r="K101" i="22"/>
  <c r="J101" i="22"/>
  <c r="L101" i="22"/>
  <c r="K110" i="22"/>
  <c r="J110" i="22"/>
  <c r="L110" i="22"/>
  <c r="K114" i="22"/>
  <c r="J114" i="22"/>
  <c r="L114" i="22"/>
  <c r="K118" i="22"/>
  <c r="J118" i="22"/>
  <c r="L118" i="22"/>
  <c r="K123" i="22"/>
  <c r="J123" i="22"/>
  <c r="L123" i="22"/>
  <c r="K127" i="22"/>
  <c r="J127" i="22"/>
  <c r="L127" i="22"/>
  <c r="K131" i="22"/>
  <c r="J131" i="22"/>
  <c r="L131" i="22"/>
  <c r="K136" i="22"/>
  <c r="J136" i="22"/>
  <c r="L136" i="22"/>
  <c r="K140" i="22"/>
  <c r="J140" i="22"/>
  <c r="L140" i="22"/>
  <c r="K144" i="22"/>
  <c r="J144" i="22"/>
  <c r="L144" i="22"/>
  <c r="K149" i="22"/>
  <c r="J149" i="22"/>
  <c r="L149" i="22"/>
  <c r="K153" i="22"/>
  <c r="J153" i="22"/>
  <c r="I161" i="22"/>
  <c r="L153" i="22"/>
  <c r="K157" i="22"/>
  <c r="J157" i="22"/>
  <c r="L157" i="22"/>
  <c r="J15" i="22"/>
  <c r="L15" i="22"/>
  <c r="K15" i="22"/>
  <c r="L10" i="22"/>
  <c r="K10" i="22"/>
  <c r="J10" i="22"/>
  <c r="L18" i="22"/>
  <c r="J18" i="22"/>
  <c r="K18" i="22"/>
  <c r="L25" i="22"/>
  <c r="J25" i="22"/>
  <c r="K25" i="22"/>
  <c r="L29" i="22"/>
  <c r="K29" i="22"/>
  <c r="J29" i="22"/>
  <c r="L33" i="22"/>
  <c r="K33" i="22"/>
  <c r="J33" i="22"/>
  <c r="L38" i="22"/>
  <c r="K38" i="22"/>
  <c r="J38" i="22"/>
  <c r="L42" i="22"/>
  <c r="J42" i="22"/>
  <c r="K42" i="22"/>
  <c r="L46" i="22"/>
  <c r="K46" i="22"/>
  <c r="J46" i="22"/>
  <c r="L51" i="22"/>
  <c r="K51" i="22"/>
  <c r="J51" i="22"/>
  <c r="I63" i="22"/>
  <c r="L55" i="22"/>
  <c r="K55" i="22"/>
  <c r="J55" i="22"/>
  <c r="L59" i="22"/>
  <c r="J59" i="22"/>
  <c r="K59" i="22"/>
  <c r="L68" i="22"/>
  <c r="K68" i="22"/>
  <c r="J68" i="22"/>
  <c r="L72" i="22"/>
  <c r="K72" i="22"/>
  <c r="J72" i="22"/>
  <c r="L76" i="22"/>
  <c r="J76" i="22"/>
  <c r="K76" i="22"/>
  <c r="L81" i="22"/>
  <c r="K81" i="22"/>
  <c r="J81" i="22"/>
  <c r="L85" i="22"/>
  <c r="K85" i="22"/>
  <c r="J85" i="22"/>
  <c r="L89" i="22"/>
  <c r="K89" i="22"/>
  <c r="J89" i="22"/>
  <c r="L94" i="22"/>
  <c r="J94" i="22"/>
  <c r="K94" i="22"/>
  <c r="L98" i="22"/>
  <c r="K98" i="22"/>
  <c r="J98" i="22"/>
  <c r="L102" i="22"/>
  <c r="K102" i="22"/>
  <c r="J102" i="22"/>
  <c r="L107" i="22"/>
  <c r="K107" i="22"/>
  <c r="J107" i="22"/>
  <c r="I119" i="22"/>
  <c r="L111" i="22"/>
  <c r="J111" i="22"/>
  <c r="K111" i="22"/>
  <c r="L115" i="22"/>
  <c r="K115" i="22"/>
  <c r="J115" i="22"/>
  <c r="L124" i="22"/>
  <c r="K124" i="22"/>
  <c r="J124" i="22"/>
  <c r="L128" i="22"/>
  <c r="J128" i="22"/>
  <c r="K128" i="22"/>
  <c r="L132" i="22"/>
  <c r="K132" i="22"/>
  <c r="J132" i="22"/>
  <c r="L137" i="22"/>
  <c r="K137" i="22"/>
  <c r="J137" i="22"/>
  <c r="L141" i="22"/>
  <c r="K141" i="22"/>
  <c r="J141" i="22"/>
  <c r="L145" i="22"/>
  <c r="J145" i="22"/>
  <c r="K145" i="22"/>
  <c r="L150" i="22"/>
  <c r="K150" i="22"/>
  <c r="J150" i="22"/>
  <c r="L154" i="22"/>
  <c r="K154" i="22"/>
  <c r="J154" i="22"/>
  <c r="L158" i="22"/>
  <c r="K158" i="22"/>
  <c r="J158" i="22"/>
  <c r="G120" i="21"/>
  <c r="I112" i="21"/>
  <c r="H112" i="21"/>
  <c r="I103" i="21"/>
  <c r="H103" i="21"/>
  <c r="I95" i="21"/>
  <c r="H95" i="21"/>
  <c r="I86" i="21"/>
  <c r="H86" i="21"/>
  <c r="I77" i="21"/>
  <c r="H77" i="21"/>
  <c r="I69" i="21"/>
  <c r="H69" i="21"/>
  <c r="I60" i="21"/>
  <c r="H60" i="21"/>
  <c r="I52" i="21"/>
  <c r="H52" i="21"/>
  <c r="I43" i="21"/>
  <c r="H43" i="21"/>
  <c r="I34" i="21"/>
  <c r="H34" i="21"/>
  <c r="I26" i="21"/>
  <c r="H26" i="21"/>
  <c r="I20" i="21"/>
  <c r="H20" i="21"/>
  <c r="I16" i="21"/>
  <c r="H16" i="21"/>
  <c r="I12" i="21"/>
  <c r="H12" i="21"/>
  <c r="R12" i="21"/>
  <c r="Q12" i="21"/>
  <c r="X13" i="22"/>
  <c r="W13" i="22"/>
  <c r="V13" i="22"/>
  <c r="U21" i="22"/>
  <c r="X10" i="22"/>
  <c r="W10" i="22"/>
  <c r="V10" i="22"/>
  <c r="X16" i="22"/>
  <c r="W16" i="22"/>
  <c r="V16" i="22"/>
  <c r="X11" i="22"/>
  <c r="W11" i="22"/>
  <c r="V11" i="22"/>
  <c r="X19" i="22"/>
  <c r="W19" i="22"/>
  <c r="V19" i="22"/>
  <c r="X14" i="22"/>
  <c r="W14" i="22"/>
  <c r="V14" i="22"/>
  <c r="W9" i="22"/>
  <c r="V9" i="22"/>
  <c r="X9" i="22"/>
  <c r="W17" i="22"/>
  <c r="V17" i="22"/>
  <c r="X17" i="22"/>
  <c r="V12" i="22"/>
  <c r="X12" i="22"/>
  <c r="W12" i="22"/>
  <c r="V20" i="22"/>
  <c r="X20" i="22"/>
  <c r="W20" i="22"/>
  <c r="X15" i="22"/>
  <c r="W15" i="22"/>
  <c r="V15" i="22"/>
  <c r="R16" i="21"/>
  <c r="Q16" i="21"/>
  <c r="R20" i="21"/>
  <c r="Q20" i="21"/>
  <c r="R21" i="21"/>
  <c r="Q21" i="21"/>
  <c r="I100" i="19"/>
  <c r="J100" i="19"/>
  <c r="H100" i="19"/>
  <c r="I109" i="19"/>
  <c r="H109" i="19"/>
  <c r="J109" i="19"/>
  <c r="I17" i="19"/>
  <c r="H17" i="19"/>
  <c r="J17" i="19"/>
  <c r="I13" i="19"/>
  <c r="H13" i="19"/>
  <c r="J13" i="19"/>
  <c r="G21" i="19"/>
  <c r="Q110" i="19"/>
  <c r="P110" i="19"/>
  <c r="R110" i="19"/>
  <c r="I104" i="19"/>
  <c r="H104" i="19"/>
  <c r="J104" i="19"/>
  <c r="Q102" i="19"/>
  <c r="R102" i="19"/>
  <c r="P102" i="19"/>
  <c r="I16" i="19"/>
  <c r="H16" i="19"/>
  <c r="J16" i="19"/>
  <c r="I12" i="19"/>
  <c r="H12" i="19"/>
  <c r="J12" i="19"/>
  <c r="I102" i="19"/>
  <c r="J102" i="19"/>
  <c r="H102" i="19"/>
  <c r="I99" i="19"/>
  <c r="J99" i="19"/>
  <c r="H99" i="19"/>
  <c r="I110" i="19"/>
  <c r="H110" i="19"/>
  <c r="J110" i="19"/>
  <c r="I96" i="19"/>
  <c r="J96" i="19"/>
  <c r="H96" i="19"/>
  <c r="I111" i="19"/>
  <c r="H111" i="19"/>
  <c r="G119" i="19"/>
  <c r="J111" i="19"/>
  <c r="I24" i="19"/>
  <c r="H24" i="19"/>
  <c r="G23" i="19"/>
  <c r="J24" i="19"/>
  <c r="I25" i="19"/>
  <c r="H25" i="19"/>
  <c r="J25" i="19"/>
  <c r="I26" i="19"/>
  <c r="H26" i="19"/>
  <c r="J26" i="19"/>
  <c r="I27" i="19"/>
  <c r="H27" i="19"/>
  <c r="G35" i="19"/>
  <c r="J27" i="19"/>
  <c r="I28" i="19"/>
  <c r="H28" i="19"/>
  <c r="J28" i="19"/>
  <c r="I29" i="19"/>
  <c r="H29" i="19"/>
  <c r="J29" i="19"/>
  <c r="I30" i="19"/>
  <c r="H30" i="19"/>
  <c r="J30" i="19"/>
  <c r="I31" i="19"/>
  <c r="H31" i="19"/>
  <c r="J31" i="19"/>
  <c r="I32" i="19"/>
  <c r="H32" i="19"/>
  <c r="J32" i="19"/>
  <c r="I33" i="19"/>
  <c r="H33" i="19"/>
  <c r="J33" i="19"/>
  <c r="I34" i="19"/>
  <c r="H34" i="19"/>
  <c r="J34" i="19"/>
  <c r="I38" i="19"/>
  <c r="H38" i="19"/>
  <c r="G37" i="19"/>
  <c r="J38" i="19"/>
  <c r="I39" i="19"/>
  <c r="H39" i="19"/>
  <c r="J39" i="19"/>
  <c r="I40" i="19"/>
  <c r="H40" i="19"/>
  <c r="J40" i="19"/>
  <c r="I41" i="19"/>
  <c r="H41" i="19"/>
  <c r="G49" i="19"/>
  <c r="J41" i="19"/>
  <c r="I42" i="19"/>
  <c r="H42" i="19"/>
  <c r="J42" i="19"/>
  <c r="I43" i="19"/>
  <c r="H43" i="19"/>
  <c r="J43" i="19"/>
  <c r="I44" i="19"/>
  <c r="H44" i="19"/>
  <c r="J44" i="19"/>
  <c r="I45" i="19"/>
  <c r="H45" i="19"/>
  <c r="J45" i="19"/>
  <c r="I46" i="19"/>
  <c r="H46" i="19"/>
  <c r="J46" i="19"/>
  <c r="I47" i="19"/>
  <c r="H47" i="19"/>
  <c r="J47" i="19"/>
  <c r="I48" i="19"/>
  <c r="H48" i="19"/>
  <c r="J48" i="19"/>
  <c r="I52" i="19"/>
  <c r="H52" i="19"/>
  <c r="G51" i="19"/>
  <c r="J52" i="19"/>
  <c r="I53" i="19"/>
  <c r="H53" i="19"/>
  <c r="J53" i="19"/>
  <c r="I54" i="19"/>
  <c r="H54" i="19"/>
  <c r="J54" i="19"/>
  <c r="I55" i="19"/>
  <c r="H55" i="19"/>
  <c r="G63" i="19"/>
  <c r="J55" i="19"/>
  <c r="I56" i="19"/>
  <c r="H56" i="19"/>
  <c r="J56" i="19"/>
  <c r="I57" i="19"/>
  <c r="H57" i="19"/>
  <c r="J57" i="19"/>
  <c r="I58" i="19"/>
  <c r="H58" i="19"/>
  <c r="J58" i="19"/>
  <c r="I59" i="19"/>
  <c r="H59" i="19"/>
  <c r="J59" i="19"/>
  <c r="I60" i="19"/>
  <c r="H60" i="19"/>
  <c r="J60" i="19"/>
  <c r="I61" i="19"/>
  <c r="H61" i="19"/>
  <c r="J61" i="19"/>
  <c r="I62" i="19"/>
  <c r="H62" i="19"/>
  <c r="J62" i="19"/>
  <c r="I66" i="19"/>
  <c r="H66" i="19"/>
  <c r="G65" i="19"/>
  <c r="J66" i="19"/>
  <c r="I67" i="19"/>
  <c r="H67" i="19"/>
  <c r="J67" i="19"/>
  <c r="I68" i="19"/>
  <c r="H68" i="19"/>
  <c r="J68" i="19"/>
  <c r="I69" i="19"/>
  <c r="H69" i="19"/>
  <c r="G77" i="19"/>
  <c r="J69" i="19"/>
  <c r="I70" i="19"/>
  <c r="H70" i="19"/>
  <c r="J70" i="19"/>
  <c r="I71" i="19"/>
  <c r="H71" i="19"/>
  <c r="J71" i="19"/>
  <c r="I72" i="19"/>
  <c r="H72" i="19"/>
  <c r="J72" i="19"/>
  <c r="I73" i="19"/>
  <c r="H73" i="19"/>
  <c r="J73" i="19"/>
  <c r="I74" i="19"/>
  <c r="H74" i="19"/>
  <c r="J74" i="19"/>
  <c r="I75" i="19"/>
  <c r="H75" i="19"/>
  <c r="J75" i="19"/>
  <c r="I76" i="19"/>
  <c r="H76" i="19"/>
  <c r="J76" i="19"/>
  <c r="I80" i="19"/>
  <c r="H80" i="19"/>
  <c r="G79" i="19"/>
  <c r="J80" i="19"/>
  <c r="I81" i="19"/>
  <c r="H81" i="19"/>
  <c r="J81" i="19"/>
  <c r="I82" i="19"/>
  <c r="H82" i="19"/>
  <c r="J82" i="19"/>
  <c r="I83" i="19"/>
  <c r="H83" i="19"/>
  <c r="G91" i="19"/>
  <c r="J83" i="19"/>
  <c r="I84" i="19"/>
  <c r="H84" i="19"/>
  <c r="J84" i="19"/>
  <c r="I85" i="19"/>
  <c r="H85" i="19"/>
  <c r="J85" i="19"/>
  <c r="I86" i="19"/>
  <c r="H86" i="19"/>
  <c r="J86" i="19"/>
  <c r="I87" i="19"/>
  <c r="H87" i="19"/>
  <c r="J87" i="19"/>
  <c r="I88" i="19"/>
  <c r="H88" i="19"/>
  <c r="J88" i="19"/>
  <c r="I89" i="19"/>
  <c r="H89" i="19"/>
  <c r="J89" i="19"/>
  <c r="I90" i="19"/>
  <c r="H90" i="19"/>
  <c r="J90" i="19"/>
  <c r="I94" i="19"/>
  <c r="H94" i="19"/>
  <c r="G93" i="19"/>
  <c r="J94" i="19"/>
  <c r="I95" i="19"/>
  <c r="H95" i="19"/>
  <c r="J95" i="19"/>
  <c r="I101" i="19"/>
  <c r="J101" i="19"/>
  <c r="H101" i="19"/>
  <c r="I98" i="19"/>
  <c r="H98" i="19"/>
  <c r="J98" i="19"/>
  <c r="I103" i="19"/>
  <c r="H103" i="19"/>
  <c r="J103" i="19"/>
  <c r="I108" i="19"/>
  <c r="H108" i="19"/>
  <c r="G107" i="19"/>
  <c r="J108" i="19"/>
  <c r="I112" i="19"/>
  <c r="H112" i="19"/>
  <c r="J112" i="19"/>
  <c r="I113" i="19"/>
  <c r="H113" i="19"/>
  <c r="J113" i="19"/>
  <c r="I114" i="19"/>
  <c r="H114" i="19"/>
  <c r="J114" i="19"/>
  <c r="I115" i="19"/>
  <c r="H115" i="19"/>
  <c r="J115" i="19"/>
  <c r="I116" i="19"/>
  <c r="H116" i="19"/>
  <c r="J116" i="19"/>
  <c r="I117" i="19"/>
  <c r="H117" i="19"/>
  <c r="J117" i="19"/>
  <c r="I118" i="19"/>
  <c r="H118" i="19"/>
  <c r="J118" i="19"/>
  <c r="I122" i="19"/>
  <c r="H122" i="19"/>
  <c r="G121" i="19"/>
  <c r="J122" i="19"/>
  <c r="I123" i="19"/>
  <c r="H123" i="19"/>
  <c r="J123" i="19"/>
  <c r="I124" i="19"/>
  <c r="H124" i="19"/>
  <c r="J124" i="19"/>
  <c r="I125" i="19"/>
  <c r="H125" i="19"/>
  <c r="G133" i="19"/>
  <c r="J125" i="19"/>
  <c r="I126" i="19"/>
  <c r="H126" i="19"/>
  <c r="J126" i="19"/>
  <c r="I127" i="19"/>
  <c r="H127" i="19"/>
  <c r="J127" i="19"/>
  <c r="I128" i="19"/>
  <c r="H128" i="19"/>
  <c r="J128" i="19"/>
  <c r="I129" i="19"/>
  <c r="H129" i="19"/>
  <c r="J129" i="19"/>
  <c r="I130" i="19"/>
  <c r="H130" i="19"/>
  <c r="J130" i="19"/>
  <c r="I131" i="19"/>
  <c r="H131" i="19"/>
  <c r="J131" i="19"/>
  <c r="I132" i="19"/>
  <c r="H132" i="19"/>
  <c r="J132" i="19"/>
  <c r="I136" i="19"/>
  <c r="H136" i="19"/>
  <c r="G135" i="19"/>
  <c r="J136" i="19"/>
  <c r="I137" i="19"/>
  <c r="H137" i="19"/>
  <c r="J137" i="19"/>
  <c r="I138" i="19"/>
  <c r="H138" i="19"/>
  <c r="J138" i="19"/>
  <c r="I139" i="19"/>
  <c r="H139" i="19"/>
  <c r="G147" i="19"/>
  <c r="J139" i="19"/>
  <c r="I140" i="19"/>
  <c r="H140" i="19"/>
  <c r="J140" i="19"/>
  <c r="I141" i="19"/>
  <c r="H141" i="19"/>
  <c r="J141" i="19"/>
  <c r="I142" i="19"/>
  <c r="H142" i="19"/>
  <c r="J142" i="19"/>
  <c r="I143" i="19"/>
  <c r="H143" i="19"/>
  <c r="J143" i="19"/>
  <c r="I144" i="19"/>
  <c r="H144" i="19"/>
  <c r="J144" i="19"/>
  <c r="I145" i="19"/>
  <c r="H145" i="19"/>
  <c r="J145" i="19"/>
  <c r="I146" i="19"/>
  <c r="H146" i="19"/>
  <c r="J146" i="19"/>
  <c r="I150" i="19"/>
  <c r="H150" i="19"/>
  <c r="G149" i="19"/>
  <c r="J150" i="19"/>
  <c r="I151" i="19"/>
  <c r="H151" i="19"/>
  <c r="J151" i="19"/>
  <c r="I152" i="19"/>
  <c r="H152" i="19"/>
  <c r="J152" i="19"/>
  <c r="I153" i="19"/>
  <c r="H153" i="19"/>
  <c r="G161" i="19"/>
  <c r="J153" i="19"/>
  <c r="I154" i="19"/>
  <c r="H154" i="19"/>
  <c r="J154" i="19"/>
  <c r="I155" i="19"/>
  <c r="H155" i="19"/>
  <c r="J155" i="19"/>
  <c r="I156" i="19"/>
  <c r="H156" i="19"/>
  <c r="J156" i="19"/>
  <c r="I157" i="19"/>
  <c r="H157" i="19"/>
  <c r="J157" i="19"/>
  <c r="I158" i="19"/>
  <c r="H158" i="19"/>
  <c r="J158" i="19"/>
  <c r="I159" i="19"/>
  <c r="H159" i="19"/>
  <c r="J159" i="19"/>
  <c r="I160" i="19"/>
  <c r="H160" i="19"/>
  <c r="J160" i="19"/>
  <c r="F161" i="19"/>
  <c r="F149" i="19"/>
  <c r="F107" i="19"/>
  <c r="F147" i="19"/>
  <c r="F121" i="19"/>
  <c r="F93" i="19"/>
  <c r="F91" i="19"/>
  <c r="F79" i="19"/>
  <c r="F119" i="19"/>
  <c r="F105" i="19"/>
  <c r="F63" i="19"/>
  <c r="F37" i="19"/>
  <c r="F9" i="19"/>
  <c r="F133" i="19"/>
  <c r="F35" i="19"/>
  <c r="F21" i="19"/>
  <c r="F77" i="19"/>
  <c r="F51" i="19"/>
  <c r="F135" i="19"/>
  <c r="F49" i="19"/>
  <c r="F23" i="19"/>
  <c r="E7" i="19"/>
  <c r="F65" i="19"/>
  <c r="I19" i="19"/>
  <c r="H19" i="19"/>
  <c r="J19" i="19"/>
  <c r="Q16" i="19"/>
  <c r="P16" i="19"/>
  <c r="R16" i="19"/>
  <c r="I15" i="19"/>
  <c r="H15" i="19"/>
  <c r="J15" i="19"/>
  <c r="Q12" i="19"/>
  <c r="P12" i="19"/>
  <c r="R12" i="19"/>
  <c r="I11" i="19"/>
  <c r="H11" i="19"/>
  <c r="J11" i="19"/>
  <c r="Q99" i="19"/>
  <c r="R99" i="19"/>
  <c r="P99" i="19"/>
  <c r="Q96" i="19"/>
  <c r="R96" i="19"/>
  <c r="P96" i="19"/>
  <c r="Q101" i="19"/>
  <c r="R101" i="19"/>
  <c r="P101" i="19"/>
  <c r="Q24" i="19"/>
  <c r="P24" i="19"/>
  <c r="O23" i="19"/>
  <c r="R24" i="19"/>
  <c r="Q25" i="19"/>
  <c r="P25" i="19"/>
  <c r="R25" i="19"/>
  <c r="Q26" i="19"/>
  <c r="P26" i="19"/>
  <c r="R26" i="19"/>
  <c r="Q27" i="19"/>
  <c r="P27" i="19"/>
  <c r="O35" i="19"/>
  <c r="R27" i="19"/>
  <c r="Q28" i="19"/>
  <c r="P28" i="19"/>
  <c r="R28" i="19"/>
  <c r="Q29" i="19"/>
  <c r="P29" i="19"/>
  <c r="R29" i="19"/>
  <c r="Q30" i="19"/>
  <c r="P30" i="19"/>
  <c r="R30" i="19"/>
  <c r="Q31" i="19"/>
  <c r="P31" i="19"/>
  <c r="R31" i="19"/>
  <c r="Q32" i="19"/>
  <c r="P32" i="19"/>
  <c r="R32" i="19"/>
  <c r="Q33" i="19"/>
  <c r="P33" i="19"/>
  <c r="R33" i="19"/>
  <c r="Q34" i="19"/>
  <c r="P34" i="19"/>
  <c r="R34" i="19"/>
  <c r="Q38" i="19"/>
  <c r="P38" i="19"/>
  <c r="O37" i="19"/>
  <c r="R38" i="19"/>
  <c r="Q39" i="19"/>
  <c r="P39" i="19"/>
  <c r="R39" i="19"/>
  <c r="Q40" i="19"/>
  <c r="P40" i="19"/>
  <c r="R40" i="19"/>
  <c r="Q41" i="19"/>
  <c r="P41" i="19"/>
  <c r="O49" i="19"/>
  <c r="R41" i="19"/>
  <c r="Q42" i="19"/>
  <c r="P42" i="19"/>
  <c r="R42" i="19"/>
  <c r="Q43" i="19"/>
  <c r="P43" i="19"/>
  <c r="R43" i="19"/>
  <c r="Q44" i="19"/>
  <c r="P44" i="19"/>
  <c r="R44" i="19"/>
  <c r="Q45" i="19"/>
  <c r="P45" i="19"/>
  <c r="R45" i="19"/>
  <c r="Q46" i="19"/>
  <c r="P46" i="19"/>
  <c r="R46" i="19"/>
  <c r="Q47" i="19"/>
  <c r="P47" i="19"/>
  <c r="R47" i="19"/>
  <c r="Q48" i="19"/>
  <c r="P48" i="19"/>
  <c r="R48" i="19"/>
  <c r="Q52" i="19"/>
  <c r="P52" i="19"/>
  <c r="O51" i="19"/>
  <c r="R52" i="19"/>
  <c r="Q53" i="19"/>
  <c r="P53" i="19"/>
  <c r="R53" i="19"/>
  <c r="Q54" i="19"/>
  <c r="P54" i="19"/>
  <c r="R54" i="19"/>
  <c r="Q55" i="19"/>
  <c r="P55" i="19"/>
  <c r="O63" i="19"/>
  <c r="R55" i="19"/>
  <c r="Q56" i="19"/>
  <c r="P56" i="19"/>
  <c r="R56" i="19"/>
  <c r="Q57" i="19"/>
  <c r="P57" i="19"/>
  <c r="R57" i="19"/>
  <c r="Q58" i="19"/>
  <c r="P58" i="19"/>
  <c r="R58" i="19"/>
  <c r="Q59" i="19"/>
  <c r="P59" i="19"/>
  <c r="R59" i="19"/>
  <c r="Q60" i="19"/>
  <c r="P60" i="19"/>
  <c r="R60" i="19"/>
  <c r="Q61" i="19"/>
  <c r="P61" i="19"/>
  <c r="R61" i="19"/>
  <c r="Q62" i="19"/>
  <c r="P62" i="19"/>
  <c r="R62" i="19"/>
  <c r="Q66" i="19"/>
  <c r="P66" i="19"/>
  <c r="O65" i="19"/>
  <c r="R66" i="19"/>
  <c r="Q67" i="19"/>
  <c r="P67" i="19"/>
  <c r="R67" i="19"/>
  <c r="Q68" i="19"/>
  <c r="P68" i="19"/>
  <c r="R68" i="19"/>
  <c r="Q69" i="19"/>
  <c r="P69" i="19"/>
  <c r="O77" i="19"/>
  <c r="R69" i="19"/>
  <c r="Q70" i="19"/>
  <c r="P70" i="19"/>
  <c r="R70" i="19"/>
  <c r="Q71" i="19"/>
  <c r="P71" i="19"/>
  <c r="R71" i="19"/>
  <c r="Q72" i="19"/>
  <c r="P72" i="19"/>
  <c r="R72" i="19"/>
  <c r="Q73" i="19"/>
  <c r="P73" i="19"/>
  <c r="R73" i="19"/>
  <c r="Q74" i="19"/>
  <c r="P74" i="19"/>
  <c r="R74" i="19"/>
  <c r="Q75" i="19"/>
  <c r="P75" i="19"/>
  <c r="R75" i="19"/>
  <c r="Q76" i="19"/>
  <c r="P76" i="19"/>
  <c r="R76" i="19"/>
  <c r="Q80" i="19"/>
  <c r="P80" i="19"/>
  <c r="O79" i="19"/>
  <c r="R80" i="19"/>
  <c r="Q81" i="19"/>
  <c r="P81" i="19"/>
  <c r="R81" i="19"/>
  <c r="Q82" i="19"/>
  <c r="P82" i="19"/>
  <c r="R82" i="19"/>
  <c r="Q83" i="19"/>
  <c r="P83" i="19"/>
  <c r="O91" i="19"/>
  <c r="R83" i="19"/>
  <c r="Q84" i="19"/>
  <c r="P84" i="19"/>
  <c r="R84" i="19"/>
  <c r="Q85" i="19"/>
  <c r="P85" i="19"/>
  <c r="R85" i="19"/>
  <c r="Q86" i="19"/>
  <c r="P86" i="19"/>
  <c r="R86" i="19"/>
  <c r="Q87" i="19"/>
  <c r="P87" i="19"/>
  <c r="R87" i="19"/>
  <c r="Q88" i="19"/>
  <c r="P88" i="19"/>
  <c r="R88" i="19"/>
  <c r="Q89" i="19"/>
  <c r="P89" i="19"/>
  <c r="R89" i="19"/>
  <c r="Q90" i="19"/>
  <c r="P90" i="19"/>
  <c r="R90" i="19"/>
  <c r="Q94" i="19"/>
  <c r="P94" i="19"/>
  <c r="O93" i="19"/>
  <c r="R94" i="19"/>
  <c r="Q95" i="19"/>
  <c r="P95" i="19"/>
  <c r="R95" i="19"/>
  <c r="Q98" i="19"/>
  <c r="R98" i="19"/>
  <c r="P98" i="19"/>
  <c r="Q103" i="19"/>
  <c r="P103" i="19"/>
  <c r="R103" i="19"/>
  <c r="Q108" i="19"/>
  <c r="P108" i="19"/>
  <c r="R108" i="19"/>
  <c r="O107" i="19"/>
  <c r="Q100" i="19"/>
  <c r="R100" i="19"/>
  <c r="P100" i="19"/>
  <c r="Q104" i="19"/>
  <c r="P104" i="19"/>
  <c r="R104" i="19"/>
  <c r="Q109" i="19"/>
  <c r="P109" i="19"/>
  <c r="R109" i="19"/>
  <c r="Q111" i="19"/>
  <c r="P111" i="19"/>
  <c r="O119" i="19"/>
  <c r="R111" i="19"/>
  <c r="Q112" i="19"/>
  <c r="P112" i="19"/>
  <c r="R112" i="19"/>
  <c r="Q113" i="19"/>
  <c r="P113" i="19"/>
  <c r="R113" i="19"/>
  <c r="Q114" i="19"/>
  <c r="P114" i="19"/>
  <c r="R114" i="19"/>
  <c r="Q115" i="19"/>
  <c r="P115" i="19"/>
  <c r="R115" i="19"/>
  <c r="Q116" i="19"/>
  <c r="P116" i="19"/>
  <c r="R116" i="19"/>
  <c r="Q117" i="19"/>
  <c r="P117" i="19"/>
  <c r="R117" i="19"/>
  <c r="Q118" i="19"/>
  <c r="P118" i="19"/>
  <c r="R118" i="19"/>
  <c r="Q122" i="19"/>
  <c r="P122" i="19"/>
  <c r="O121" i="19"/>
  <c r="R122" i="19"/>
  <c r="Q123" i="19"/>
  <c r="P123" i="19"/>
  <c r="R123" i="19"/>
  <c r="Q124" i="19"/>
  <c r="P124" i="19"/>
  <c r="R124" i="19"/>
  <c r="Q125" i="19"/>
  <c r="P125" i="19"/>
  <c r="O133" i="19"/>
  <c r="R125" i="19"/>
  <c r="Q126" i="19"/>
  <c r="P126" i="19"/>
  <c r="R126" i="19"/>
  <c r="Q127" i="19"/>
  <c r="P127" i="19"/>
  <c r="R127" i="19"/>
  <c r="Q128" i="19"/>
  <c r="P128" i="19"/>
  <c r="R128" i="19"/>
  <c r="Q129" i="19"/>
  <c r="P129" i="19"/>
  <c r="R129" i="19"/>
  <c r="Q130" i="19"/>
  <c r="P130" i="19"/>
  <c r="R130" i="19"/>
  <c r="Q131" i="19"/>
  <c r="P131" i="19"/>
  <c r="R131" i="19"/>
  <c r="Q132" i="19"/>
  <c r="P132" i="19"/>
  <c r="R132" i="19"/>
  <c r="Q136" i="19"/>
  <c r="P136" i="19"/>
  <c r="O135" i="19"/>
  <c r="R136" i="19"/>
  <c r="Q137" i="19"/>
  <c r="P137" i="19"/>
  <c r="R137" i="19"/>
  <c r="Q138" i="19"/>
  <c r="P138" i="19"/>
  <c r="R138" i="19"/>
  <c r="Q139" i="19"/>
  <c r="P139" i="19"/>
  <c r="O147" i="19"/>
  <c r="R139" i="19"/>
  <c r="Q140" i="19"/>
  <c r="P140" i="19"/>
  <c r="R140" i="19"/>
  <c r="Q141" i="19"/>
  <c r="P141" i="19"/>
  <c r="R141" i="19"/>
  <c r="Q142" i="19"/>
  <c r="P142" i="19"/>
  <c r="R142" i="19"/>
  <c r="Q143" i="19"/>
  <c r="P143" i="19"/>
  <c r="R143" i="19"/>
  <c r="Q144" i="19"/>
  <c r="P144" i="19"/>
  <c r="R144" i="19"/>
  <c r="Q145" i="19"/>
  <c r="P145" i="19"/>
  <c r="R145" i="19"/>
  <c r="Q146" i="19"/>
  <c r="P146" i="19"/>
  <c r="R146" i="19"/>
  <c r="Q150" i="19"/>
  <c r="P150" i="19"/>
  <c r="O149" i="19"/>
  <c r="R150" i="19"/>
  <c r="Q151" i="19"/>
  <c r="P151" i="19"/>
  <c r="R151" i="19"/>
  <c r="Q152" i="19"/>
  <c r="P152" i="19"/>
  <c r="R152" i="19"/>
  <c r="Q153" i="19"/>
  <c r="P153" i="19"/>
  <c r="O161" i="19"/>
  <c r="R153" i="19"/>
  <c r="Q154" i="19"/>
  <c r="P154" i="19"/>
  <c r="R154" i="19"/>
  <c r="Q155" i="19"/>
  <c r="P155" i="19"/>
  <c r="R155" i="19"/>
  <c r="Q156" i="19"/>
  <c r="P156" i="19"/>
  <c r="R156" i="19"/>
  <c r="Q157" i="19"/>
  <c r="P157" i="19"/>
  <c r="R157" i="19"/>
  <c r="Q158" i="19"/>
  <c r="P158" i="19"/>
  <c r="R158" i="19"/>
  <c r="Q159" i="19"/>
  <c r="P159" i="19"/>
  <c r="R159" i="19"/>
  <c r="Q160" i="19"/>
  <c r="P160" i="19"/>
  <c r="R160" i="19"/>
  <c r="J150" i="18"/>
  <c r="I150" i="18"/>
  <c r="Y140" i="18"/>
  <c r="X140" i="18"/>
  <c r="R124" i="18"/>
  <c r="Q124" i="18"/>
  <c r="P132" i="18"/>
  <c r="J115" i="18"/>
  <c r="I115" i="18"/>
  <c r="R89" i="18"/>
  <c r="Q89" i="18"/>
  <c r="J81" i="18"/>
  <c r="I81" i="18"/>
  <c r="R60" i="18"/>
  <c r="Q60" i="18"/>
  <c r="J52" i="18"/>
  <c r="I52" i="18"/>
  <c r="R47" i="18"/>
  <c r="Q47" i="18"/>
  <c r="R46" i="18"/>
  <c r="Q46" i="18"/>
  <c r="P36" i="18"/>
  <c r="R37" i="18"/>
  <c r="Q37" i="18"/>
  <c r="H36" i="18"/>
  <c r="J37" i="18"/>
  <c r="I37" i="18"/>
  <c r="R28" i="18"/>
  <c r="Q28" i="18"/>
  <c r="J28" i="18"/>
  <c r="I28" i="18"/>
  <c r="Y27" i="18"/>
  <c r="X27" i="18"/>
  <c r="Q19" i="18"/>
  <c r="R19" i="18"/>
  <c r="J19" i="18"/>
  <c r="I19" i="18"/>
  <c r="Y18" i="18"/>
  <c r="X18" i="18"/>
  <c r="R11" i="18"/>
  <c r="Q11" i="18"/>
  <c r="I11" i="18"/>
  <c r="J11" i="18"/>
  <c r="Y10" i="18"/>
  <c r="X10" i="18"/>
  <c r="K152" i="16"/>
  <c r="J152" i="16"/>
  <c r="I152" i="16"/>
  <c r="K143" i="16"/>
  <c r="J143" i="16"/>
  <c r="I143" i="16"/>
  <c r="K126" i="16"/>
  <c r="J126" i="16"/>
  <c r="I126" i="16"/>
  <c r="K117" i="16"/>
  <c r="J117" i="16"/>
  <c r="I117" i="16"/>
  <c r="K109" i="16"/>
  <c r="J109" i="16"/>
  <c r="I109" i="16"/>
  <c r="K100" i="16"/>
  <c r="J100" i="16"/>
  <c r="I100" i="16"/>
  <c r="H91" i="16"/>
  <c r="K83" i="16"/>
  <c r="J83" i="16"/>
  <c r="I83" i="16"/>
  <c r="K74" i="16"/>
  <c r="J74" i="16"/>
  <c r="I74" i="16"/>
  <c r="H65" i="16"/>
  <c r="K66" i="16"/>
  <c r="J66" i="16"/>
  <c r="I66" i="16"/>
  <c r="K57" i="16"/>
  <c r="J57" i="16"/>
  <c r="I57" i="16"/>
  <c r="K48" i="16"/>
  <c r="I48" i="16"/>
  <c r="J48" i="16"/>
  <c r="K40" i="16"/>
  <c r="J40" i="16"/>
  <c r="I40" i="16"/>
  <c r="K31" i="16"/>
  <c r="J31" i="16"/>
  <c r="I31" i="16"/>
  <c r="Y13" i="19"/>
  <c r="X13" i="19"/>
  <c r="W21" i="19"/>
  <c r="Y17" i="19"/>
  <c r="X17" i="19"/>
  <c r="Y10" i="19"/>
  <c r="X10" i="19"/>
  <c r="W9" i="19"/>
  <c r="Y14" i="19"/>
  <c r="X14" i="19"/>
  <c r="Y18" i="19"/>
  <c r="X18" i="19"/>
  <c r="Y20" i="19"/>
  <c r="X20" i="19"/>
  <c r="Y102" i="19"/>
  <c r="X102" i="19"/>
  <c r="Y11" i="19"/>
  <c r="X11" i="19"/>
  <c r="Y15" i="19"/>
  <c r="X15" i="19"/>
  <c r="Y19" i="19"/>
  <c r="X19" i="19"/>
  <c r="Y99" i="19"/>
  <c r="X99" i="19"/>
  <c r="V161" i="19"/>
  <c r="V149" i="19"/>
  <c r="V105" i="19"/>
  <c r="V147" i="19"/>
  <c r="V121" i="19"/>
  <c r="V119" i="19"/>
  <c r="V93" i="19"/>
  <c r="V91" i="19"/>
  <c r="V79" i="19"/>
  <c r="V77" i="19"/>
  <c r="V107" i="19"/>
  <c r="V133" i="19"/>
  <c r="V65" i="19"/>
  <c r="U7" i="19"/>
  <c r="V135" i="19"/>
  <c r="V63" i="19"/>
  <c r="V37" i="19"/>
  <c r="V35" i="19"/>
  <c r="V9" i="19"/>
  <c r="V51" i="19"/>
  <c r="V49" i="19"/>
  <c r="V21" i="19"/>
  <c r="V23" i="19"/>
  <c r="Y96" i="19"/>
  <c r="X96" i="19"/>
  <c r="Y101" i="19"/>
  <c r="X101" i="19"/>
  <c r="Y103" i="19"/>
  <c r="X103" i="19"/>
  <c r="Y108" i="19"/>
  <c r="X108" i="19"/>
  <c r="W107" i="19"/>
  <c r="Y98" i="19"/>
  <c r="X98" i="19"/>
  <c r="Y24" i="19"/>
  <c r="X24" i="19"/>
  <c r="W23" i="19"/>
  <c r="Y25" i="19"/>
  <c r="X25" i="19"/>
  <c r="Y26" i="19"/>
  <c r="X26" i="19"/>
  <c r="Y27" i="19"/>
  <c r="X27" i="19"/>
  <c r="W35" i="19"/>
  <c r="Y28" i="19"/>
  <c r="X28" i="19"/>
  <c r="Y29" i="19"/>
  <c r="X29" i="19"/>
  <c r="Y30" i="19"/>
  <c r="X30" i="19"/>
  <c r="Y31" i="19"/>
  <c r="X31" i="19"/>
  <c r="Y32" i="19"/>
  <c r="X32" i="19"/>
  <c r="Y33" i="19"/>
  <c r="X33" i="19"/>
  <c r="Y34" i="19"/>
  <c r="X34" i="19"/>
  <c r="Y38" i="19"/>
  <c r="X38" i="19"/>
  <c r="W37" i="19"/>
  <c r="Y39" i="19"/>
  <c r="X39" i="19"/>
  <c r="Y40" i="19"/>
  <c r="X40" i="19"/>
  <c r="Y41" i="19"/>
  <c r="X41" i="19"/>
  <c r="W49" i="19"/>
  <c r="Y42" i="19"/>
  <c r="X42" i="19"/>
  <c r="Y43" i="19"/>
  <c r="X43" i="19"/>
  <c r="Y44" i="19"/>
  <c r="X44" i="19"/>
  <c r="Y45" i="19"/>
  <c r="X45" i="19"/>
  <c r="Y46" i="19"/>
  <c r="X46" i="19"/>
  <c r="Y47" i="19"/>
  <c r="X47" i="19"/>
  <c r="Y48" i="19"/>
  <c r="X48" i="19"/>
  <c r="Y52" i="19"/>
  <c r="X52" i="19"/>
  <c r="W51" i="19"/>
  <c r="Y53" i="19"/>
  <c r="X53" i="19"/>
  <c r="Y54" i="19"/>
  <c r="X54" i="19"/>
  <c r="Y55" i="19"/>
  <c r="X55" i="19"/>
  <c r="W63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Y66" i="19"/>
  <c r="X66" i="19"/>
  <c r="W65" i="19"/>
  <c r="Y67" i="19"/>
  <c r="X67" i="19"/>
  <c r="Y68" i="19"/>
  <c r="X68" i="19"/>
  <c r="Y69" i="19"/>
  <c r="X69" i="19"/>
  <c r="W77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Y80" i="19"/>
  <c r="X80" i="19"/>
  <c r="W79" i="19"/>
  <c r="Y81" i="19"/>
  <c r="X81" i="19"/>
  <c r="Y82" i="19"/>
  <c r="X82" i="19"/>
  <c r="Y83" i="19"/>
  <c r="X83" i="19"/>
  <c r="W91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104" i="19"/>
  <c r="X104" i="19"/>
  <c r="Y109" i="19"/>
  <c r="X109" i="19"/>
  <c r="Y100" i="19"/>
  <c r="X100" i="19"/>
  <c r="Y97" i="19"/>
  <c r="W105" i="19"/>
  <c r="X97" i="19"/>
  <c r="Y110" i="19"/>
  <c r="X110" i="19"/>
  <c r="Y111" i="19"/>
  <c r="X111" i="19"/>
  <c r="W119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1" i="19"/>
  <c r="X151" i="19"/>
  <c r="Y152" i="19"/>
  <c r="X152" i="19"/>
  <c r="Y153" i="19"/>
  <c r="X153" i="19"/>
  <c r="W161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R151" i="18"/>
  <c r="Q151" i="18"/>
  <c r="J142" i="18"/>
  <c r="I142" i="18"/>
  <c r="R116" i="18"/>
  <c r="Q116" i="18"/>
  <c r="J108" i="18"/>
  <c r="I108" i="18"/>
  <c r="Y98" i="18"/>
  <c r="X98" i="18"/>
  <c r="R82" i="18"/>
  <c r="Q82" i="18"/>
  <c r="P90" i="18"/>
  <c r="R73" i="18"/>
  <c r="Q73" i="18"/>
  <c r="R72" i="18"/>
  <c r="Q72" i="18"/>
  <c r="Y68" i="18"/>
  <c r="X68" i="18"/>
  <c r="W76" i="18"/>
  <c r="J65" i="18"/>
  <c r="I65" i="18"/>
  <c r="H64" i="18"/>
  <c r="Y55" i="18"/>
  <c r="X55" i="18"/>
  <c r="Y54" i="18"/>
  <c r="X54" i="18"/>
  <c r="W62" i="18"/>
  <c r="X45" i="18"/>
  <c r="Y45" i="18"/>
  <c r="J44" i="18"/>
  <c r="I44" i="18"/>
  <c r="X40" i="18"/>
  <c r="W48" i="18"/>
  <c r="Y40" i="18"/>
  <c r="J39" i="18"/>
  <c r="I39" i="18"/>
  <c r="I38" i="18"/>
  <c r="J38" i="18"/>
  <c r="X37" i="18"/>
  <c r="W36" i="18"/>
  <c r="Y37" i="18"/>
  <c r="Q29" i="18"/>
  <c r="R29" i="18"/>
  <c r="I29" i="18"/>
  <c r="J29" i="18"/>
  <c r="X28" i="18"/>
  <c r="Y28" i="18"/>
  <c r="X19" i="18"/>
  <c r="Y19" i="18"/>
  <c r="Q12" i="18"/>
  <c r="P20" i="18"/>
  <c r="R12" i="18"/>
  <c r="I12" i="18"/>
  <c r="H20" i="18"/>
  <c r="J12" i="18"/>
  <c r="X11" i="18"/>
  <c r="Y11" i="18"/>
  <c r="I159" i="16"/>
  <c r="K159" i="16"/>
  <c r="J159" i="16"/>
  <c r="I151" i="16"/>
  <c r="K151" i="16"/>
  <c r="J151" i="16"/>
  <c r="I142" i="16"/>
  <c r="K142" i="16"/>
  <c r="J142" i="16"/>
  <c r="I125" i="16"/>
  <c r="H133" i="16"/>
  <c r="K125" i="16"/>
  <c r="J125" i="16"/>
  <c r="I116" i="16"/>
  <c r="K116" i="16"/>
  <c r="J116" i="16"/>
  <c r="I108" i="16"/>
  <c r="H107" i="16"/>
  <c r="K108" i="16"/>
  <c r="J108" i="16"/>
  <c r="I99" i="16"/>
  <c r="J99" i="16"/>
  <c r="K99" i="16"/>
  <c r="I90" i="16"/>
  <c r="K90" i="16"/>
  <c r="J90" i="16"/>
  <c r="I82" i="16"/>
  <c r="K82" i="16"/>
  <c r="J82" i="16"/>
  <c r="I73" i="16"/>
  <c r="K73" i="16"/>
  <c r="J73" i="16"/>
  <c r="I56" i="16"/>
  <c r="K56" i="16"/>
  <c r="J56" i="16"/>
  <c r="I47" i="16"/>
  <c r="K47" i="16"/>
  <c r="J47" i="16"/>
  <c r="I39" i="16"/>
  <c r="K39" i="16"/>
  <c r="J39" i="16"/>
  <c r="I30" i="16"/>
  <c r="J30" i="16"/>
  <c r="K30" i="16"/>
  <c r="Y149" i="18"/>
  <c r="X149" i="18"/>
  <c r="W148" i="18"/>
  <c r="J124" i="18"/>
  <c r="I124" i="18"/>
  <c r="H132" i="18"/>
  <c r="Y114" i="18"/>
  <c r="X114" i="18"/>
  <c r="R98" i="18"/>
  <c r="Q98" i="18"/>
  <c r="J89" i="18"/>
  <c r="I89" i="18"/>
  <c r="Y80" i="18"/>
  <c r="X80" i="18"/>
  <c r="Q43" i="18"/>
  <c r="R43" i="18"/>
  <c r="Q38" i="18"/>
  <c r="R38" i="18"/>
  <c r="R30" i="18"/>
  <c r="Q30" i="18"/>
  <c r="J30" i="18"/>
  <c r="I30" i="18"/>
  <c r="Y29" i="18"/>
  <c r="X29" i="18"/>
  <c r="R13" i="18"/>
  <c r="Q13" i="18"/>
  <c r="J13" i="18"/>
  <c r="I13" i="18"/>
  <c r="Y12" i="18"/>
  <c r="X12" i="18"/>
  <c r="W20" i="18"/>
  <c r="V16" i="17"/>
  <c r="U16" i="17"/>
  <c r="W16" i="17"/>
  <c r="V12" i="17"/>
  <c r="U12" i="17"/>
  <c r="W12" i="17"/>
  <c r="J158" i="16"/>
  <c r="I158" i="16"/>
  <c r="K158" i="16"/>
  <c r="J150" i="16"/>
  <c r="I150" i="16"/>
  <c r="H149" i="16"/>
  <c r="K150" i="16"/>
  <c r="J141" i="16"/>
  <c r="I141" i="16"/>
  <c r="K141" i="16"/>
  <c r="J132" i="16"/>
  <c r="I132" i="16"/>
  <c r="K132" i="16"/>
  <c r="J124" i="16"/>
  <c r="I124" i="16"/>
  <c r="K124" i="16"/>
  <c r="J115" i="16"/>
  <c r="I115" i="16"/>
  <c r="K115" i="16"/>
  <c r="J98" i="16"/>
  <c r="I98" i="16"/>
  <c r="K98" i="16"/>
  <c r="J89" i="16"/>
  <c r="I89" i="16"/>
  <c r="K89" i="16"/>
  <c r="J81" i="16"/>
  <c r="I81" i="16"/>
  <c r="K81" i="16"/>
  <c r="J72" i="16"/>
  <c r="I72" i="16"/>
  <c r="K72" i="16"/>
  <c r="J55" i="16"/>
  <c r="I55" i="16"/>
  <c r="H63" i="16"/>
  <c r="K55" i="16"/>
  <c r="J46" i="16"/>
  <c r="I46" i="16"/>
  <c r="K46" i="16"/>
  <c r="J38" i="16"/>
  <c r="I38" i="16"/>
  <c r="H37" i="16"/>
  <c r="K38" i="16"/>
  <c r="J29" i="16"/>
  <c r="I29" i="16"/>
  <c r="K29" i="16"/>
  <c r="J17" i="16"/>
  <c r="I17" i="16"/>
  <c r="K17" i="16"/>
  <c r="J13" i="16"/>
  <c r="I13" i="16"/>
  <c r="H21" i="16"/>
  <c r="K13" i="16"/>
  <c r="Y156" i="18"/>
  <c r="X156" i="18"/>
  <c r="J151" i="18"/>
  <c r="I151" i="18"/>
  <c r="Y141" i="18"/>
  <c r="X141" i="18"/>
  <c r="R125" i="18"/>
  <c r="Q125" i="18"/>
  <c r="J116" i="18"/>
  <c r="I116" i="18"/>
  <c r="Y107" i="18"/>
  <c r="W106" i="18"/>
  <c r="X107" i="18"/>
  <c r="J82" i="18"/>
  <c r="I82" i="18"/>
  <c r="H90" i="18"/>
  <c r="R69" i="18"/>
  <c r="Q69" i="18"/>
  <c r="J60" i="18"/>
  <c r="I60" i="18"/>
  <c r="R56" i="18"/>
  <c r="Q56" i="18"/>
  <c r="R55" i="18"/>
  <c r="Q55" i="18"/>
  <c r="Y51" i="18"/>
  <c r="X51" i="18"/>
  <c r="W50" i="18"/>
  <c r="J47" i="18"/>
  <c r="I47" i="18"/>
  <c r="R31" i="18"/>
  <c r="Q31" i="18"/>
  <c r="J31" i="18"/>
  <c r="I31" i="18"/>
  <c r="Y30" i="18"/>
  <c r="X30" i="18"/>
  <c r="R23" i="18"/>
  <c r="Q23" i="18"/>
  <c r="P22" i="18"/>
  <c r="J23" i="18"/>
  <c r="I23" i="18"/>
  <c r="H22" i="18"/>
  <c r="R14" i="18"/>
  <c r="Q14" i="18"/>
  <c r="J14" i="18"/>
  <c r="I14" i="18"/>
  <c r="Y13" i="18"/>
  <c r="X13" i="18"/>
  <c r="K157" i="16"/>
  <c r="J157" i="16"/>
  <c r="I157" i="16"/>
  <c r="K140" i="16"/>
  <c r="J140" i="16"/>
  <c r="I140" i="16"/>
  <c r="K131" i="16"/>
  <c r="J131" i="16"/>
  <c r="I131" i="16"/>
  <c r="K123" i="16"/>
  <c r="J123" i="16"/>
  <c r="I123" i="16"/>
  <c r="K114" i="16"/>
  <c r="J114" i="16"/>
  <c r="I114" i="16"/>
  <c r="K97" i="16"/>
  <c r="J97" i="16"/>
  <c r="I97" i="16"/>
  <c r="H105" i="16"/>
  <c r="K88" i="16"/>
  <c r="J88" i="16"/>
  <c r="I88" i="16"/>
  <c r="K80" i="16"/>
  <c r="J80" i="16"/>
  <c r="I80" i="16"/>
  <c r="H79" i="16"/>
  <c r="K71" i="16"/>
  <c r="J71" i="16"/>
  <c r="I71" i="16"/>
  <c r="K62" i="16"/>
  <c r="J62" i="16"/>
  <c r="I62" i="16"/>
  <c r="K54" i="16"/>
  <c r="J54" i="16"/>
  <c r="I54" i="16"/>
  <c r="K45" i="16"/>
  <c r="J45" i="16"/>
  <c r="I45" i="16"/>
  <c r="K28" i="16"/>
  <c r="J28" i="16"/>
  <c r="I28" i="16"/>
  <c r="R141" i="18"/>
  <c r="Q141" i="18"/>
  <c r="R107" i="18"/>
  <c r="Q107" i="18"/>
  <c r="P106" i="18"/>
  <c r="J98" i="18"/>
  <c r="I98" i="18"/>
  <c r="J73" i="18"/>
  <c r="I73" i="18"/>
  <c r="J72" i="18"/>
  <c r="I72" i="18"/>
  <c r="J46" i="18"/>
  <c r="I46" i="18"/>
  <c r="R44" i="18"/>
  <c r="Q44" i="18"/>
  <c r="I41" i="18"/>
  <c r="J41" i="18"/>
  <c r="R39" i="18"/>
  <c r="Q39" i="18"/>
  <c r="R32" i="18"/>
  <c r="Q32" i="18"/>
  <c r="J32" i="18"/>
  <c r="I32" i="18"/>
  <c r="R24" i="18"/>
  <c r="Q24" i="18"/>
  <c r="J24" i="18"/>
  <c r="I24" i="18"/>
  <c r="R15" i="18"/>
  <c r="Q15" i="18"/>
  <c r="J15" i="18"/>
  <c r="I15" i="18"/>
  <c r="R45" i="18"/>
  <c r="Q45" i="18"/>
  <c r="Q54" i="18"/>
  <c r="P62" i="18"/>
  <c r="R54" i="18"/>
  <c r="Q71" i="18"/>
  <c r="R71" i="18"/>
  <c r="Q80" i="18"/>
  <c r="R80" i="18"/>
  <c r="R88" i="18"/>
  <c r="Q88" i="18"/>
  <c r="R97" i="18"/>
  <c r="Q97" i="18"/>
  <c r="R114" i="18"/>
  <c r="Q114" i="18"/>
  <c r="R123" i="18"/>
  <c r="Q123" i="18"/>
  <c r="R131" i="18"/>
  <c r="Q131" i="18"/>
  <c r="R140" i="18"/>
  <c r="Q140" i="18"/>
  <c r="R149" i="18"/>
  <c r="Q149" i="18"/>
  <c r="P148" i="18"/>
  <c r="R53" i="18"/>
  <c r="Q53" i="18"/>
  <c r="R61" i="18"/>
  <c r="Q61" i="18"/>
  <c r="R70" i="18"/>
  <c r="Q70" i="18"/>
  <c r="R79" i="18"/>
  <c r="Q79" i="18"/>
  <c r="P78" i="18"/>
  <c r="R87" i="18"/>
  <c r="Q87" i="18"/>
  <c r="R96" i="18"/>
  <c r="Q96" i="18"/>
  <c r="P104" i="18"/>
  <c r="R113" i="18"/>
  <c r="Q113" i="18"/>
  <c r="R122" i="18"/>
  <c r="Q122" i="18"/>
  <c r="R130" i="18"/>
  <c r="Q130" i="18"/>
  <c r="R139" i="18"/>
  <c r="Q139" i="18"/>
  <c r="R156" i="18"/>
  <c r="Q156" i="18"/>
  <c r="R86" i="18"/>
  <c r="Q86" i="18"/>
  <c r="R95" i="18"/>
  <c r="Q95" i="18"/>
  <c r="R103" i="18"/>
  <c r="Q103" i="18"/>
  <c r="R112" i="18"/>
  <c r="Q112" i="18"/>
  <c r="R121" i="18"/>
  <c r="Q121" i="18"/>
  <c r="P120" i="18"/>
  <c r="R129" i="18"/>
  <c r="Q129" i="18"/>
  <c r="R138" i="18"/>
  <c r="Q138" i="18"/>
  <c r="P146" i="18"/>
  <c r="R155" i="18"/>
  <c r="Q155" i="18"/>
  <c r="R157" i="18"/>
  <c r="Q157" i="18"/>
  <c r="R42" i="18"/>
  <c r="Q42" i="18"/>
  <c r="R51" i="18"/>
  <c r="Q51" i="18"/>
  <c r="P50" i="18"/>
  <c r="R59" i="18"/>
  <c r="Q59" i="18"/>
  <c r="R68" i="18"/>
  <c r="Q68" i="18"/>
  <c r="P76" i="18"/>
  <c r="R85" i="18"/>
  <c r="Q85" i="18"/>
  <c r="R94" i="18"/>
  <c r="Q94" i="18"/>
  <c r="R102" i="18"/>
  <c r="Q102" i="18"/>
  <c r="R111" i="18"/>
  <c r="Q111" i="18"/>
  <c r="R128" i="18"/>
  <c r="Q128" i="18"/>
  <c r="R137" i="18"/>
  <c r="Q137" i="18"/>
  <c r="R145" i="18"/>
  <c r="Q145" i="18"/>
  <c r="R154" i="18"/>
  <c r="Q154" i="18"/>
  <c r="R158" i="18"/>
  <c r="Q158" i="18"/>
  <c r="Q58" i="18"/>
  <c r="R58" i="18"/>
  <c r="Q67" i="18"/>
  <c r="R67" i="18"/>
  <c r="Q75" i="18"/>
  <c r="R75" i="18"/>
  <c r="Q84" i="18"/>
  <c r="R84" i="18"/>
  <c r="Q93" i="18"/>
  <c r="P92" i="18"/>
  <c r="R93" i="18"/>
  <c r="Q101" i="18"/>
  <c r="R101" i="18"/>
  <c r="Q110" i="18"/>
  <c r="P118" i="18"/>
  <c r="R110" i="18"/>
  <c r="Q127" i="18"/>
  <c r="R127" i="18"/>
  <c r="Q136" i="18"/>
  <c r="R136" i="18"/>
  <c r="Q144" i="18"/>
  <c r="R144" i="18"/>
  <c r="Q153" i="18"/>
  <c r="R153" i="18"/>
  <c r="P48" i="18"/>
  <c r="R40" i="18"/>
  <c r="Q40" i="18"/>
  <c r="R57" i="18"/>
  <c r="Q57" i="18"/>
  <c r="R66" i="18"/>
  <c r="Q66" i="18"/>
  <c r="Q74" i="18"/>
  <c r="R74" i="18"/>
  <c r="R83" i="18"/>
  <c r="Q83" i="18"/>
  <c r="R100" i="18"/>
  <c r="Q100" i="18"/>
  <c r="R109" i="18"/>
  <c r="Q109" i="18"/>
  <c r="R117" i="18"/>
  <c r="Q117" i="18"/>
  <c r="R126" i="18"/>
  <c r="Q126" i="18"/>
  <c r="P134" i="18"/>
  <c r="R135" i="18"/>
  <c r="Q135" i="18"/>
  <c r="R143" i="18"/>
  <c r="Q143" i="18"/>
  <c r="P160" i="18"/>
  <c r="R152" i="18"/>
  <c r="Q152" i="18"/>
  <c r="Q159" i="18"/>
  <c r="R159" i="18"/>
  <c r="J45" i="18"/>
  <c r="I45" i="18"/>
  <c r="I54" i="18"/>
  <c r="H62" i="18"/>
  <c r="J54" i="18"/>
  <c r="I71" i="18"/>
  <c r="J71" i="18"/>
  <c r="I80" i="18"/>
  <c r="J80" i="18"/>
  <c r="J88" i="18"/>
  <c r="I88" i="18"/>
  <c r="J97" i="18"/>
  <c r="I97" i="18"/>
  <c r="J114" i="18"/>
  <c r="I114" i="18"/>
  <c r="J123" i="18"/>
  <c r="I123" i="18"/>
  <c r="J131" i="18"/>
  <c r="I131" i="18"/>
  <c r="J140" i="18"/>
  <c r="I140" i="18"/>
  <c r="J149" i="18"/>
  <c r="I149" i="18"/>
  <c r="H148" i="18"/>
  <c r="J53" i="18"/>
  <c r="I53" i="18"/>
  <c r="J61" i="18"/>
  <c r="I61" i="18"/>
  <c r="J70" i="18"/>
  <c r="I70" i="18"/>
  <c r="J79" i="18"/>
  <c r="I79" i="18"/>
  <c r="H78" i="18"/>
  <c r="J87" i="18"/>
  <c r="I87" i="18"/>
  <c r="J96" i="18"/>
  <c r="I96" i="18"/>
  <c r="H104" i="18"/>
  <c r="J113" i="18"/>
  <c r="I113" i="18"/>
  <c r="J122" i="18"/>
  <c r="I122" i="18"/>
  <c r="J130" i="18"/>
  <c r="I130" i="18"/>
  <c r="J139" i="18"/>
  <c r="I139" i="18"/>
  <c r="J156" i="18"/>
  <c r="I156" i="18"/>
  <c r="J86" i="18"/>
  <c r="I86" i="18"/>
  <c r="J95" i="18"/>
  <c r="I95" i="18"/>
  <c r="J103" i="18"/>
  <c r="I103" i="18"/>
  <c r="J112" i="18"/>
  <c r="I112" i="18"/>
  <c r="J121" i="18"/>
  <c r="I121" i="18"/>
  <c r="H120" i="18"/>
  <c r="J129" i="18"/>
  <c r="I129" i="18"/>
  <c r="J138" i="18"/>
  <c r="I138" i="18"/>
  <c r="H146" i="18"/>
  <c r="J155" i="18"/>
  <c r="I155" i="18"/>
  <c r="J42" i="18"/>
  <c r="I42" i="18"/>
  <c r="J51" i="18"/>
  <c r="I51" i="18"/>
  <c r="H50" i="18"/>
  <c r="J59" i="18"/>
  <c r="I59" i="18"/>
  <c r="J68" i="18"/>
  <c r="I68" i="18"/>
  <c r="H76" i="18"/>
  <c r="J85" i="18"/>
  <c r="I85" i="18"/>
  <c r="J94" i="18"/>
  <c r="I94" i="18"/>
  <c r="J102" i="18"/>
  <c r="I102" i="18"/>
  <c r="J111" i="18"/>
  <c r="I111" i="18"/>
  <c r="J128" i="18"/>
  <c r="I128" i="18"/>
  <c r="J137" i="18"/>
  <c r="I137" i="18"/>
  <c r="J145" i="18"/>
  <c r="I145" i="18"/>
  <c r="J154" i="18"/>
  <c r="I154" i="18"/>
  <c r="I58" i="18"/>
  <c r="J58" i="18"/>
  <c r="I67" i="18"/>
  <c r="J67" i="18"/>
  <c r="I75" i="18"/>
  <c r="J75" i="18"/>
  <c r="I84" i="18"/>
  <c r="J84" i="18"/>
  <c r="I93" i="18"/>
  <c r="H92" i="18"/>
  <c r="J93" i="18"/>
  <c r="I101" i="18"/>
  <c r="J101" i="18"/>
  <c r="I110" i="18"/>
  <c r="H118" i="18"/>
  <c r="J110" i="18"/>
  <c r="I127" i="18"/>
  <c r="J127" i="18"/>
  <c r="I136" i="18"/>
  <c r="J136" i="18"/>
  <c r="I144" i="18"/>
  <c r="J144" i="18"/>
  <c r="I153" i="18"/>
  <c r="J153" i="18"/>
  <c r="I157" i="18"/>
  <c r="J157" i="18"/>
  <c r="H48" i="18"/>
  <c r="J40" i="18"/>
  <c r="I40" i="18"/>
  <c r="J57" i="18"/>
  <c r="I57" i="18"/>
  <c r="I66" i="18"/>
  <c r="J66" i="18"/>
  <c r="J74" i="18"/>
  <c r="I74" i="18"/>
  <c r="J83" i="18"/>
  <c r="I83" i="18"/>
  <c r="J100" i="18"/>
  <c r="I100" i="18"/>
  <c r="J109" i="18"/>
  <c r="I109" i="18"/>
  <c r="J117" i="18"/>
  <c r="I117" i="18"/>
  <c r="J126" i="18"/>
  <c r="I126" i="18"/>
  <c r="J135" i="18"/>
  <c r="I135" i="18"/>
  <c r="H134" i="18"/>
  <c r="J143" i="18"/>
  <c r="I143" i="18"/>
  <c r="H160" i="18"/>
  <c r="J152" i="18"/>
  <c r="I152" i="18"/>
  <c r="J158" i="18"/>
  <c r="I158" i="18"/>
  <c r="J159" i="18"/>
  <c r="I159" i="18"/>
  <c r="Y150" i="18"/>
  <c r="X150" i="18"/>
  <c r="Y115" i="18"/>
  <c r="X115" i="18"/>
  <c r="Y81" i="18"/>
  <c r="X81" i="18"/>
  <c r="R52" i="18"/>
  <c r="Q52" i="18"/>
  <c r="R33" i="18"/>
  <c r="Q33" i="18"/>
  <c r="J33" i="18"/>
  <c r="I33" i="18"/>
  <c r="Y32" i="18"/>
  <c r="X32" i="18"/>
  <c r="R25" i="18"/>
  <c r="Q25" i="18"/>
  <c r="J25" i="18"/>
  <c r="I25" i="18"/>
  <c r="Y24" i="18"/>
  <c r="X24" i="18"/>
  <c r="R16" i="18"/>
  <c r="Q16" i="18"/>
  <c r="J16" i="18"/>
  <c r="I16" i="18"/>
  <c r="Y15" i="18"/>
  <c r="X15" i="18"/>
  <c r="X44" i="18"/>
  <c r="Y44" i="18"/>
  <c r="X53" i="18"/>
  <c r="Y53" i="18"/>
  <c r="X61" i="18"/>
  <c r="Y61" i="18"/>
  <c r="X70" i="18"/>
  <c r="Y70" i="18"/>
  <c r="X79" i="18"/>
  <c r="W78" i="18"/>
  <c r="Y79" i="18"/>
  <c r="Y87" i="18"/>
  <c r="X87" i="18"/>
  <c r="Y96" i="18"/>
  <c r="X96" i="18"/>
  <c r="W104" i="18"/>
  <c r="Y113" i="18"/>
  <c r="X113" i="18"/>
  <c r="Y122" i="18"/>
  <c r="X122" i="18"/>
  <c r="Y130" i="18"/>
  <c r="X130" i="18"/>
  <c r="Y139" i="18"/>
  <c r="X139" i="18"/>
  <c r="Y52" i="18"/>
  <c r="X52" i="18"/>
  <c r="Y60" i="18"/>
  <c r="X60" i="18"/>
  <c r="Y69" i="18"/>
  <c r="X69" i="18"/>
  <c r="Y86" i="18"/>
  <c r="X86" i="18"/>
  <c r="Y95" i="18"/>
  <c r="X95" i="18"/>
  <c r="Y103" i="18"/>
  <c r="X103" i="18"/>
  <c r="Y112" i="18"/>
  <c r="X112" i="18"/>
  <c r="Y121" i="18"/>
  <c r="X121" i="18"/>
  <c r="W120" i="18"/>
  <c r="Y129" i="18"/>
  <c r="X129" i="18"/>
  <c r="Y138" i="18"/>
  <c r="X138" i="18"/>
  <c r="W146" i="18"/>
  <c r="Y155" i="18"/>
  <c r="X155" i="18"/>
  <c r="Y85" i="18"/>
  <c r="X85" i="18"/>
  <c r="Y94" i="18"/>
  <c r="X94" i="18"/>
  <c r="Y102" i="18"/>
  <c r="X102" i="18"/>
  <c r="Y111" i="18"/>
  <c r="X111" i="18"/>
  <c r="Y128" i="18"/>
  <c r="X128" i="18"/>
  <c r="Y137" i="18"/>
  <c r="X137" i="18"/>
  <c r="Y145" i="18"/>
  <c r="X145" i="18"/>
  <c r="Y154" i="18"/>
  <c r="X154" i="18"/>
  <c r="Y41" i="18"/>
  <c r="X41" i="18"/>
  <c r="Y58" i="18"/>
  <c r="X58" i="18"/>
  <c r="Y67" i="18"/>
  <c r="X67" i="18"/>
  <c r="Y75" i="18"/>
  <c r="X75" i="18"/>
  <c r="Y84" i="18"/>
  <c r="X84" i="18"/>
  <c r="Y93" i="18"/>
  <c r="X93" i="18"/>
  <c r="W92" i="18"/>
  <c r="Y101" i="18"/>
  <c r="X101" i="18"/>
  <c r="Y110" i="18"/>
  <c r="X110" i="18"/>
  <c r="W118" i="18"/>
  <c r="Y127" i="18"/>
  <c r="X127" i="18"/>
  <c r="Y136" i="18"/>
  <c r="X136" i="18"/>
  <c r="Y144" i="18"/>
  <c r="X144" i="18"/>
  <c r="Y153" i="18"/>
  <c r="X153" i="18"/>
  <c r="X57" i="18"/>
  <c r="Y57" i="18"/>
  <c r="X66" i="18"/>
  <c r="Y66" i="18"/>
  <c r="X74" i="18"/>
  <c r="Y74" i="18"/>
  <c r="X83" i="18"/>
  <c r="Y83" i="18"/>
  <c r="X100" i="18"/>
  <c r="Y100" i="18"/>
  <c r="X109" i="18"/>
  <c r="Y109" i="18"/>
  <c r="X117" i="18"/>
  <c r="Y117" i="18"/>
  <c r="X126" i="18"/>
  <c r="Y126" i="18"/>
  <c r="X135" i="18"/>
  <c r="W134" i="18"/>
  <c r="Y135" i="18"/>
  <c r="X143" i="18"/>
  <c r="Y143" i="18"/>
  <c r="X152" i="18"/>
  <c r="W160" i="18"/>
  <c r="Y152" i="18"/>
  <c r="Y39" i="18"/>
  <c r="X39" i="18"/>
  <c r="Y47" i="18"/>
  <c r="X47" i="18"/>
  <c r="X56" i="18"/>
  <c r="Y56" i="18"/>
  <c r="Y65" i="18"/>
  <c r="X65" i="18"/>
  <c r="W64" i="18"/>
  <c r="Y73" i="18"/>
  <c r="X73" i="18"/>
  <c r="W90" i="18"/>
  <c r="Y82" i="18"/>
  <c r="X82" i="18"/>
  <c r="Y99" i="18"/>
  <c r="X99" i="18"/>
  <c r="Y108" i="18"/>
  <c r="X108" i="18"/>
  <c r="Y116" i="18"/>
  <c r="X116" i="18"/>
  <c r="Y125" i="18"/>
  <c r="X125" i="18"/>
  <c r="Y142" i="18"/>
  <c r="X142" i="18"/>
  <c r="X151" i="18"/>
  <c r="Y151" i="18"/>
  <c r="X159" i="18"/>
  <c r="Y159" i="18"/>
  <c r="Y158" i="18"/>
  <c r="X158" i="18"/>
  <c r="K155" i="16"/>
  <c r="J155" i="16"/>
  <c r="I155" i="16"/>
  <c r="K146" i="16"/>
  <c r="J146" i="16"/>
  <c r="I146" i="16"/>
  <c r="K138" i="16"/>
  <c r="J138" i="16"/>
  <c r="I138" i="16"/>
  <c r="K129" i="16"/>
  <c r="J129" i="16"/>
  <c r="I129" i="16"/>
  <c r="K112" i="16"/>
  <c r="J112" i="16"/>
  <c r="I112" i="16"/>
  <c r="K103" i="16"/>
  <c r="J103" i="16"/>
  <c r="I103" i="16"/>
  <c r="K95" i="16"/>
  <c r="J95" i="16"/>
  <c r="I95" i="16"/>
  <c r="K86" i="16"/>
  <c r="J86" i="16"/>
  <c r="I86" i="16"/>
  <c r="K69" i="16"/>
  <c r="J69" i="16"/>
  <c r="H77" i="16"/>
  <c r="I69" i="16"/>
  <c r="K60" i="16"/>
  <c r="J60" i="16"/>
  <c r="I60" i="16"/>
  <c r="K52" i="16"/>
  <c r="J52" i="16"/>
  <c r="H51" i="16"/>
  <c r="I52" i="16"/>
  <c r="K43" i="16"/>
  <c r="J43" i="16"/>
  <c r="I43" i="16"/>
  <c r="K34" i="16"/>
  <c r="J34" i="16"/>
  <c r="I34" i="16"/>
  <c r="K26" i="16"/>
  <c r="J26" i="16"/>
  <c r="I26" i="16"/>
  <c r="J153" i="17"/>
  <c r="I153" i="17"/>
  <c r="H161" i="17"/>
  <c r="J118" i="17"/>
  <c r="I118" i="17"/>
  <c r="K84" i="17"/>
  <c r="I84" i="17"/>
  <c r="J84" i="17"/>
  <c r="J48" i="17"/>
  <c r="I48" i="17"/>
  <c r="J43" i="17"/>
  <c r="I43" i="17"/>
  <c r="W18" i="17"/>
  <c r="U18" i="17"/>
  <c r="V18" i="17"/>
  <c r="V18" i="16"/>
  <c r="W18" i="16"/>
  <c r="U18" i="16"/>
  <c r="M131" i="15"/>
  <c r="L131" i="15"/>
  <c r="K131" i="15"/>
  <c r="I131" i="15"/>
  <c r="J131" i="15"/>
  <c r="L129" i="15"/>
  <c r="K129" i="15"/>
  <c r="J129" i="15"/>
  <c r="I129" i="15"/>
  <c r="M129" i="15"/>
  <c r="M102" i="15"/>
  <c r="L102" i="15"/>
  <c r="J102" i="15"/>
  <c r="K102" i="15"/>
  <c r="I102" i="15"/>
  <c r="M85" i="15"/>
  <c r="L85" i="15"/>
  <c r="J85" i="15"/>
  <c r="K85" i="15"/>
  <c r="I85" i="15"/>
  <c r="M73" i="15"/>
  <c r="L73" i="15"/>
  <c r="K73" i="15"/>
  <c r="J73" i="15"/>
  <c r="I73" i="15"/>
  <c r="M67" i="15"/>
  <c r="L67" i="15"/>
  <c r="K67" i="15"/>
  <c r="J67" i="15"/>
  <c r="I67" i="15"/>
  <c r="M58" i="15"/>
  <c r="L58" i="15"/>
  <c r="K58" i="15"/>
  <c r="J58" i="15"/>
  <c r="I58" i="15"/>
  <c r="H49" i="15"/>
  <c r="M41" i="15"/>
  <c r="L41" i="15"/>
  <c r="K41" i="15"/>
  <c r="J41" i="15"/>
  <c r="I41" i="15"/>
  <c r="M32" i="15"/>
  <c r="L32" i="15"/>
  <c r="K32" i="15"/>
  <c r="J32" i="15"/>
  <c r="I32" i="15"/>
  <c r="M24" i="15"/>
  <c r="L24" i="15"/>
  <c r="K24" i="15"/>
  <c r="J24" i="15"/>
  <c r="I24" i="15"/>
  <c r="Y18" i="15"/>
  <c r="X18" i="15"/>
  <c r="W18" i="15"/>
  <c r="Y16" i="15"/>
  <c r="X16" i="15"/>
  <c r="W16" i="15"/>
  <c r="Y14" i="15"/>
  <c r="X14" i="15"/>
  <c r="W14" i="15"/>
  <c r="Y12" i="15"/>
  <c r="X12" i="15"/>
  <c r="W12" i="15"/>
  <c r="Y10" i="15"/>
  <c r="X10" i="15"/>
  <c r="W10" i="15"/>
  <c r="L161" i="19"/>
  <c r="L149" i="19"/>
  <c r="L147" i="19"/>
  <c r="L135" i="19"/>
  <c r="L133" i="19"/>
  <c r="L121" i="19"/>
  <c r="L119" i="19"/>
  <c r="L105" i="19"/>
  <c r="L107" i="19"/>
  <c r="L93" i="19"/>
  <c r="L91" i="19"/>
  <c r="L79" i="19"/>
  <c r="L77" i="19"/>
  <c r="L65" i="19"/>
  <c r="L63" i="19"/>
  <c r="L51" i="19"/>
  <c r="L49" i="19"/>
  <c r="L37" i="19"/>
  <c r="L35" i="19"/>
  <c r="L23" i="19"/>
  <c r="K7" i="19"/>
  <c r="Q7" i="19" s="1"/>
  <c r="L9" i="19"/>
  <c r="L21" i="19"/>
  <c r="K160" i="17"/>
  <c r="J160" i="17"/>
  <c r="I160" i="17"/>
  <c r="J126" i="17"/>
  <c r="I126" i="17"/>
  <c r="J86" i="17"/>
  <c r="I86" i="17"/>
  <c r="I58" i="17"/>
  <c r="J58" i="17"/>
  <c r="W19" i="17"/>
  <c r="V19" i="17"/>
  <c r="U19" i="17"/>
  <c r="M123" i="15"/>
  <c r="L123" i="15"/>
  <c r="K123" i="15"/>
  <c r="I123" i="15"/>
  <c r="J123" i="15"/>
  <c r="L121" i="15"/>
  <c r="K121" i="15"/>
  <c r="J121" i="15"/>
  <c r="I121" i="15"/>
  <c r="M121" i="15"/>
  <c r="M99" i="15"/>
  <c r="K99" i="15"/>
  <c r="I99" i="15"/>
  <c r="L99" i="15"/>
  <c r="J99" i="15"/>
  <c r="M82" i="15"/>
  <c r="K82" i="15"/>
  <c r="I82" i="15"/>
  <c r="L82" i="15"/>
  <c r="J82" i="15"/>
  <c r="I72" i="15"/>
  <c r="M72" i="15"/>
  <c r="L72" i="15"/>
  <c r="K72" i="15"/>
  <c r="J72" i="15"/>
  <c r="I55" i="15"/>
  <c r="H63" i="15"/>
  <c r="M55" i="15"/>
  <c r="L55" i="15"/>
  <c r="K55" i="15"/>
  <c r="J55" i="15"/>
  <c r="I46" i="15"/>
  <c r="M46" i="15"/>
  <c r="L46" i="15"/>
  <c r="K46" i="15"/>
  <c r="J46" i="15"/>
  <c r="I38" i="15"/>
  <c r="M38" i="15"/>
  <c r="L38" i="15"/>
  <c r="K38" i="15"/>
  <c r="J38" i="15"/>
  <c r="I29" i="15"/>
  <c r="M29" i="15"/>
  <c r="L29" i="15"/>
  <c r="K29" i="15"/>
  <c r="J29" i="15"/>
  <c r="H146" i="13"/>
  <c r="K138" i="13"/>
  <c r="J138" i="13"/>
  <c r="I138" i="13"/>
  <c r="J129" i="13"/>
  <c r="I129" i="13"/>
  <c r="K129" i="13"/>
  <c r="K121" i="13"/>
  <c r="J121" i="13"/>
  <c r="I121" i="13"/>
  <c r="J112" i="13"/>
  <c r="I112" i="13"/>
  <c r="K112" i="13"/>
  <c r="K103" i="13"/>
  <c r="J103" i="13"/>
  <c r="I103" i="13"/>
  <c r="J95" i="13"/>
  <c r="I95" i="13"/>
  <c r="K95" i="13"/>
  <c r="K86" i="13"/>
  <c r="J86" i="13"/>
  <c r="I86" i="13"/>
  <c r="J78" i="13"/>
  <c r="I78" i="13"/>
  <c r="K78" i="13"/>
  <c r="K69" i="13"/>
  <c r="J69" i="13"/>
  <c r="I69" i="13"/>
  <c r="J60" i="13"/>
  <c r="I60" i="13"/>
  <c r="K60" i="13"/>
  <c r="K52" i="13"/>
  <c r="J52" i="13"/>
  <c r="I52" i="13"/>
  <c r="J43" i="13"/>
  <c r="I43" i="13"/>
  <c r="K43" i="13"/>
  <c r="H34" i="13"/>
  <c r="J26" i="13"/>
  <c r="I26" i="13"/>
  <c r="K26" i="13"/>
  <c r="K19" i="13"/>
  <c r="J19" i="13"/>
  <c r="I19" i="13"/>
  <c r="J15" i="13"/>
  <c r="I15" i="13"/>
  <c r="K15" i="13"/>
  <c r="K11" i="13"/>
  <c r="J11" i="13"/>
  <c r="I11" i="13"/>
  <c r="J144" i="17"/>
  <c r="I144" i="17"/>
  <c r="J110" i="17"/>
  <c r="I110" i="17"/>
  <c r="H65" i="17"/>
  <c r="J66" i="17"/>
  <c r="I66" i="17"/>
  <c r="K60" i="17"/>
  <c r="J60" i="17"/>
  <c r="I60" i="17"/>
  <c r="K32" i="17"/>
  <c r="I32" i="17"/>
  <c r="J32" i="17"/>
  <c r="H9" i="17"/>
  <c r="K153" i="17" s="1"/>
  <c r="J10" i="17"/>
  <c r="K10" i="17"/>
  <c r="I10" i="17"/>
  <c r="M154" i="15"/>
  <c r="L154" i="15"/>
  <c r="J154" i="15"/>
  <c r="K154" i="15"/>
  <c r="I154" i="15"/>
  <c r="M114" i="15"/>
  <c r="L114" i="15"/>
  <c r="K114" i="15"/>
  <c r="I114" i="15"/>
  <c r="J114" i="15"/>
  <c r="L112" i="15"/>
  <c r="K112" i="15"/>
  <c r="J112" i="15"/>
  <c r="I112" i="15"/>
  <c r="M112" i="15"/>
  <c r="K86" i="15"/>
  <c r="J86" i="15"/>
  <c r="I86" i="15"/>
  <c r="M86" i="15"/>
  <c r="L86" i="15"/>
  <c r="J69" i="15"/>
  <c r="I69" i="15"/>
  <c r="M69" i="15"/>
  <c r="H77" i="15"/>
  <c r="L69" i="15"/>
  <c r="K69" i="15"/>
  <c r="J60" i="15"/>
  <c r="I60" i="15"/>
  <c r="M60" i="15"/>
  <c r="L60" i="15"/>
  <c r="K60" i="15"/>
  <c r="J52" i="15"/>
  <c r="I52" i="15"/>
  <c r="M52" i="15"/>
  <c r="L52" i="15"/>
  <c r="K52" i="15"/>
  <c r="J43" i="15"/>
  <c r="I43" i="15"/>
  <c r="M43" i="15"/>
  <c r="L43" i="15"/>
  <c r="K43" i="15"/>
  <c r="J34" i="15"/>
  <c r="I34" i="15"/>
  <c r="M34" i="15"/>
  <c r="L34" i="15"/>
  <c r="K34" i="15"/>
  <c r="J26" i="15"/>
  <c r="I26" i="15"/>
  <c r="M26" i="15"/>
  <c r="L26" i="15"/>
  <c r="K26" i="15"/>
  <c r="S19" i="14"/>
  <c r="T19" i="14"/>
  <c r="S11" i="14"/>
  <c r="T11" i="14"/>
  <c r="I154" i="13"/>
  <c r="K154" i="13"/>
  <c r="J154" i="13"/>
  <c r="I145" i="13"/>
  <c r="K145" i="13"/>
  <c r="J145" i="13"/>
  <c r="I137" i="13"/>
  <c r="K137" i="13"/>
  <c r="J137" i="13"/>
  <c r="I128" i="13"/>
  <c r="K128" i="13"/>
  <c r="J128" i="13"/>
  <c r="I120" i="13"/>
  <c r="K120" i="13"/>
  <c r="J120" i="13"/>
  <c r="I111" i="13"/>
  <c r="K111" i="13"/>
  <c r="J111" i="13"/>
  <c r="I102" i="13"/>
  <c r="K102" i="13"/>
  <c r="J102" i="13"/>
  <c r="I94" i="13"/>
  <c r="K94" i="13"/>
  <c r="J94" i="13"/>
  <c r="I85" i="13"/>
  <c r="K85" i="13"/>
  <c r="J85" i="13"/>
  <c r="I68" i="13"/>
  <c r="H76" i="13"/>
  <c r="K68" i="13"/>
  <c r="J68" i="13"/>
  <c r="I59" i="13"/>
  <c r="K59" i="13"/>
  <c r="J59" i="13"/>
  <c r="I51" i="13"/>
  <c r="K51" i="13"/>
  <c r="J51" i="13"/>
  <c r="I42" i="13"/>
  <c r="K42" i="13"/>
  <c r="J42" i="13"/>
  <c r="I33" i="13"/>
  <c r="K33" i="13"/>
  <c r="J33" i="13"/>
  <c r="I25" i="13"/>
  <c r="K25" i="13"/>
  <c r="J25" i="13"/>
  <c r="U14" i="13"/>
  <c r="W14" i="13"/>
  <c r="V14" i="13"/>
  <c r="K152" i="17"/>
  <c r="J152" i="17"/>
  <c r="I152" i="17"/>
  <c r="K117" i="17"/>
  <c r="J117" i="17"/>
  <c r="I117" i="17"/>
  <c r="K75" i="17"/>
  <c r="I75" i="17"/>
  <c r="J75" i="17"/>
  <c r="J40" i="17"/>
  <c r="K40" i="17"/>
  <c r="I40" i="17"/>
  <c r="K34" i="17"/>
  <c r="J34" i="17"/>
  <c r="I34" i="17"/>
  <c r="W14" i="17"/>
  <c r="U14" i="17"/>
  <c r="V14" i="17"/>
  <c r="T21" i="17"/>
  <c r="W13" i="17"/>
  <c r="V13" i="17"/>
  <c r="U13" i="17"/>
  <c r="W17" i="17"/>
  <c r="U17" i="17"/>
  <c r="V17" i="17"/>
  <c r="K11" i="17"/>
  <c r="J11" i="17"/>
  <c r="I11" i="17"/>
  <c r="K15" i="17"/>
  <c r="J15" i="17"/>
  <c r="I15" i="17"/>
  <c r="K19" i="17"/>
  <c r="J19" i="17"/>
  <c r="I19" i="17"/>
  <c r="K25" i="17"/>
  <c r="J25" i="17"/>
  <c r="I25" i="17"/>
  <c r="K33" i="17"/>
  <c r="J33" i="17"/>
  <c r="I33" i="17"/>
  <c r="K42" i="17"/>
  <c r="J42" i="17"/>
  <c r="I42" i="17"/>
  <c r="K59" i="17"/>
  <c r="J59" i="17"/>
  <c r="I59" i="17"/>
  <c r="K68" i="17"/>
  <c r="J68" i="17"/>
  <c r="I68" i="17"/>
  <c r="K76" i="17"/>
  <c r="J76" i="17"/>
  <c r="I76" i="17"/>
  <c r="K85" i="17"/>
  <c r="J85" i="17"/>
  <c r="I85" i="17"/>
  <c r="K94" i="17"/>
  <c r="J94" i="17"/>
  <c r="I94" i="17"/>
  <c r="H93" i="17"/>
  <c r="K102" i="17"/>
  <c r="J102" i="17"/>
  <c r="I102" i="17"/>
  <c r="K111" i="17"/>
  <c r="J111" i="17"/>
  <c r="I111" i="17"/>
  <c r="H119" i="17"/>
  <c r="K128" i="17"/>
  <c r="J128" i="17"/>
  <c r="I128" i="17"/>
  <c r="K137" i="17"/>
  <c r="J137" i="17"/>
  <c r="I137" i="17"/>
  <c r="K145" i="17"/>
  <c r="J145" i="17"/>
  <c r="I145" i="17"/>
  <c r="K154" i="17"/>
  <c r="J154" i="17"/>
  <c r="I154" i="17"/>
  <c r="K103" i="17"/>
  <c r="J103" i="17"/>
  <c r="I103" i="17"/>
  <c r="K112" i="17"/>
  <c r="J112" i="17"/>
  <c r="I112" i="17"/>
  <c r="K129" i="17"/>
  <c r="J129" i="17"/>
  <c r="I129" i="17"/>
  <c r="K138" i="17"/>
  <c r="J138" i="17"/>
  <c r="I138" i="17"/>
  <c r="K146" i="17"/>
  <c r="J146" i="17"/>
  <c r="I146" i="17"/>
  <c r="K155" i="17"/>
  <c r="J155" i="17"/>
  <c r="I155" i="17"/>
  <c r="K12" i="17"/>
  <c r="J12" i="17"/>
  <c r="I12" i="17"/>
  <c r="K16" i="17"/>
  <c r="J16" i="17"/>
  <c r="I16" i="17"/>
  <c r="K20" i="17"/>
  <c r="J20" i="17"/>
  <c r="I20" i="17"/>
  <c r="K27" i="17"/>
  <c r="J27" i="17"/>
  <c r="I27" i="17"/>
  <c r="H35" i="17"/>
  <c r="K44" i="17"/>
  <c r="J44" i="17"/>
  <c r="I44" i="17"/>
  <c r="K53" i="17"/>
  <c r="J53" i="17"/>
  <c r="I53" i="17"/>
  <c r="K61" i="17"/>
  <c r="J61" i="17"/>
  <c r="I61" i="17"/>
  <c r="K70" i="17"/>
  <c r="J70" i="17"/>
  <c r="I70" i="17"/>
  <c r="K87" i="17"/>
  <c r="J87" i="17"/>
  <c r="I87" i="17"/>
  <c r="K96" i="17"/>
  <c r="J96" i="17"/>
  <c r="I96" i="17"/>
  <c r="K104" i="17"/>
  <c r="J104" i="17"/>
  <c r="I104" i="17"/>
  <c r="K113" i="17"/>
  <c r="J113" i="17"/>
  <c r="I113" i="17"/>
  <c r="K122" i="17"/>
  <c r="J122" i="17"/>
  <c r="I122" i="17"/>
  <c r="H121" i="17"/>
  <c r="K130" i="17"/>
  <c r="J130" i="17"/>
  <c r="I130" i="17"/>
  <c r="K139" i="17"/>
  <c r="J139" i="17"/>
  <c r="I139" i="17"/>
  <c r="H147" i="17"/>
  <c r="K156" i="17"/>
  <c r="J156" i="17"/>
  <c r="I156" i="17"/>
  <c r="J28" i="17"/>
  <c r="I28" i="17"/>
  <c r="K28" i="17"/>
  <c r="J45" i="17"/>
  <c r="I45" i="17"/>
  <c r="K45" i="17"/>
  <c r="J54" i="17"/>
  <c r="I54" i="17"/>
  <c r="K54" i="17"/>
  <c r="J62" i="17"/>
  <c r="I62" i="17"/>
  <c r="K62" i="17"/>
  <c r="J71" i="17"/>
  <c r="I71" i="17"/>
  <c r="K71" i="17"/>
  <c r="J80" i="17"/>
  <c r="I80" i="17"/>
  <c r="H79" i="17"/>
  <c r="K80" i="17"/>
  <c r="J88" i="17"/>
  <c r="I88" i="17"/>
  <c r="K88" i="17"/>
  <c r="J97" i="17"/>
  <c r="I97" i="17"/>
  <c r="H105" i="17"/>
  <c r="K97" i="17"/>
  <c r="J114" i="17"/>
  <c r="I114" i="17"/>
  <c r="K114" i="17"/>
  <c r="J123" i="17"/>
  <c r="I123" i="17"/>
  <c r="K123" i="17"/>
  <c r="J131" i="17"/>
  <c r="I131" i="17"/>
  <c r="K131" i="17"/>
  <c r="J140" i="17"/>
  <c r="I140" i="17"/>
  <c r="K140" i="17"/>
  <c r="J157" i="17"/>
  <c r="I157" i="17"/>
  <c r="K157" i="17"/>
  <c r="I13" i="17"/>
  <c r="H21" i="17"/>
  <c r="K13" i="17"/>
  <c r="J13" i="17"/>
  <c r="I17" i="17"/>
  <c r="K17" i="17"/>
  <c r="J17" i="17"/>
  <c r="I29" i="17"/>
  <c r="K29" i="17"/>
  <c r="J29" i="17"/>
  <c r="I38" i="17"/>
  <c r="H37" i="17"/>
  <c r="K38" i="17"/>
  <c r="J38" i="17"/>
  <c r="I46" i="17"/>
  <c r="K46" i="17"/>
  <c r="J46" i="17"/>
  <c r="I55" i="17"/>
  <c r="H63" i="17"/>
  <c r="K55" i="17"/>
  <c r="J55" i="17"/>
  <c r="I72" i="17"/>
  <c r="K72" i="17"/>
  <c r="J72" i="17"/>
  <c r="I81" i="17"/>
  <c r="K81" i="17"/>
  <c r="J81" i="17"/>
  <c r="I89" i="17"/>
  <c r="K89" i="17"/>
  <c r="J89" i="17"/>
  <c r="I98" i="17"/>
  <c r="K98" i="17"/>
  <c r="J98" i="17"/>
  <c r="I115" i="17"/>
  <c r="K115" i="17"/>
  <c r="J115" i="17"/>
  <c r="I124" i="17"/>
  <c r="K124" i="17"/>
  <c r="J124" i="17"/>
  <c r="I132" i="17"/>
  <c r="K132" i="17"/>
  <c r="J132" i="17"/>
  <c r="I141" i="17"/>
  <c r="K141" i="17"/>
  <c r="J141" i="17"/>
  <c r="I150" i="17"/>
  <c r="H149" i="17"/>
  <c r="K150" i="17"/>
  <c r="J150" i="17"/>
  <c r="I158" i="17"/>
  <c r="K158" i="17"/>
  <c r="J158" i="17"/>
  <c r="K30" i="17"/>
  <c r="J30" i="17"/>
  <c r="I30" i="17"/>
  <c r="K39" i="17"/>
  <c r="J39" i="17"/>
  <c r="I39" i="17"/>
  <c r="K47" i="17"/>
  <c r="J47" i="17"/>
  <c r="I47" i="17"/>
  <c r="K56" i="17"/>
  <c r="I56" i="17"/>
  <c r="J56" i="17"/>
  <c r="K73" i="17"/>
  <c r="J73" i="17"/>
  <c r="I73" i="17"/>
  <c r="K82" i="17"/>
  <c r="J82" i="17"/>
  <c r="I82" i="17"/>
  <c r="K90" i="17"/>
  <c r="J90" i="17"/>
  <c r="I90" i="17"/>
  <c r="K99" i="17"/>
  <c r="J99" i="17"/>
  <c r="I99" i="17"/>
  <c r="H107" i="17"/>
  <c r="K108" i="17"/>
  <c r="I108" i="17"/>
  <c r="J108" i="17"/>
  <c r="K116" i="17"/>
  <c r="J116" i="17"/>
  <c r="I116" i="17"/>
  <c r="H133" i="17"/>
  <c r="K125" i="17"/>
  <c r="J125" i="17"/>
  <c r="I125" i="17"/>
  <c r="K142" i="17"/>
  <c r="J142" i="17"/>
  <c r="I142" i="17"/>
  <c r="K151" i="17"/>
  <c r="J151" i="17"/>
  <c r="I151" i="17"/>
  <c r="K159" i="17"/>
  <c r="J159" i="17"/>
  <c r="I159" i="17"/>
  <c r="M145" i="15"/>
  <c r="L145" i="15"/>
  <c r="J145" i="15"/>
  <c r="K145" i="15"/>
  <c r="I145" i="15"/>
  <c r="L103" i="15"/>
  <c r="K103" i="15"/>
  <c r="J103" i="15"/>
  <c r="I103" i="15"/>
  <c r="M103" i="15"/>
  <c r="M97" i="15"/>
  <c r="L97" i="15"/>
  <c r="K97" i="15"/>
  <c r="I97" i="15"/>
  <c r="J97" i="15"/>
  <c r="H105" i="15"/>
  <c r="M80" i="15"/>
  <c r="L80" i="15"/>
  <c r="K80" i="15"/>
  <c r="I80" i="15"/>
  <c r="J80" i="15"/>
  <c r="K66" i="15"/>
  <c r="J66" i="15"/>
  <c r="I66" i="15"/>
  <c r="M66" i="15"/>
  <c r="L66" i="15"/>
  <c r="T20" i="14"/>
  <c r="S20" i="14"/>
  <c r="T12" i="14"/>
  <c r="S12" i="14"/>
  <c r="J153" i="13"/>
  <c r="I153" i="13"/>
  <c r="K153" i="13"/>
  <c r="J144" i="13"/>
  <c r="I144" i="13"/>
  <c r="K144" i="13"/>
  <c r="J136" i="13"/>
  <c r="I136" i="13"/>
  <c r="K136" i="13"/>
  <c r="J127" i="13"/>
  <c r="I127" i="13"/>
  <c r="K127" i="13"/>
  <c r="J110" i="13"/>
  <c r="I110" i="13"/>
  <c r="H118" i="13"/>
  <c r="K110" i="13"/>
  <c r="J101" i="13"/>
  <c r="I101" i="13"/>
  <c r="K101" i="13"/>
  <c r="J93" i="13"/>
  <c r="I93" i="13"/>
  <c r="K93" i="13"/>
  <c r="J84" i="13"/>
  <c r="I84" i="13"/>
  <c r="K84" i="13"/>
  <c r="J75" i="13"/>
  <c r="I75" i="13"/>
  <c r="K75" i="13"/>
  <c r="J67" i="13"/>
  <c r="I67" i="13"/>
  <c r="K67" i="13"/>
  <c r="J58" i="13"/>
  <c r="I58" i="13"/>
  <c r="K58" i="13"/>
  <c r="J50" i="13"/>
  <c r="I50" i="13"/>
  <c r="K50" i="13"/>
  <c r="J41" i="13"/>
  <c r="I41" i="13"/>
  <c r="K41" i="13"/>
  <c r="J32" i="13"/>
  <c r="I32" i="13"/>
  <c r="K32" i="13"/>
  <c r="J24" i="13"/>
  <c r="I24" i="13"/>
  <c r="K24" i="13"/>
  <c r="J18" i="13"/>
  <c r="I18" i="13"/>
  <c r="K18" i="13"/>
  <c r="J14" i="13"/>
  <c r="I14" i="13"/>
  <c r="K14" i="13"/>
  <c r="J10" i="13"/>
  <c r="I10" i="13"/>
  <c r="K10" i="13"/>
  <c r="K101" i="17"/>
  <c r="J101" i="17"/>
  <c r="I101" i="17"/>
  <c r="J83" i="17"/>
  <c r="H91" i="17"/>
  <c r="K83" i="17"/>
  <c r="I83" i="17"/>
  <c r="J18" i="17"/>
  <c r="K18" i="17"/>
  <c r="I18" i="17"/>
  <c r="W11" i="16"/>
  <c r="V11" i="16"/>
  <c r="U11" i="16"/>
  <c r="W15" i="16"/>
  <c r="V15" i="16"/>
  <c r="U15" i="16"/>
  <c r="W19" i="16"/>
  <c r="V19" i="16"/>
  <c r="U19" i="16"/>
  <c r="W12" i="16"/>
  <c r="V12" i="16"/>
  <c r="U12" i="16"/>
  <c r="W16" i="16"/>
  <c r="V16" i="16"/>
  <c r="U16" i="16"/>
  <c r="W20" i="16"/>
  <c r="V20" i="16"/>
  <c r="U20" i="16"/>
  <c r="U13" i="16"/>
  <c r="T21" i="16"/>
  <c r="W13" i="16"/>
  <c r="V13" i="16"/>
  <c r="U17" i="16"/>
  <c r="W17" i="16"/>
  <c r="V17" i="16"/>
  <c r="M137" i="15"/>
  <c r="L137" i="15"/>
  <c r="J137" i="15"/>
  <c r="K137" i="15"/>
  <c r="I137" i="15"/>
  <c r="M94" i="15"/>
  <c r="L94" i="15"/>
  <c r="J94" i="15"/>
  <c r="K94" i="15"/>
  <c r="I94" i="15"/>
  <c r="M76" i="15"/>
  <c r="L76" i="15"/>
  <c r="J76" i="15"/>
  <c r="K76" i="15"/>
  <c r="I76" i="15"/>
  <c r="L71" i="15"/>
  <c r="K71" i="15"/>
  <c r="J71" i="15"/>
  <c r="I71" i="15"/>
  <c r="M71" i="15"/>
  <c r="L62" i="15"/>
  <c r="K62" i="15"/>
  <c r="J62" i="15"/>
  <c r="I62" i="15"/>
  <c r="M62" i="15"/>
  <c r="L54" i="15"/>
  <c r="K54" i="15"/>
  <c r="J54" i="15"/>
  <c r="I54" i="15"/>
  <c r="M54" i="15"/>
  <c r="L45" i="15"/>
  <c r="K45" i="15"/>
  <c r="J45" i="15"/>
  <c r="I45" i="15"/>
  <c r="M45" i="15"/>
  <c r="L37" i="15"/>
  <c r="K37" i="15"/>
  <c r="J37" i="15"/>
  <c r="I37" i="15"/>
  <c r="M37" i="15"/>
  <c r="L28" i="15"/>
  <c r="K28" i="15"/>
  <c r="J28" i="15"/>
  <c r="I28" i="15"/>
  <c r="M28" i="15"/>
  <c r="Y19" i="15"/>
  <c r="X19" i="15"/>
  <c r="W19" i="15"/>
  <c r="Y17" i="15"/>
  <c r="X17" i="15"/>
  <c r="W17" i="15"/>
  <c r="Y15" i="15"/>
  <c r="X15" i="15"/>
  <c r="W15" i="15"/>
  <c r="Y13" i="15"/>
  <c r="X13" i="15"/>
  <c r="W13" i="15"/>
  <c r="V21" i="15"/>
  <c r="Y11" i="15"/>
  <c r="X11" i="15"/>
  <c r="W11" i="15"/>
  <c r="Y9" i="15"/>
  <c r="X9" i="15"/>
  <c r="W9" i="15"/>
  <c r="L74" i="15"/>
  <c r="J74" i="15"/>
  <c r="M74" i="15"/>
  <c r="K74" i="15"/>
  <c r="I74" i="15"/>
  <c r="L83" i="15"/>
  <c r="K83" i="15"/>
  <c r="J83" i="15"/>
  <c r="H91" i="15"/>
  <c r="M83" i="15"/>
  <c r="I83" i="15"/>
  <c r="L100" i="15"/>
  <c r="K100" i="15"/>
  <c r="J100" i="15"/>
  <c r="M100" i="15"/>
  <c r="I100" i="15"/>
  <c r="M109" i="15"/>
  <c r="L109" i="15"/>
  <c r="K109" i="15"/>
  <c r="J109" i="15"/>
  <c r="I109" i="15"/>
  <c r="M117" i="15"/>
  <c r="L117" i="15"/>
  <c r="K117" i="15"/>
  <c r="J117" i="15"/>
  <c r="I117" i="15"/>
  <c r="M126" i="15"/>
  <c r="L126" i="15"/>
  <c r="K126" i="15"/>
  <c r="J126" i="15"/>
  <c r="I126" i="15"/>
  <c r="M135" i="15"/>
  <c r="L135" i="15"/>
  <c r="K135" i="15"/>
  <c r="J135" i="15"/>
  <c r="I135" i="15"/>
  <c r="M143" i="15"/>
  <c r="L143" i="15"/>
  <c r="K143" i="15"/>
  <c r="J143" i="15"/>
  <c r="I143" i="15"/>
  <c r="M152" i="15"/>
  <c r="L152" i="15"/>
  <c r="K152" i="15"/>
  <c r="J152" i="15"/>
  <c r="I152" i="15"/>
  <c r="M160" i="15"/>
  <c r="L160" i="15"/>
  <c r="K160" i="15"/>
  <c r="J160" i="15"/>
  <c r="I160" i="15"/>
  <c r="J81" i="15"/>
  <c r="I81" i="15"/>
  <c r="M81" i="15"/>
  <c r="L81" i="15"/>
  <c r="K81" i="15"/>
  <c r="J89" i="15"/>
  <c r="I89" i="15"/>
  <c r="L89" i="15"/>
  <c r="K89" i="15"/>
  <c r="M89" i="15"/>
  <c r="J98" i="15"/>
  <c r="I98" i="15"/>
  <c r="M98" i="15"/>
  <c r="L98" i="15"/>
  <c r="K98" i="15"/>
  <c r="K107" i="15"/>
  <c r="J107" i="15"/>
  <c r="I107" i="15"/>
  <c r="M107" i="15"/>
  <c r="L107" i="15"/>
  <c r="K115" i="15"/>
  <c r="J115" i="15"/>
  <c r="I115" i="15"/>
  <c r="M115" i="15"/>
  <c r="L115" i="15"/>
  <c r="K124" i="15"/>
  <c r="J124" i="15"/>
  <c r="I124" i="15"/>
  <c r="M124" i="15"/>
  <c r="L124" i="15"/>
  <c r="K132" i="15"/>
  <c r="J132" i="15"/>
  <c r="I132" i="15"/>
  <c r="M132" i="15"/>
  <c r="L132" i="15"/>
  <c r="K141" i="15"/>
  <c r="J141" i="15"/>
  <c r="I141" i="15"/>
  <c r="M141" i="15"/>
  <c r="L141" i="15"/>
  <c r="K150" i="15"/>
  <c r="J150" i="15"/>
  <c r="I150" i="15"/>
  <c r="M150" i="15"/>
  <c r="L150" i="15"/>
  <c r="K158" i="15"/>
  <c r="J158" i="15"/>
  <c r="I158" i="15"/>
  <c r="L158" i="15"/>
  <c r="M158" i="15"/>
  <c r="I75" i="15"/>
  <c r="M75" i="15"/>
  <c r="K75" i="15"/>
  <c r="J75" i="15"/>
  <c r="L75" i="15"/>
  <c r="I84" i="15"/>
  <c r="M84" i="15"/>
  <c r="L84" i="15"/>
  <c r="K84" i="15"/>
  <c r="J84" i="15"/>
  <c r="I93" i="15"/>
  <c r="M93" i="15"/>
  <c r="K93" i="15"/>
  <c r="J93" i="15"/>
  <c r="L93" i="15"/>
  <c r="I101" i="15"/>
  <c r="M101" i="15"/>
  <c r="L101" i="15"/>
  <c r="K101" i="15"/>
  <c r="J101" i="15"/>
  <c r="J110" i="15"/>
  <c r="I110" i="15"/>
  <c r="M110" i="15"/>
  <c r="L110" i="15"/>
  <c r="K110" i="15"/>
  <c r="J118" i="15"/>
  <c r="I118" i="15"/>
  <c r="M118" i="15"/>
  <c r="L118" i="15"/>
  <c r="K118" i="15"/>
  <c r="J127" i="15"/>
  <c r="I127" i="15"/>
  <c r="M127" i="15"/>
  <c r="K127" i="15"/>
  <c r="L127" i="15"/>
  <c r="J136" i="15"/>
  <c r="I136" i="15"/>
  <c r="M136" i="15"/>
  <c r="L136" i="15"/>
  <c r="K136" i="15"/>
  <c r="J144" i="15"/>
  <c r="I144" i="15"/>
  <c r="M144" i="15"/>
  <c r="L144" i="15"/>
  <c r="K144" i="15"/>
  <c r="J153" i="15"/>
  <c r="I153" i="15"/>
  <c r="H161" i="15"/>
  <c r="M153" i="15"/>
  <c r="L153" i="15"/>
  <c r="K153" i="15"/>
  <c r="L79" i="15"/>
  <c r="J79" i="15"/>
  <c r="I79" i="15"/>
  <c r="M79" i="15"/>
  <c r="K79" i="15"/>
  <c r="L87" i="15"/>
  <c r="M87" i="15"/>
  <c r="K87" i="15"/>
  <c r="J87" i="15"/>
  <c r="I87" i="15"/>
  <c r="L96" i="15"/>
  <c r="J96" i="15"/>
  <c r="I96" i="15"/>
  <c r="M96" i="15"/>
  <c r="K96" i="15"/>
  <c r="I104" i="15"/>
  <c r="L104" i="15"/>
  <c r="M104" i="15"/>
  <c r="K104" i="15"/>
  <c r="J104" i="15"/>
  <c r="I113" i="15"/>
  <c r="L113" i="15"/>
  <c r="M113" i="15"/>
  <c r="K113" i="15"/>
  <c r="J113" i="15"/>
  <c r="I122" i="15"/>
  <c r="L122" i="15"/>
  <c r="M122" i="15"/>
  <c r="K122" i="15"/>
  <c r="J122" i="15"/>
  <c r="I130" i="15"/>
  <c r="L130" i="15"/>
  <c r="M130" i="15"/>
  <c r="K130" i="15"/>
  <c r="J130" i="15"/>
  <c r="I139" i="15"/>
  <c r="H147" i="15"/>
  <c r="L139" i="15"/>
  <c r="M139" i="15"/>
  <c r="K139" i="15"/>
  <c r="J139" i="15"/>
  <c r="I156" i="15"/>
  <c r="L156" i="15"/>
  <c r="K156" i="15"/>
  <c r="J156" i="15"/>
  <c r="M156" i="15"/>
  <c r="M108" i="15"/>
  <c r="K108" i="15"/>
  <c r="L108" i="15"/>
  <c r="J108" i="15"/>
  <c r="I108" i="15"/>
  <c r="M116" i="15"/>
  <c r="K116" i="15"/>
  <c r="L116" i="15"/>
  <c r="J116" i="15"/>
  <c r="I116" i="15"/>
  <c r="H133" i="15"/>
  <c r="M125" i="15"/>
  <c r="K125" i="15"/>
  <c r="J125" i="15"/>
  <c r="I125" i="15"/>
  <c r="L125" i="15"/>
  <c r="M142" i="15"/>
  <c r="K142" i="15"/>
  <c r="L142" i="15"/>
  <c r="J142" i="15"/>
  <c r="I142" i="15"/>
  <c r="M151" i="15"/>
  <c r="K151" i="15"/>
  <c r="L151" i="15"/>
  <c r="J151" i="15"/>
  <c r="I151" i="15"/>
  <c r="M159" i="15"/>
  <c r="K159" i="15"/>
  <c r="L159" i="15"/>
  <c r="J159" i="15"/>
  <c r="I159" i="15"/>
  <c r="K143" i="17"/>
  <c r="J143" i="17"/>
  <c r="I143" i="17"/>
  <c r="K109" i="17"/>
  <c r="J109" i="17"/>
  <c r="I109" i="17"/>
  <c r="J57" i="17"/>
  <c r="K57" i="17"/>
  <c r="I57" i="17"/>
  <c r="K52" i="17"/>
  <c r="J52" i="17"/>
  <c r="I52" i="17"/>
  <c r="H51" i="17"/>
  <c r="K24" i="17"/>
  <c r="I24" i="17"/>
  <c r="H23" i="17"/>
  <c r="J24" i="17"/>
  <c r="V20" i="17"/>
  <c r="U20" i="17"/>
  <c r="W20" i="17"/>
  <c r="L155" i="15"/>
  <c r="K155" i="15"/>
  <c r="J155" i="15"/>
  <c r="I155" i="15"/>
  <c r="M155" i="15"/>
  <c r="M128" i="15"/>
  <c r="L128" i="15"/>
  <c r="J128" i="15"/>
  <c r="K128" i="15"/>
  <c r="I128" i="15"/>
  <c r="M90" i="15"/>
  <c r="K90" i="15"/>
  <c r="L90" i="15"/>
  <c r="J90" i="15"/>
  <c r="I90" i="15"/>
  <c r="M68" i="15"/>
  <c r="L68" i="15"/>
  <c r="K68" i="15"/>
  <c r="J68" i="15"/>
  <c r="I68" i="15"/>
  <c r="M59" i="15"/>
  <c r="L59" i="15"/>
  <c r="K59" i="15"/>
  <c r="J59" i="15"/>
  <c r="I59" i="15"/>
  <c r="M51" i="15"/>
  <c r="L51" i="15"/>
  <c r="K51" i="15"/>
  <c r="J51" i="15"/>
  <c r="I51" i="15"/>
  <c r="M42" i="15"/>
  <c r="L42" i="15"/>
  <c r="K42" i="15"/>
  <c r="J42" i="15"/>
  <c r="I42" i="15"/>
  <c r="M33" i="15"/>
  <c r="L33" i="15"/>
  <c r="K33" i="15"/>
  <c r="J33" i="15"/>
  <c r="I33" i="15"/>
  <c r="M25" i="15"/>
  <c r="L25" i="15"/>
  <c r="K25" i="15"/>
  <c r="J25" i="15"/>
  <c r="I25" i="15"/>
  <c r="T22" i="14"/>
  <c r="S22" i="14"/>
  <c r="T14" i="14"/>
  <c r="S14" i="14"/>
  <c r="K159" i="13"/>
  <c r="J159" i="13"/>
  <c r="I159" i="13"/>
  <c r="K151" i="13"/>
  <c r="J151" i="13"/>
  <c r="I151" i="13"/>
  <c r="K142" i="13"/>
  <c r="J142" i="13"/>
  <c r="I142" i="13"/>
  <c r="K134" i="13"/>
  <c r="J134" i="13"/>
  <c r="I134" i="13"/>
  <c r="K125" i="13"/>
  <c r="J125" i="13"/>
  <c r="I125" i="13"/>
  <c r="K116" i="13"/>
  <c r="J116" i="13"/>
  <c r="I116" i="13"/>
  <c r="K108" i="13"/>
  <c r="J108" i="13"/>
  <c r="I108" i="13"/>
  <c r="K99" i="13"/>
  <c r="J99" i="13"/>
  <c r="I99" i="13"/>
  <c r="K82" i="13"/>
  <c r="J82" i="13"/>
  <c r="H90" i="13"/>
  <c r="I82" i="13"/>
  <c r="K73" i="13"/>
  <c r="J73" i="13"/>
  <c r="I73" i="13"/>
  <c r="K65" i="13"/>
  <c r="J65" i="13"/>
  <c r="I65" i="13"/>
  <c r="K56" i="13"/>
  <c r="J56" i="13"/>
  <c r="I56" i="13"/>
  <c r="K47" i="13"/>
  <c r="J47" i="13"/>
  <c r="I47" i="13"/>
  <c r="K39" i="13"/>
  <c r="J39" i="13"/>
  <c r="I39" i="13"/>
  <c r="K30" i="13"/>
  <c r="J30" i="13"/>
  <c r="I30" i="13"/>
  <c r="K22" i="13"/>
  <c r="J22" i="13"/>
  <c r="I22" i="13"/>
  <c r="K17" i="13"/>
  <c r="J17" i="13"/>
  <c r="I17" i="13"/>
  <c r="K13" i="13"/>
  <c r="J13" i="13"/>
  <c r="I13" i="13"/>
  <c r="K9" i="13"/>
  <c r="J9" i="13"/>
  <c r="I9" i="13"/>
  <c r="L9" i="12"/>
  <c r="K9" i="12"/>
  <c r="J9" i="12"/>
  <c r="I9" i="12"/>
  <c r="H56" i="12"/>
  <c r="J7" i="12"/>
  <c r="I7" i="12"/>
  <c r="H54" i="12"/>
  <c r="L7" i="12"/>
  <c r="K7" i="12"/>
  <c r="T16" i="14"/>
  <c r="S16" i="14"/>
  <c r="V57" i="12"/>
  <c r="S57" i="12"/>
  <c r="T57" i="12"/>
  <c r="V53" i="12"/>
  <c r="S53" i="12"/>
  <c r="T53" i="12"/>
  <c r="V49" i="12"/>
  <c r="S49" i="12"/>
  <c r="T49" i="12"/>
  <c r="V45" i="12"/>
  <c r="S45" i="12"/>
  <c r="T45" i="12"/>
  <c r="V41" i="12"/>
  <c r="S41" i="12"/>
  <c r="T41" i="12"/>
  <c r="V37" i="12"/>
  <c r="S37" i="12"/>
  <c r="T37" i="12"/>
  <c r="V33" i="12"/>
  <c r="S33" i="12"/>
  <c r="T33" i="12"/>
  <c r="V26" i="12"/>
  <c r="T26" i="12"/>
  <c r="S26" i="12"/>
  <c r="S15" i="12"/>
  <c r="V15" i="12"/>
  <c r="T15" i="12"/>
  <c r="S17" i="14"/>
  <c r="T17" i="14"/>
  <c r="S25" i="12"/>
  <c r="T25" i="12"/>
  <c r="V25" i="12"/>
  <c r="S20" i="12"/>
  <c r="V20" i="12"/>
  <c r="T20" i="12"/>
  <c r="T21" i="14"/>
  <c r="S21" i="14"/>
  <c r="H65" i="10"/>
  <c r="H61" i="10"/>
  <c r="H60" i="10"/>
  <c r="H59" i="10"/>
  <c r="H55" i="10"/>
  <c r="H58" i="10"/>
  <c r="H57" i="10"/>
  <c r="H54" i="10"/>
  <c r="H64" i="10"/>
  <c r="H52" i="10"/>
  <c r="H63" i="10"/>
  <c r="H53" i="10"/>
  <c r="E51" i="10"/>
  <c r="H56" i="10"/>
  <c r="H62" i="10"/>
  <c r="V55" i="12"/>
  <c r="S55" i="12"/>
  <c r="T55" i="12"/>
  <c r="V51" i="12"/>
  <c r="S51" i="12"/>
  <c r="T51" i="12"/>
  <c r="V47" i="12"/>
  <c r="S47" i="12"/>
  <c r="T47" i="12"/>
  <c r="V43" i="12"/>
  <c r="S43" i="12"/>
  <c r="T43" i="12"/>
  <c r="V39" i="12"/>
  <c r="S39" i="12"/>
  <c r="T39" i="12"/>
  <c r="V35" i="12"/>
  <c r="S35" i="12"/>
  <c r="T35" i="12"/>
  <c r="V31" i="12"/>
  <c r="S31" i="12"/>
  <c r="T31" i="12"/>
  <c r="S23" i="12"/>
  <c r="V23" i="12"/>
  <c r="T23" i="12"/>
  <c r="V18" i="12"/>
  <c r="T18" i="12"/>
  <c r="S18" i="12"/>
  <c r="T10" i="12"/>
  <c r="V10" i="12"/>
  <c r="S10" i="12"/>
  <c r="V12" i="12"/>
  <c r="T12" i="12"/>
  <c r="S12" i="12"/>
  <c r="S30" i="12"/>
  <c r="T30" i="12"/>
  <c r="V30" i="12"/>
  <c r="S32" i="12"/>
  <c r="V32" i="12"/>
  <c r="T32" i="12"/>
  <c r="S34" i="12"/>
  <c r="V34" i="12"/>
  <c r="T34" i="12"/>
  <c r="S36" i="12"/>
  <c r="V36" i="12"/>
  <c r="T36" i="12"/>
  <c r="S38" i="12"/>
  <c r="V38" i="12"/>
  <c r="T38" i="12"/>
  <c r="S40" i="12"/>
  <c r="V40" i="12"/>
  <c r="T40" i="12"/>
  <c r="S42" i="12"/>
  <c r="V42" i="12"/>
  <c r="T42" i="12"/>
  <c r="S44" i="12"/>
  <c r="V44" i="12"/>
  <c r="T44" i="12"/>
  <c r="S46" i="12"/>
  <c r="V46" i="12"/>
  <c r="T46" i="12"/>
  <c r="S48" i="12"/>
  <c r="V48" i="12"/>
  <c r="T48" i="12"/>
  <c r="S50" i="12"/>
  <c r="V50" i="12"/>
  <c r="T50" i="12"/>
  <c r="S52" i="12"/>
  <c r="V52" i="12"/>
  <c r="T52" i="12"/>
  <c r="S54" i="12"/>
  <c r="V54" i="12"/>
  <c r="T54" i="12"/>
  <c r="S56" i="12"/>
  <c r="V56" i="12"/>
  <c r="T56" i="12"/>
  <c r="V28" i="12"/>
  <c r="T28" i="12"/>
  <c r="S28" i="12"/>
  <c r="S17" i="12"/>
  <c r="V17" i="12"/>
  <c r="T17" i="12"/>
  <c r="V13" i="12"/>
  <c r="T13" i="12"/>
  <c r="S13" i="12"/>
  <c r="S45" i="6"/>
  <c r="R45" i="6"/>
  <c r="Q45" i="6"/>
  <c r="K37" i="6"/>
  <c r="J37" i="6"/>
  <c r="I37" i="6"/>
  <c r="S31" i="6"/>
  <c r="R31" i="6"/>
  <c r="Q31" i="6"/>
  <c r="S24" i="6"/>
  <c r="Q24" i="6"/>
  <c r="R24" i="6"/>
  <c r="K24" i="6"/>
  <c r="J24" i="6"/>
  <c r="I24" i="6"/>
  <c r="S9" i="6"/>
  <c r="Q9" i="6"/>
  <c r="R9" i="6"/>
  <c r="K9" i="6"/>
  <c r="J9" i="6"/>
  <c r="I9" i="6"/>
  <c r="M41" i="5"/>
  <c r="L41" i="5"/>
  <c r="K41" i="5"/>
  <c r="I41" i="5"/>
  <c r="J41" i="5"/>
  <c r="M33" i="5"/>
  <c r="L33" i="5"/>
  <c r="K33" i="5"/>
  <c r="I33" i="5"/>
  <c r="J33" i="5"/>
  <c r="M25" i="5"/>
  <c r="L25" i="5"/>
  <c r="K25" i="5"/>
  <c r="J25" i="5"/>
  <c r="I25" i="5"/>
  <c r="M17" i="5"/>
  <c r="L17" i="5"/>
  <c r="K17" i="5"/>
  <c r="J17" i="5"/>
  <c r="I17" i="5"/>
  <c r="M14" i="5"/>
  <c r="L14" i="5"/>
  <c r="K14" i="5"/>
  <c r="J14" i="5"/>
  <c r="I14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J48" i="3"/>
  <c r="K48" i="3"/>
  <c r="K40" i="3"/>
  <c r="J40" i="3"/>
  <c r="L39" i="3"/>
  <c r="J39" i="3"/>
  <c r="K39" i="3"/>
  <c r="L38" i="3"/>
  <c r="K38" i="3"/>
  <c r="J38" i="3"/>
  <c r="L37" i="3"/>
  <c r="J37" i="3"/>
  <c r="K37" i="3"/>
  <c r="L36" i="3"/>
  <c r="K36" i="3"/>
  <c r="J36" i="3"/>
  <c r="L35" i="3"/>
  <c r="K35" i="3"/>
  <c r="J35" i="3"/>
  <c r="L34" i="3"/>
  <c r="J34" i="3"/>
  <c r="K34" i="3"/>
  <c r="L33" i="3"/>
  <c r="K33" i="3"/>
  <c r="J33" i="3"/>
  <c r="L32" i="3"/>
  <c r="K32" i="3"/>
  <c r="J32" i="3"/>
  <c r="L31" i="3"/>
  <c r="J31" i="3"/>
  <c r="K31" i="3"/>
  <c r="L30" i="3"/>
  <c r="K30" i="3"/>
  <c r="J30" i="3"/>
  <c r="L29" i="3"/>
  <c r="J29" i="3"/>
  <c r="K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J23" i="3"/>
  <c r="K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J18" i="3"/>
  <c r="K18" i="3"/>
  <c r="L17" i="3"/>
  <c r="K17" i="3"/>
  <c r="J17" i="3"/>
  <c r="L16" i="3"/>
  <c r="K16" i="3"/>
  <c r="J16" i="3"/>
  <c r="L15" i="3"/>
  <c r="J15" i="3"/>
  <c r="K15" i="3"/>
  <c r="L14" i="3"/>
  <c r="J14" i="3"/>
  <c r="K14" i="3"/>
  <c r="L13" i="3"/>
  <c r="J13" i="3"/>
  <c r="K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J7" i="3"/>
  <c r="K7" i="3"/>
  <c r="E69" i="2"/>
  <c r="E68" i="2"/>
  <c r="H43" i="2"/>
  <c r="H42" i="2"/>
  <c r="I51" i="6"/>
  <c r="J51" i="6"/>
  <c r="K51" i="6"/>
  <c r="Q43" i="6"/>
  <c r="R43" i="6"/>
  <c r="S43" i="6"/>
  <c r="J32" i="6"/>
  <c r="I32" i="6"/>
  <c r="K32" i="6"/>
  <c r="Q23" i="6"/>
  <c r="S23" i="6"/>
  <c r="R23" i="6"/>
  <c r="I23" i="6"/>
  <c r="K23" i="6"/>
  <c r="J23" i="6"/>
  <c r="Q16" i="6"/>
  <c r="S16" i="6"/>
  <c r="R16" i="6"/>
  <c r="I16" i="6"/>
  <c r="K16" i="6"/>
  <c r="J16" i="6"/>
  <c r="Q8" i="6"/>
  <c r="S8" i="6"/>
  <c r="R8" i="6"/>
  <c r="I8" i="6"/>
  <c r="J8" i="6"/>
  <c r="K8" i="6"/>
  <c r="I52" i="5"/>
  <c r="M52" i="5"/>
  <c r="L52" i="5"/>
  <c r="K52" i="5"/>
  <c r="J52" i="5"/>
  <c r="I44" i="5"/>
  <c r="M44" i="5"/>
  <c r="L44" i="5"/>
  <c r="J44" i="5"/>
  <c r="K44" i="5"/>
  <c r="I36" i="5"/>
  <c r="M36" i="5"/>
  <c r="L36" i="5"/>
  <c r="J36" i="5"/>
  <c r="K36" i="5"/>
  <c r="I28" i="5"/>
  <c r="M28" i="5"/>
  <c r="L28" i="5"/>
  <c r="K28" i="5"/>
  <c r="J28" i="5"/>
  <c r="I20" i="5"/>
  <c r="M20" i="5"/>
  <c r="L20" i="5"/>
  <c r="K20" i="5"/>
  <c r="J20" i="5"/>
  <c r="F122" i="3"/>
  <c r="F121" i="3"/>
  <c r="F120" i="3"/>
  <c r="F119" i="3"/>
  <c r="F118" i="3"/>
  <c r="F117" i="3"/>
  <c r="F116" i="3"/>
  <c r="F115" i="3"/>
  <c r="F114" i="3"/>
  <c r="F113" i="3"/>
  <c r="J57" i="3"/>
  <c r="K57" i="3"/>
  <c r="J49" i="3"/>
  <c r="K49" i="3"/>
  <c r="J41" i="3"/>
  <c r="K41" i="3"/>
  <c r="I73" i="10"/>
  <c r="L74" i="10"/>
  <c r="F40" i="10"/>
  <c r="F34" i="10"/>
  <c r="F31" i="10"/>
  <c r="F39" i="10"/>
  <c r="F38" i="10"/>
  <c r="F37" i="10"/>
  <c r="F32" i="10"/>
  <c r="C29" i="10"/>
  <c r="F35" i="10"/>
  <c r="F33" i="10"/>
  <c r="F42" i="10"/>
  <c r="F30" i="10"/>
  <c r="F43" i="10"/>
  <c r="F41" i="10"/>
  <c r="F36" i="10"/>
  <c r="K49" i="6"/>
  <c r="I49" i="6"/>
  <c r="J49" i="6"/>
  <c r="S41" i="6"/>
  <c r="Q41" i="6"/>
  <c r="R41" i="6"/>
  <c r="R22" i="6"/>
  <c r="Q22" i="6"/>
  <c r="S22" i="6"/>
  <c r="J22" i="6"/>
  <c r="I22" i="6"/>
  <c r="K22" i="6"/>
  <c r="R15" i="6"/>
  <c r="Q15" i="6"/>
  <c r="S15" i="6"/>
  <c r="J15" i="6"/>
  <c r="I15" i="6"/>
  <c r="K15" i="6"/>
  <c r="R7" i="6"/>
  <c r="Q7" i="6"/>
  <c r="S7" i="6"/>
  <c r="J7" i="6"/>
  <c r="I7" i="6"/>
  <c r="K7" i="6"/>
  <c r="J47" i="5"/>
  <c r="I47" i="5"/>
  <c r="M47" i="5"/>
  <c r="K47" i="5"/>
  <c r="L47" i="5"/>
  <c r="J39" i="5"/>
  <c r="I39" i="5"/>
  <c r="M39" i="5"/>
  <c r="K39" i="5"/>
  <c r="L39" i="5"/>
  <c r="J31" i="5"/>
  <c r="I31" i="5"/>
  <c r="M31" i="5"/>
  <c r="L31" i="5"/>
  <c r="K31" i="5"/>
  <c r="J23" i="5"/>
  <c r="I23" i="5"/>
  <c r="M23" i="5"/>
  <c r="L23" i="5"/>
  <c r="K23" i="5"/>
  <c r="J12" i="5"/>
  <c r="I12" i="5"/>
  <c r="M12" i="5"/>
  <c r="K12" i="5"/>
  <c r="L12" i="5"/>
  <c r="K217" i="3"/>
  <c r="J217" i="3"/>
  <c r="L217" i="3"/>
  <c r="K216" i="3"/>
  <c r="J216" i="3"/>
  <c r="L216" i="3"/>
  <c r="K215" i="3"/>
  <c r="J215" i="3"/>
  <c r="L215" i="3"/>
  <c r="K214" i="3"/>
  <c r="J214" i="3"/>
  <c r="L214" i="3"/>
  <c r="K213" i="3"/>
  <c r="J213" i="3"/>
  <c r="L213" i="3"/>
  <c r="K212" i="3"/>
  <c r="J212" i="3"/>
  <c r="L212" i="3"/>
  <c r="K211" i="3"/>
  <c r="J211" i="3"/>
  <c r="L211" i="3"/>
  <c r="K210" i="3"/>
  <c r="J210" i="3"/>
  <c r="L210" i="3"/>
  <c r="K209" i="3"/>
  <c r="J209" i="3"/>
  <c r="L209" i="3"/>
  <c r="K208" i="3"/>
  <c r="J208" i="3"/>
  <c r="L208" i="3"/>
  <c r="E123" i="3"/>
  <c r="E122" i="3"/>
  <c r="E121" i="3"/>
  <c r="E120" i="3"/>
  <c r="E119" i="3"/>
  <c r="E118" i="3"/>
  <c r="E117" i="3"/>
  <c r="E116" i="3"/>
  <c r="E115" i="3"/>
  <c r="E114" i="3"/>
  <c r="E113" i="3"/>
  <c r="K58" i="3"/>
  <c r="J58" i="3"/>
  <c r="K50" i="3"/>
  <c r="J50" i="3"/>
  <c r="K42" i="3"/>
  <c r="J42" i="3"/>
  <c r="J46" i="6"/>
  <c r="I46" i="6"/>
  <c r="K46" i="6"/>
  <c r="R38" i="6"/>
  <c r="Q38" i="6"/>
  <c r="S38" i="6"/>
  <c r="I35" i="6"/>
  <c r="K35" i="6"/>
  <c r="J35" i="6"/>
  <c r="R32" i="6"/>
  <c r="S32" i="6"/>
  <c r="Q32" i="6"/>
  <c r="K30" i="6"/>
  <c r="J30" i="6"/>
  <c r="I30" i="6"/>
  <c r="S29" i="6"/>
  <c r="R29" i="6"/>
  <c r="Q29" i="6"/>
  <c r="K29" i="6"/>
  <c r="J29" i="6"/>
  <c r="I29" i="6"/>
  <c r="S21" i="6"/>
  <c r="R21" i="6"/>
  <c r="Q21" i="6"/>
  <c r="K21" i="6"/>
  <c r="J21" i="6"/>
  <c r="I21" i="6"/>
  <c r="S14" i="6"/>
  <c r="R14" i="6"/>
  <c r="Q14" i="6"/>
  <c r="K14" i="6"/>
  <c r="J14" i="6"/>
  <c r="I14" i="6"/>
  <c r="S39" i="6"/>
  <c r="Q39" i="6"/>
  <c r="R39" i="6"/>
  <c r="S47" i="6"/>
  <c r="Q47" i="6"/>
  <c r="R47" i="6"/>
  <c r="R40" i="6"/>
  <c r="S40" i="6"/>
  <c r="Q40" i="6"/>
  <c r="R48" i="6"/>
  <c r="S48" i="6"/>
  <c r="Q48" i="6"/>
  <c r="R34" i="6"/>
  <c r="S34" i="6"/>
  <c r="Q34" i="6"/>
  <c r="R42" i="6"/>
  <c r="S42" i="6"/>
  <c r="Q42" i="6"/>
  <c r="R50" i="6"/>
  <c r="S50" i="6"/>
  <c r="Q50" i="6"/>
  <c r="S36" i="6"/>
  <c r="R36" i="6"/>
  <c r="Q36" i="6"/>
  <c r="S44" i="6"/>
  <c r="Q44" i="6"/>
  <c r="R44" i="6"/>
  <c r="S52" i="6"/>
  <c r="R52" i="6"/>
  <c r="Q52" i="6"/>
  <c r="K39" i="6"/>
  <c r="I39" i="6"/>
  <c r="J39" i="6"/>
  <c r="K47" i="6"/>
  <c r="I47" i="6"/>
  <c r="J47" i="6"/>
  <c r="J40" i="6"/>
  <c r="K40" i="6"/>
  <c r="I40" i="6"/>
  <c r="J48" i="6"/>
  <c r="K48" i="6"/>
  <c r="I48" i="6"/>
  <c r="J34" i="6"/>
  <c r="K34" i="6"/>
  <c r="I34" i="6"/>
  <c r="J42" i="6"/>
  <c r="K42" i="6"/>
  <c r="I42" i="6"/>
  <c r="J50" i="6"/>
  <c r="K50" i="6"/>
  <c r="I50" i="6"/>
  <c r="K36" i="6"/>
  <c r="I36" i="6"/>
  <c r="J36" i="6"/>
  <c r="K44" i="6"/>
  <c r="J44" i="6"/>
  <c r="I44" i="6"/>
  <c r="K52" i="6"/>
  <c r="I52" i="6"/>
  <c r="J52" i="6"/>
  <c r="K33" i="6"/>
  <c r="I33" i="6"/>
  <c r="J33" i="6"/>
  <c r="S28" i="6"/>
  <c r="R28" i="6"/>
  <c r="Q28" i="6"/>
  <c r="K28" i="6"/>
  <c r="J28" i="6"/>
  <c r="I28" i="6"/>
  <c r="S20" i="6"/>
  <c r="R20" i="6"/>
  <c r="Q20" i="6"/>
  <c r="K20" i="6"/>
  <c r="J20" i="6"/>
  <c r="I20" i="6"/>
  <c r="S13" i="6"/>
  <c r="R13" i="6"/>
  <c r="Q13" i="6"/>
  <c r="K13" i="6"/>
  <c r="J13" i="6"/>
  <c r="I13" i="6"/>
  <c r="L45" i="5"/>
  <c r="K45" i="5"/>
  <c r="J45" i="5"/>
  <c r="I45" i="5"/>
  <c r="M45" i="5"/>
  <c r="L37" i="5"/>
  <c r="K37" i="5"/>
  <c r="J37" i="5"/>
  <c r="I37" i="5"/>
  <c r="M37" i="5"/>
  <c r="L29" i="5"/>
  <c r="K29" i="5"/>
  <c r="J29" i="5"/>
  <c r="I29" i="5"/>
  <c r="M29" i="5"/>
  <c r="L21" i="5"/>
  <c r="K21" i="5"/>
  <c r="J21" i="5"/>
  <c r="I21" i="5"/>
  <c r="M21" i="5"/>
  <c r="L10" i="5"/>
  <c r="K10" i="5"/>
  <c r="J10" i="5"/>
  <c r="I10" i="5"/>
  <c r="M10" i="5"/>
  <c r="L185" i="3"/>
  <c r="K185" i="3"/>
  <c r="J185" i="3"/>
  <c r="I196" i="3"/>
  <c r="L184" i="3"/>
  <c r="K184" i="3"/>
  <c r="J184" i="3"/>
  <c r="I195" i="3"/>
  <c r="L183" i="3"/>
  <c r="K183" i="3"/>
  <c r="J183" i="3"/>
  <c r="I194" i="3"/>
  <c r="L182" i="3"/>
  <c r="K182" i="3"/>
  <c r="J182" i="3"/>
  <c r="I193" i="3"/>
  <c r="L181" i="3"/>
  <c r="I192" i="3"/>
  <c r="K181" i="3"/>
  <c r="J181" i="3"/>
  <c r="I191" i="3"/>
  <c r="L180" i="3"/>
  <c r="K180" i="3"/>
  <c r="J180" i="3"/>
  <c r="I190" i="3"/>
  <c r="L179" i="3"/>
  <c r="K179" i="3"/>
  <c r="J179" i="3"/>
  <c r="L178" i="3"/>
  <c r="K178" i="3"/>
  <c r="J178" i="3"/>
  <c r="I189" i="3"/>
  <c r="L177" i="3"/>
  <c r="K177" i="3"/>
  <c r="J177" i="3"/>
  <c r="I188" i="3"/>
  <c r="L176" i="3"/>
  <c r="K176" i="3"/>
  <c r="J176" i="3"/>
  <c r="I187" i="3"/>
  <c r="L175" i="3"/>
  <c r="K175" i="3"/>
  <c r="J175" i="3"/>
  <c r="I186" i="3"/>
  <c r="L174" i="3"/>
  <c r="K174" i="3"/>
  <c r="J174" i="3"/>
  <c r="L173" i="3"/>
  <c r="K173" i="3"/>
  <c r="J173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3" i="3"/>
  <c r="K153" i="3"/>
  <c r="J153" i="3"/>
  <c r="K60" i="3"/>
  <c r="J60" i="3"/>
  <c r="K52" i="3"/>
  <c r="J52" i="3"/>
  <c r="K44" i="3"/>
  <c r="J44" i="3"/>
  <c r="L66" i="2"/>
  <c r="K66" i="2"/>
  <c r="I69" i="2"/>
  <c r="J66" i="2"/>
  <c r="L65" i="2"/>
  <c r="K65" i="2"/>
  <c r="I68" i="2"/>
  <c r="J65" i="2"/>
  <c r="L64" i="2"/>
  <c r="K64" i="2"/>
  <c r="J64" i="2"/>
  <c r="L63" i="2"/>
  <c r="K63" i="2"/>
  <c r="J63" i="2"/>
  <c r="L62" i="2"/>
  <c r="K62" i="2"/>
  <c r="J62" i="2"/>
  <c r="L61" i="2"/>
  <c r="K61" i="2"/>
  <c r="J61" i="2"/>
  <c r="L60" i="2"/>
  <c r="K60" i="2"/>
  <c r="J60" i="2"/>
  <c r="L59" i="2"/>
  <c r="K59" i="2"/>
  <c r="J59" i="2"/>
  <c r="Q51" i="6"/>
  <c r="S51" i="6"/>
  <c r="R51" i="6"/>
  <c r="I43" i="6"/>
  <c r="K43" i="6"/>
  <c r="J43" i="6"/>
  <c r="S30" i="6"/>
  <c r="R30" i="6"/>
  <c r="Q30" i="6"/>
  <c r="S27" i="6"/>
  <c r="R27" i="6"/>
  <c r="Q27" i="6"/>
  <c r="K27" i="6"/>
  <c r="J27" i="6"/>
  <c r="I27" i="6"/>
  <c r="S19" i="6"/>
  <c r="R19" i="6"/>
  <c r="Q19" i="6"/>
  <c r="K19" i="6"/>
  <c r="J19" i="6"/>
  <c r="I19" i="6"/>
  <c r="S12" i="6"/>
  <c r="R12" i="6"/>
  <c r="Q12" i="6"/>
  <c r="K12" i="6"/>
  <c r="J12" i="6"/>
  <c r="I12" i="6"/>
  <c r="M48" i="5"/>
  <c r="L48" i="5"/>
  <c r="K48" i="5"/>
  <c r="J48" i="5"/>
  <c r="I48" i="5"/>
  <c r="M40" i="5"/>
  <c r="L40" i="5"/>
  <c r="K40" i="5"/>
  <c r="J40" i="5"/>
  <c r="I40" i="5"/>
  <c r="M32" i="5"/>
  <c r="L32" i="5"/>
  <c r="K32" i="5"/>
  <c r="J32" i="5"/>
  <c r="I32" i="5"/>
  <c r="M24" i="5"/>
  <c r="L24" i="5"/>
  <c r="K24" i="5"/>
  <c r="J24" i="5"/>
  <c r="I24" i="5"/>
  <c r="M13" i="5"/>
  <c r="L13" i="5"/>
  <c r="K13" i="5"/>
  <c r="J13" i="5"/>
  <c r="I13" i="5"/>
  <c r="H195" i="3"/>
  <c r="H194" i="3"/>
  <c r="H193" i="3"/>
  <c r="H192" i="3"/>
  <c r="H191" i="3"/>
  <c r="H190" i="3"/>
  <c r="H189" i="3"/>
  <c r="H188" i="3"/>
  <c r="H187" i="3"/>
  <c r="H186" i="3"/>
  <c r="J61" i="3"/>
  <c r="K61" i="3"/>
  <c r="J53" i="3"/>
  <c r="K53" i="3"/>
  <c r="J45" i="3"/>
  <c r="K45" i="3"/>
  <c r="H69" i="2"/>
  <c r="H68" i="2"/>
  <c r="L50" i="2"/>
  <c r="J50" i="2"/>
  <c r="K50" i="2"/>
  <c r="L49" i="2"/>
  <c r="J49" i="2"/>
  <c r="K49" i="2"/>
  <c r="I7" i="8"/>
  <c r="L285" i="8"/>
  <c r="L281" i="8"/>
  <c r="L261" i="8"/>
  <c r="L257" i="8"/>
  <c r="L241" i="8"/>
  <c r="L237" i="8"/>
  <c r="L217" i="8"/>
  <c r="L213" i="8"/>
  <c r="L197" i="8"/>
  <c r="L193" i="8"/>
  <c r="L173" i="8"/>
  <c r="L169" i="8"/>
  <c r="L153" i="8"/>
  <c r="L149" i="8"/>
  <c r="L129" i="8"/>
  <c r="L125" i="8"/>
  <c r="L109" i="8"/>
  <c r="L105" i="8"/>
  <c r="K51" i="8"/>
  <c r="K29" i="8"/>
  <c r="L30" i="8" s="1"/>
  <c r="L283" i="8"/>
  <c r="L279" i="8"/>
  <c r="L263" i="8"/>
  <c r="L259" i="8"/>
  <c r="L239" i="8"/>
  <c r="L235" i="8"/>
  <c r="L219" i="8"/>
  <c r="L215" i="8"/>
  <c r="L195" i="8"/>
  <c r="L191" i="8"/>
  <c r="L175" i="8"/>
  <c r="L171" i="8"/>
  <c r="L151" i="8"/>
  <c r="L147" i="8"/>
  <c r="L131" i="8"/>
  <c r="L127" i="8"/>
  <c r="L107" i="8"/>
  <c r="L103" i="8"/>
  <c r="L273" i="8"/>
  <c r="L262" i="8"/>
  <c r="L252" i="8"/>
  <c r="L231" i="8"/>
  <c r="L216" i="8"/>
  <c r="L214" i="8"/>
  <c r="L210" i="8"/>
  <c r="L189" i="8"/>
  <c r="K183" i="8"/>
  <c r="L184" i="8" s="1"/>
  <c r="L168" i="8"/>
  <c r="L119" i="8"/>
  <c r="L98" i="8"/>
  <c r="L229" i="8"/>
  <c r="L218" i="8"/>
  <c r="L208" i="8"/>
  <c r="L187" i="8"/>
  <c r="L172" i="8"/>
  <c r="L170" i="8"/>
  <c r="L166" i="8"/>
  <c r="L145" i="8"/>
  <c r="K139" i="8"/>
  <c r="L140" i="8" s="1"/>
  <c r="L124" i="8"/>
  <c r="L280" i="8"/>
  <c r="L278" i="8"/>
  <c r="L185" i="8"/>
  <c r="L174" i="8"/>
  <c r="L164" i="8"/>
  <c r="L143" i="8"/>
  <c r="L128" i="8"/>
  <c r="L126" i="8"/>
  <c r="L122" i="8"/>
  <c r="L101" i="8"/>
  <c r="K95" i="8"/>
  <c r="L96" i="8" s="1"/>
  <c r="L284" i="8"/>
  <c r="L282" i="8"/>
  <c r="L276" i="8"/>
  <c r="L255" i="8"/>
  <c r="K249" i="8"/>
  <c r="L250" i="8" s="1"/>
  <c r="L236" i="8"/>
  <c r="L234" i="8"/>
  <c r="L141" i="8"/>
  <c r="L130" i="8"/>
  <c r="L120" i="8"/>
  <c r="L99" i="8"/>
  <c r="L274" i="8"/>
  <c r="L253" i="8"/>
  <c r="L240" i="8"/>
  <c r="L238" i="8"/>
  <c r="L232" i="8"/>
  <c r="L211" i="8"/>
  <c r="K205" i="8"/>
  <c r="L206" i="8" s="1"/>
  <c r="L192" i="8"/>
  <c r="L190" i="8"/>
  <c r="L97" i="8"/>
  <c r="L8" i="8"/>
  <c r="L251" i="8"/>
  <c r="L230" i="8"/>
  <c r="L209" i="8"/>
  <c r="L196" i="8"/>
  <c r="L194" i="8"/>
  <c r="L188" i="8"/>
  <c r="L167" i="8"/>
  <c r="K161" i="8"/>
  <c r="L162" i="8" s="1"/>
  <c r="L148" i="8"/>
  <c r="L146" i="8"/>
  <c r="K73" i="8"/>
  <c r="L152" i="8"/>
  <c r="L144" i="8"/>
  <c r="L123" i="8"/>
  <c r="L102" i="8"/>
  <c r="L233" i="8"/>
  <c r="L275" i="8"/>
  <c r="L260" i="8"/>
  <c r="L186" i="8"/>
  <c r="L165" i="8"/>
  <c r="K271" i="8"/>
  <c r="L272" i="8" s="1"/>
  <c r="L150" i="8"/>
  <c r="L258" i="8"/>
  <c r="L207" i="8"/>
  <c r="L142" i="8"/>
  <c r="L121" i="8"/>
  <c r="L108" i="8"/>
  <c r="L100" i="8"/>
  <c r="L254" i="8"/>
  <c r="L277" i="8"/>
  <c r="L256" i="8"/>
  <c r="K227" i="8"/>
  <c r="L228" i="8" s="1"/>
  <c r="L163" i="8"/>
  <c r="L212" i="8"/>
  <c r="K117" i="8"/>
  <c r="L118" i="8" s="1"/>
  <c r="L106" i="8"/>
  <c r="L104" i="8"/>
  <c r="W28" i="5"/>
  <c r="V28" i="5"/>
  <c r="U28" i="5"/>
  <c r="T28" i="5"/>
  <c r="S28" i="5"/>
  <c r="F196" i="3"/>
  <c r="F192" i="3"/>
  <c r="F188" i="3"/>
  <c r="L110" i="3"/>
  <c r="K110" i="3"/>
  <c r="J110" i="3"/>
  <c r="I121" i="3"/>
  <c r="I117" i="3"/>
  <c r="L106" i="3"/>
  <c r="K106" i="3"/>
  <c r="J106" i="3"/>
  <c r="L102" i="3"/>
  <c r="K102" i="3"/>
  <c r="J102" i="3"/>
  <c r="I113" i="3"/>
  <c r="L98" i="3"/>
  <c r="K98" i="3"/>
  <c r="J98" i="3"/>
  <c r="L94" i="3"/>
  <c r="K94" i="3"/>
  <c r="J94" i="3"/>
  <c r="L90" i="3"/>
  <c r="K90" i="3"/>
  <c r="J90" i="3"/>
  <c r="L86" i="3"/>
  <c r="K86" i="3"/>
  <c r="J86" i="3"/>
  <c r="L82" i="3"/>
  <c r="K82" i="3"/>
  <c r="J82" i="3"/>
  <c r="F193" i="3"/>
  <c r="L103" i="3"/>
  <c r="K103" i="3"/>
  <c r="J103" i="3"/>
  <c r="I114" i="3"/>
  <c r="L95" i="3"/>
  <c r="K95" i="3"/>
  <c r="J95" i="3"/>
  <c r="N78" i="8"/>
  <c r="N76" i="8"/>
  <c r="N79" i="8"/>
  <c r="N77" i="8"/>
  <c r="N75" i="8"/>
  <c r="N74" i="8"/>
  <c r="N52" i="8"/>
  <c r="N55" i="8"/>
  <c r="N53" i="8"/>
  <c r="N56" i="8"/>
  <c r="N54" i="8"/>
  <c r="N57" i="8"/>
  <c r="H118" i="3"/>
  <c r="W49" i="5"/>
  <c r="V49" i="5"/>
  <c r="U49" i="5"/>
  <c r="T49" i="5"/>
  <c r="S49" i="5"/>
  <c r="M19" i="5"/>
  <c r="L19" i="5"/>
  <c r="K19" i="5"/>
  <c r="J19" i="5"/>
  <c r="I19" i="5"/>
  <c r="W17" i="5"/>
  <c r="V17" i="5"/>
  <c r="U17" i="5"/>
  <c r="T17" i="5"/>
  <c r="S17" i="5"/>
  <c r="W14" i="5"/>
  <c r="V14" i="5"/>
  <c r="U14" i="5"/>
  <c r="T14" i="5"/>
  <c r="S14" i="5"/>
  <c r="G195" i="3"/>
  <c r="G191" i="3"/>
  <c r="G187" i="3"/>
  <c r="H121" i="3"/>
  <c r="H117" i="3"/>
  <c r="H113" i="3"/>
  <c r="L83" i="3"/>
  <c r="K83" i="3"/>
  <c r="J83" i="3"/>
  <c r="H122" i="3"/>
  <c r="W52" i="5"/>
  <c r="V52" i="5"/>
  <c r="U52" i="5"/>
  <c r="T52" i="5"/>
  <c r="S52" i="5"/>
  <c r="W20" i="5"/>
  <c r="V20" i="5"/>
  <c r="U20" i="5"/>
  <c r="T20" i="5"/>
  <c r="S20" i="5"/>
  <c r="F195" i="3"/>
  <c r="F191" i="3"/>
  <c r="F187" i="3"/>
  <c r="L109" i="3"/>
  <c r="K109" i="3"/>
  <c r="I120" i="3"/>
  <c r="J109" i="3"/>
  <c r="I116" i="3"/>
  <c r="L105" i="3"/>
  <c r="K105" i="3"/>
  <c r="J105" i="3"/>
  <c r="L101" i="3"/>
  <c r="K101" i="3"/>
  <c r="J101" i="3"/>
  <c r="L97" i="3"/>
  <c r="K97" i="3"/>
  <c r="J97" i="3"/>
  <c r="L93" i="3"/>
  <c r="K93" i="3"/>
  <c r="J93" i="3"/>
  <c r="L89" i="3"/>
  <c r="K89" i="3"/>
  <c r="J89" i="3"/>
  <c r="L85" i="3"/>
  <c r="K85" i="3"/>
  <c r="J85" i="3"/>
  <c r="L81" i="3"/>
  <c r="K81" i="3"/>
  <c r="J81" i="3"/>
  <c r="F189" i="3"/>
  <c r="L87" i="3"/>
  <c r="K87" i="3"/>
  <c r="J87" i="3"/>
  <c r="H114" i="3"/>
  <c r="W41" i="5"/>
  <c r="V41" i="5"/>
  <c r="U41" i="5"/>
  <c r="T41" i="5"/>
  <c r="S41" i="5"/>
  <c r="W11" i="5"/>
  <c r="V11" i="5"/>
  <c r="U11" i="5"/>
  <c r="T11" i="5"/>
  <c r="S11" i="5"/>
  <c r="W22" i="5"/>
  <c r="V22" i="5"/>
  <c r="U22" i="5"/>
  <c r="T22" i="5"/>
  <c r="S22" i="5"/>
  <c r="W30" i="5"/>
  <c r="V30" i="5"/>
  <c r="U30" i="5"/>
  <c r="T30" i="5"/>
  <c r="S30" i="5"/>
  <c r="W38" i="5"/>
  <c r="V38" i="5"/>
  <c r="U38" i="5"/>
  <c r="T38" i="5"/>
  <c r="S38" i="5"/>
  <c r="W46" i="5"/>
  <c r="V46" i="5"/>
  <c r="U46" i="5"/>
  <c r="T46" i="5"/>
  <c r="S46" i="5"/>
  <c r="V8" i="5"/>
  <c r="U8" i="5"/>
  <c r="T8" i="5"/>
  <c r="S8" i="5"/>
  <c r="W8" i="5"/>
  <c r="V16" i="5"/>
  <c r="U16" i="5"/>
  <c r="T16" i="5"/>
  <c r="S16" i="5"/>
  <c r="W16" i="5"/>
  <c r="V19" i="5"/>
  <c r="U19" i="5"/>
  <c r="T19" i="5"/>
  <c r="S19" i="5"/>
  <c r="W19" i="5"/>
  <c r="V27" i="5"/>
  <c r="U27" i="5"/>
  <c r="T27" i="5"/>
  <c r="S27" i="5"/>
  <c r="W27" i="5"/>
  <c r="V35" i="5"/>
  <c r="U35" i="5"/>
  <c r="T35" i="5"/>
  <c r="S35" i="5"/>
  <c r="W35" i="5"/>
  <c r="V43" i="5"/>
  <c r="U43" i="5"/>
  <c r="T43" i="5"/>
  <c r="S43" i="5"/>
  <c r="W43" i="5"/>
  <c r="V51" i="5"/>
  <c r="U51" i="5"/>
  <c r="T51" i="5"/>
  <c r="S51" i="5"/>
  <c r="W51" i="5"/>
  <c r="U13" i="5"/>
  <c r="T13" i="5"/>
  <c r="S13" i="5"/>
  <c r="V13" i="5"/>
  <c r="W13" i="5"/>
  <c r="U24" i="5"/>
  <c r="T24" i="5"/>
  <c r="S24" i="5"/>
  <c r="W24" i="5"/>
  <c r="V24" i="5"/>
  <c r="U32" i="5"/>
  <c r="T32" i="5"/>
  <c r="S32" i="5"/>
  <c r="W32" i="5"/>
  <c r="V32" i="5"/>
  <c r="U40" i="5"/>
  <c r="T40" i="5"/>
  <c r="S40" i="5"/>
  <c r="V40" i="5"/>
  <c r="W40" i="5"/>
  <c r="U48" i="5"/>
  <c r="T48" i="5"/>
  <c r="S48" i="5"/>
  <c r="V48" i="5"/>
  <c r="W48" i="5"/>
  <c r="T10" i="5"/>
  <c r="S10" i="5"/>
  <c r="W10" i="5"/>
  <c r="U10" i="5"/>
  <c r="V10" i="5"/>
  <c r="T21" i="5"/>
  <c r="S21" i="5"/>
  <c r="W21" i="5"/>
  <c r="V21" i="5"/>
  <c r="U21" i="5"/>
  <c r="T29" i="5"/>
  <c r="S29" i="5"/>
  <c r="W29" i="5"/>
  <c r="V29" i="5"/>
  <c r="U29" i="5"/>
  <c r="T37" i="5"/>
  <c r="S37" i="5"/>
  <c r="W37" i="5"/>
  <c r="U37" i="5"/>
  <c r="V37" i="5"/>
  <c r="T45" i="5"/>
  <c r="S45" i="5"/>
  <c r="W45" i="5"/>
  <c r="U45" i="5"/>
  <c r="V45" i="5"/>
  <c r="S7" i="5"/>
  <c r="W7" i="5"/>
  <c r="V7" i="5"/>
  <c r="T7" i="5"/>
  <c r="U7" i="5"/>
  <c r="S15" i="5"/>
  <c r="W15" i="5"/>
  <c r="V15" i="5"/>
  <c r="U15" i="5"/>
  <c r="T15" i="5"/>
  <c r="S18" i="5"/>
  <c r="W18" i="5"/>
  <c r="V18" i="5"/>
  <c r="U18" i="5"/>
  <c r="T18" i="5"/>
  <c r="S26" i="5"/>
  <c r="W26" i="5"/>
  <c r="V26" i="5"/>
  <c r="U26" i="5"/>
  <c r="T26" i="5"/>
  <c r="S34" i="5"/>
  <c r="W34" i="5"/>
  <c r="V34" i="5"/>
  <c r="T34" i="5"/>
  <c r="U34" i="5"/>
  <c r="S42" i="5"/>
  <c r="W42" i="5"/>
  <c r="V42" i="5"/>
  <c r="T42" i="5"/>
  <c r="U42" i="5"/>
  <c r="S50" i="5"/>
  <c r="W50" i="5"/>
  <c r="V50" i="5"/>
  <c r="U50" i="5"/>
  <c r="T50" i="5"/>
  <c r="W12" i="5"/>
  <c r="V12" i="5"/>
  <c r="U12" i="5"/>
  <c r="T12" i="5"/>
  <c r="S12" i="5"/>
  <c r="W23" i="5"/>
  <c r="V23" i="5"/>
  <c r="U23" i="5"/>
  <c r="T23" i="5"/>
  <c r="S23" i="5"/>
  <c r="W31" i="5"/>
  <c r="V31" i="5"/>
  <c r="U31" i="5"/>
  <c r="S31" i="5"/>
  <c r="T31" i="5"/>
  <c r="W39" i="5"/>
  <c r="V39" i="5"/>
  <c r="U39" i="5"/>
  <c r="S39" i="5"/>
  <c r="T39" i="5"/>
  <c r="W47" i="5"/>
  <c r="V47" i="5"/>
  <c r="U47" i="5"/>
  <c r="T47" i="5"/>
  <c r="S47" i="5"/>
  <c r="H120" i="3"/>
  <c r="H116" i="3"/>
  <c r="F21" i="10"/>
  <c r="F19" i="10"/>
  <c r="F15" i="10"/>
  <c r="F17" i="10"/>
  <c r="C7" i="10"/>
  <c r="F14" i="10"/>
  <c r="F18" i="10"/>
  <c r="F16" i="10"/>
  <c r="F12" i="10"/>
  <c r="F20" i="10"/>
  <c r="F10" i="10"/>
  <c r="F8" i="10"/>
  <c r="F13" i="10"/>
  <c r="F9" i="10"/>
  <c r="F11" i="10"/>
  <c r="W9" i="5"/>
  <c r="V9" i="5"/>
  <c r="U9" i="5"/>
  <c r="T9" i="5"/>
  <c r="S9" i="5"/>
  <c r="F194" i="3"/>
  <c r="F190" i="3"/>
  <c r="F186" i="3"/>
  <c r="I123" i="3"/>
  <c r="L112" i="3"/>
  <c r="K112" i="3"/>
  <c r="J112" i="3"/>
  <c r="L108" i="3"/>
  <c r="I119" i="3"/>
  <c r="K108" i="3"/>
  <c r="J108" i="3"/>
  <c r="I115" i="3"/>
  <c r="L104" i="3"/>
  <c r="K104" i="3"/>
  <c r="J104" i="3"/>
  <c r="L100" i="3"/>
  <c r="K100" i="3"/>
  <c r="J100" i="3"/>
  <c r="L96" i="3"/>
  <c r="K96" i="3"/>
  <c r="J96" i="3"/>
  <c r="L92" i="3"/>
  <c r="K92" i="3"/>
  <c r="J92" i="3"/>
  <c r="L88" i="3"/>
  <c r="K88" i="3"/>
  <c r="J88" i="3"/>
  <c r="L84" i="3"/>
  <c r="K84" i="3"/>
  <c r="J84" i="3"/>
  <c r="L80" i="3"/>
  <c r="K80" i="3"/>
  <c r="J80" i="3"/>
  <c r="I118" i="3"/>
  <c r="L107" i="3"/>
  <c r="K107" i="3"/>
  <c r="J107" i="3"/>
  <c r="L91" i="3"/>
  <c r="K91" i="3"/>
  <c r="J91" i="3"/>
  <c r="F42" i="2"/>
  <c r="F43" i="2"/>
  <c r="W33" i="5"/>
  <c r="V33" i="5"/>
  <c r="U33" i="5"/>
  <c r="T33" i="5"/>
  <c r="S33" i="5"/>
  <c r="K18" i="5"/>
  <c r="J18" i="5"/>
  <c r="I18" i="5"/>
  <c r="L18" i="5"/>
  <c r="M18" i="5"/>
  <c r="G193" i="3"/>
  <c r="G189" i="3"/>
  <c r="H119" i="3"/>
  <c r="H115" i="3"/>
  <c r="F69" i="2"/>
  <c r="L111" i="3"/>
  <c r="K111" i="3"/>
  <c r="J111" i="3"/>
  <c r="I122" i="3"/>
  <c r="L99" i="3"/>
  <c r="K99" i="3"/>
  <c r="J99" i="3"/>
  <c r="L135" i="3"/>
  <c r="K135" i="3"/>
  <c r="J135" i="3"/>
  <c r="L136" i="3"/>
  <c r="K136" i="3"/>
  <c r="J136" i="3"/>
  <c r="L137" i="3"/>
  <c r="K137" i="3"/>
  <c r="J137" i="3"/>
  <c r="L138" i="3"/>
  <c r="K138" i="3"/>
  <c r="J138" i="3"/>
  <c r="L139" i="3"/>
  <c r="K139" i="3"/>
  <c r="J139" i="3"/>
  <c r="L140" i="3"/>
  <c r="K140" i="3"/>
  <c r="J140" i="3"/>
  <c r="L141" i="3"/>
  <c r="K141" i="3"/>
  <c r="J141" i="3"/>
  <c r="L142" i="3"/>
  <c r="K142" i="3"/>
  <c r="J142" i="3"/>
  <c r="L143" i="3"/>
  <c r="K143" i="3"/>
  <c r="J143" i="3"/>
  <c r="L144" i="3"/>
  <c r="K144" i="3"/>
  <c r="J144" i="3"/>
  <c r="L145" i="3"/>
  <c r="K145" i="3"/>
  <c r="J145" i="3"/>
  <c r="N16" i="45"/>
  <c r="M16" i="45"/>
  <c r="L16" i="45"/>
  <c r="M146" i="44"/>
  <c r="L146" i="44"/>
  <c r="O146" i="44"/>
  <c r="N146" i="44"/>
  <c r="R16" i="45"/>
  <c r="Q16" i="45"/>
  <c r="P16" i="45"/>
  <c r="T16" i="45"/>
  <c r="S16" i="45"/>
  <c r="N16" i="44"/>
  <c r="L16" i="44"/>
  <c r="M16" i="44"/>
  <c r="J16" i="45"/>
  <c r="I16" i="45"/>
  <c r="H16" i="45"/>
  <c r="I16" i="44"/>
  <c r="J16" i="44"/>
  <c r="H16" i="44"/>
  <c r="T16" i="44"/>
  <c r="S16" i="44"/>
  <c r="Q16" i="44"/>
  <c r="R16" i="44"/>
  <c r="P16" i="44"/>
  <c r="R11" i="39"/>
  <c r="Q11" i="39"/>
  <c r="P11" i="39"/>
  <c r="T11" i="39"/>
  <c r="S11" i="39"/>
  <c r="O11" i="39"/>
  <c r="I11" i="39"/>
  <c r="H11" i="39"/>
  <c r="G11" i="39"/>
  <c r="M146" i="43"/>
  <c r="L146" i="43"/>
  <c r="N146" i="43"/>
  <c r="O146" i="43"/>
  <c r="K129" i="39"/>
  <c r="N129" i="39"/>
  <c r="O129" i="39"/>
  <c r="M129" i="39"/>
  <c r="L129" i="39"/>
  <c r="M11" i="39"/>
  <c r="L11" i="39"/>
  <c r="K11" i="39"/>
  <c r="I129" i="39"/>
  <c r="H129" i="39"/>
  <c r="G129" i="39"/>
  <c r="I20" i="28"/>
  <c r="M20" i="28"/>
  <c r="L20" i="28"/>
  <c r="K20" i="28"/>
  <c r="J20" i="28"/>
  <c r="J34" i="28"/>
  <c r="I34" i="28"/>
  <c r="M34" i="28"/>
  <c r="L34" i="28"/>
  <c r="K34" i="28"/>
  <c r="K48" i="28"/>
  <c r="J48" i="28"/>
  <c r="I48" i="28"/>
  <c r="M48" i="28"/>
  <c r="L48" i="28"/>
  <c r="K34" i="26"/>
  <c r="J34" i="26"/>
  <c r="I34" i="26"/>
  <c r="K76" i="26"/>
  <c r="J76" i="26"/>
  <c r="I76" i="26"/>
  <c r="M62" i="28"/>
  <c r="K62" i="28"/>
  <c r="J62" i="28"/>
  <c r="I62" i="28"/>
  <c r="L62" i="28"/>
  <c r="K146" i="26"/>
  <c r="J146" i="26"/>
  <c r="I146" i="26"/>
  <c r="H22" i="21"/>
  <c r="I22" i="21"/>
  <c r="I78" i="21"/>
  <c r="H78" i="21"/>
  <c r="K146" i="27"/>
  <c r="J146" i="27"/>
  <c r="I146" i="27"/>
  <c r="I36" i="21"/>
  <c r="H36" i="21"/>
  <c r="P9" i="19"/>
  <c r="R9" i="19"/>
  <c r="L133" i="22"/>
  <c r="K133" i="22"/>
  <c r="J133" i="22"/>
  <c r="P21" i="19"/>
  <c r="R21" i="19"/>
  <c r="P105" i="19"/>
  <c r="R105" i="19"/>
  <c r="J9" i="16"/>
  <c r="I9" i="16"/>
  <c r="K9" i="16"/>
  <c r="H105" i="19"/>
  <c r="J105" i="19"/>
  <c r="H9" i="19"/>
  <c r="J9" i="19"/>
  <c r="Y22" i="18"/>
  <c r="X22" i="18"/>
  <c r="Y8" i="18"/>
  <c r="X8" i="18"/>
  <c r="J161" i="16"/>
  <c r="K161" i="16"/>
  <c r="I161" i="16"/>
  <c r="R8" i="18"/>
  <c r="Q8" i="18"/>
  <c r="K121" i="16"/>
  <c r="J121" i="16"/>
  <c r="I121" i="16"/>
  <c r="J93" i="16"/>
  <c r="K93" i="16"/>
  <c r="I93" i="16"/>
  <c r="K35" i="16"/>
  <c r="J35" i="16"/>
  <c r="I35" i="16"/>
  <c r="J106" i="18"/>
  <c r="I106" i="18"/>
  <c r="J8" i="18"/>
  <c r="I8" i="18"/>
  <c r="K147" i="16"/>
  <c r="J147" i="16"/>
  <c r="I147" i="16"/>
  <c r="K119" i="16"/>
  <c r="I119" i="16"/>
  <c r="J119" i="16"/>
  <c r="Y132" i="18"/>
  <c r="X132" i="18"/>
  <c r="Y34" i="18"/>
  <c r="X34" i="18"/>
  <c r="R64" i="18"/>
  <c r="Q64" i="18"/>
  <c r="R34" i="18"/>
  <c r="Q34" i="18"/>
  <c r="K23" i="16"/>
  <c r="I23" i="16"/>
  <c r="J23" i="16"/>
  <c r="J23" i="14"/>
  <c r="I23" i="14"/>
  <c r="K55" i="12"/>
  <c r="J55" i="12"/>
  <c r="I55" i="12"/>
  <c r="L55" i="12"/>
  <c r="J149" i="14"/>
  <c r="I149" i="14"/>
  <c r="J93" i="14"/>
  <c r="I93" i="14"/>
  <c r="J37" i="14"/>
  <c r="I37" i="14"/>
  <c r="K49" i="17"/>
  <c r="I49" i="17"/>
  <c r="J49" i="17"/>
  <c r="K160" i="13"/>
  <c r="J160" i="13"/>
  <c r="I160" i="13"/>
  <c r="W9" i="17"/>
  <c r="V9" i="17"/>
  <c r="U9" i="17"/>
  <c r="K135" i="16"/>
  <c r="J135" i="16"/>
  <c r="I135" i="16"/>
  <c r="M119" i="15"/>
  <c r="L119" i="15"/>
  <c r="J119" i="15"/>
  <c r="K119" i="15"/>
  <c r="I119" i="15"/>
  <c r="J135" i="14"/>
  <c r="I135" i="14"/>
  <c r="J79" i="14"/>
  <c r="I79" i="14"/>
  <c r="K53" i="12"/>
  <c r="L53" i="12"/>
  <c r="J53" i="12"/>
  <c r="I53" i="12"/>
  <c r="H57" i="12"/>
  <c r="K77" i="17"/>
  <c r="J77" i="17"/>
  <c r="I77" i="17"/>
  <c r="J62" i="13"/>
  <c r="K62" i="13"/>
  <c r="I62" i="13"/>
  <c r="J20" i="13"/>
  <c r="K20" i="13"/>
  <c r="I20" i="13"/>
  <c r="J121" i="14"/>
  <c r="I121" i="14"/>
  <c r="J65" i="14"/>
  <c r="I65" i="14"/>
  <c r="K104" i="13"/>
  <c r="I104" i="13"/>
  <c r="J104" i="13"/>
  <c r="K135" i="17"/>
  <c r="J135" i="17"/>
  <c r="I135" i="17"/>
  <c r="U9" i="16"/>
  <c r="W9" i="16"/>
  <c r="V9" i="16"/>
  <c r="J34" i="18"/>
  <c r="I34" i="18"/>
  <c r="J107" i="14"/>
  <c r="I107" i="14"/>
  <c r="M21" i="15"/>
  <c r="L21" i="15"/>
  <c r="K21" i="15"/>
  <c r="J21" i="15"/>
  <c r="I21" i="15"/>
  <c r="J51" i="14"/>
  <c r="I51" i="14"/>
  <c r="T23" i="14"/>
  <c r="S23" i="14"/>
  <c r="W20" i="13"/>
  <c r="U20" i="13"/>
  <c r="V20" i="13"/>
  <c r="K48" i="13"/>
  <c r="J48" i="13"/>
  <c r="I48" i="13"/>
  <c r="M35" i="15"/>
  <c r="L35" i="15"/>
  <c r="K35" i="15"/>
  <c r="J35" i="15"/>
  <c r="I35" i="15"/>
  <c r="K132" i="13"/>
  <c r="I132" i="13"/>
  <c r="J132" i="13"/>
  <c r="K45" i="2"/>
  <c r="J45" i="2"/>
  <c r="J42" i="2"/>
  <c r="K42" i="2"/>
  <c r="J18" i="2"/>
  <c r="K18" i="2"/>
  <c r="K46" i="2"/>
  <c r="J46" i="2"/>
  <c r="J43" i="2"/>
  <c r="K43" i="2"/>
  <c r="K17" i="2"/>
  <c r="J17" i="2"/>
  <c r="J49" i="16"/>
  <c r="K49" i="16"/>
  <c r="I49" i="16"/>
  <c r="J163" i="14"/>
  <c r="I163" i="14"/>
  <c r="K44" i="2"/>
  <c r="J44" i="2"/>
  <c r="L52" i="50" l="1"/>
  <c r="L96" i="50"/>
  <c r="L30" i="50"/>
  <c r="G95" i="50"/>
  <c r="G51" i="50"/>
  <c r="E7" i="50"/>
  <c r="G29" i="50"/>
  <c r="J30" i="50" s="1"/>
  <c r="H8" i="50"/>
  <c r="G73" i="50"/>
  <c r="J74" i="50" s="1"/>
  <c r="E29" i="49"/>
  <c r="E51" i="49"/>
  <c r="E73" i="49"/>
  <c r="E253" i="49"/>
  <c r="E227" i="49"/>
  <c r="E205" i="49"/>
  <c r="E183" i="49"/>
  <c r="E161" i="49"/>
  <c r="E139" i="49"/>
  <c r="E117" i="49"/>
  <c r="E95" i="49"/>
  <c r="C7" i="49"/>
  <c r="F8" i="49" s="1"/>
  <c r="K58" i="17"/>
  <c r="K138" i="44"/>
  <c r="K140" i="43"/>
  <c r="K14" i="17"/>
  <c r="K41" i="17"/>
  <c r="K74" i="17"/>
  <c r="K95" i="17"/>
  <c r="K69" i="17"/>
  <c r="K67" i="17"/>
  <c r="K136" i="17"/>
  <c r="K31" i="17"/>
  <c r="K127" i="17"/>
  <c r="K100" i="17"/>
  <c r="K26" i="17"/>
  <c r="K66" i="17"/>
  <c r="K144" i="17"/>
  <c r="K142" i="43"/>
  <c r="K143" i="44"/>
  <c r="K86" i="17"/>
  <c r="K43" i="17"/>
  <c r="K138" i="45"/>
  <c r="K143" i="45"/>
  <c r="K142" i="45"/>
  <c r="K118" i="17"/>
  <c r="K141" i="44"/>
  <c r="K140" i="44"/>
  <c r="K140" i="45"/>
  <c r="K145" i="45"/>
  <c r="K48" i="17"/>
  <c r="K137" i="44"/>
  <c r="K137" i="45"/>
  <c r="K139" i="45"/>
  <c r="K126" i="17"/>
  <c r="K144" i="44"/>
  <c r="K145" i="44"/>
  <c r="K142" i="44"/>
  <c r="K110" i="17"/>
  <c r="K139" i="44"/>
  <c r="K141" i="45"/>
  <c r="K57" i="12"/>
  <c r="L57" i="12"/>
  <c r="J57" i="12"/>
  <c r="I57" i="12"/>
  <c r="K122" i="3"/>
  <c r="J122" i="3"/>
  <c r="K133" i="3"/>
  <c r="J133" i="3"/>
  <c r="K129" i="3"/>
  <c r="J129" i="3"/>
  <c r="K118" i="3"/>
  <c r="J118" i="3"/>
  <c r="K126" i="3"/>
  <c r="J126" i="3"/>
  <c r="K115" i="3"/>
  <c r="J115" i="3"/>
  <c r="K130" i="3"/>
  <c r="J130" i="3"/>
  <c r="K119" i="3"/>
  <c r="J119" i="3"/>
  <c r="K134" i="3"/>
  <c r="J134" i="3"/>
  <c r="K123" i="3"/>
  <c r="J123" i="3"/>
  <c r="D8" i="10"/>
  <c r="K127" i="3"/>
  <c r="J127" i="3"/>
  <c r="J116" i="3"/>
  <c r="K116" i="3"/>
  <c r="K120" i="3"/>
  <c r="J120" i="3"/>
  <c r="K131" i="3"/>
  <c r="J131" i="3"/>
  <c r="K114" i="3"/>
  <c r="J114" i="3"/>
  <c r="K125" i="3"/>
  <c r="J125" i="3"/>
  <c r="K113" i="3"/>
  <c r="J113" i="3"/>
  <c r="J124" i="3"/>
  <c r="K124" i="3"/>
  <c r="K128" i="3"/>
  <c r="J128" i="3"/>
  <c r="K117" i="3"/>
  <c r="J117" i="3"/>
  <c r="K121" i="3"/>
  <c r="J121" i="3"/>
  <c r="J132" i="3"/>
  <c r="K132" i="3"/>
  <c r="L85" i="8"/>
  <c r="L81" i="8"/>
  <c r="L74" i="8"/>
  <c r="L84" i="8"/>
  <c r="L80" i="8"/>
  <c r="L78" i="8"/>
  <c r="L76" i="8"/>
  <c r="L83" i="8"/>
  <c r="L82" i="8"/>
  <c r="L86" i="8"/>
  <c r="L79" i="8"/>
  <c r="L75" i="8"/>
  <c r="L77" i="8"/>
  <c r="L64" i="8"/>
  <c r="L60" i="8"/>
  <c r="L57" i="8"/>
  <c r="L55" i="8"/>
  <c r="L53" i="8"/>
  <c r="L87" i="8"/>
  <c r="L62" i="8"/>
  <c r="L58" i="8"/>
  <c r="L56" i="8"/>
  <c r="L54" i="8"/>
  <c r="L63" i="8"/>
  <c r="L61" i="8"/>
  <c r="L65" i="8"/>
  <c r="L52" i="8"/>
  <c r="L59" i="8"/>
  <c r="I249" i="8"/>
  <c r="J250" i="8" s="1"/>
  <c r="I205" i="8"/>
  <c r="J206" i="8" s="1"/>
  <c r="I161" i="8"/>
  <c r="J162" i="8" s="1"/>
  <c r="I117" i="8"/>
  <c r="J118" i="8" s="1"/>
  <c r="J282" i="8"/>
  <c r="J278" i="8"/>
  <c r="J276" i="8"/>
  <c r="J274" i="8"/>
  <c r="J262" i="8"/>
  <c r="J258" i="8"/>
  <c r="J255" i="8"/>
  <c r="J253" i="8"/>
  <c r="J251" i="8"/>
  <c r="J238" i="8"/>
  <c r="J234" i="8"/>
  <c r="J232" i="8"/>
  <c r="J230" i="8"/>
  <c r="J218" i="8"/>
  <c r="J214" i="8"/>
  <c r="J211" i="8"/>
  <c r="J209" i="8"/>
  <c r="J207" i="8"/>
  <c r="J194" i="8"/>
  <c r="J190" i="8"/>
  <c r="J188" i="8"/>
  <c r="J186" i="8"/>
  <c r="J174" i="8"/>
  <c r="J170" i="8"/>
  <c r="J167" i="8"/>
  <c r="J165" i="8"/>
  <c r="J163" i="8"/>
  <c r="J150" i="8"/>
  <c r="J146" i="8"/>
  <c r="J144" i="8"/>
  <c r="J142" i="8"/>
  <c r="J130" i="8"/>
  <c r="J126" i="8"/>
  <c r="J123" i="8"/>
  <c r="J121" i="8"/>
  <c r="J119" i="8"/>
  <c r="J106" i="8"/>
  <c r="J102" i="8"/>
  <c r="J100" i="8"/>
  <c r="J98" i="8"/>
  <c r="I51" i="8"/>
  <c r="J8" i="8"/>
  <c r="I271" i="8"/>
  <c r="J272" i="8" s="1"/>
  <c r="I227" i="8"/>
  <c r="J228" i="8" s="1"/>
  <c r="I183" i="8"/>
  <c r="J184" i="8" s="1"/>
  <c r="I139" i="8"/>
  <c r="J140" i="8" s="1"/>
  <c r="I95" i="8"/>
  <c r="J96" i="8" s="1"/>
  <c r="J284" i="8"/>
  <c r="J280" i="8"/>
  <c r="J277" i="8"/>
  <c r="J275" i="8"/>
  <c r="J273" i="8"/>
  <c r="J260" i="8"/>
  <c r="J256" i="8"/>
  <c r="J254" i="8"/>
  <c r="J252" i="8"/>
  <c r="J240" i="8"/>
  <c r="J236" i="8"/>
  <c r="J233" i="8"/>
  <c r="J231" i="8"/>
  <c r="J229" i="8"/>
  <c r="J216" i="8"/>
  <c r="J212" i="8"/>
  <c r="J210" i="8"/>
  <c r="J208" i="8"/>
  <c r="J196" i="8"/>
  <c r="J192" i="8"/>
  <c r="J189" i="8"/>
  <c r="J187" i="8"/>
  <c r="J185" i="8"/>
  <c r="J172" i="8"/>
  <c r="J168" i="8"/>
  <c r="J166" i="8"/>
  <c r="J164" i="8"/>
  <c r="J152" i="8"/>
  <c r="J148" i="8"/>
  <c r="J145" i="8"/>
  <c r="J143" i="8"/>
  <c r="J141" i="8"/>
  <c r="J128" i="8"/>
  <c r="J124" i="8"/>
  <c r="J122" i="8"/>
  <c r="J120" i="8"/>
  <c r="J108" i="8"/>
  <c r="J104" i="8"/>
  <c r="J101" i="8"/>
  <c r="J99" i="8"/>
  <c r="J97" i="8"/>
  <c r="I29" i="8"/>
  <c r="J30" i="8" s="1"/>
  <c r="J285" i="8"/>
  <c r="J283" i="8"/>
  <c r="J237" i="8"/>
  <c r="J235" i="8"/>
  <c r="J131" i="8"/>
  <c r="G7" i="8"/>
  <c r="J241" i="8"/>
  <c r="J239" i="8"/>
  <c r="J193" i="8"/>
  <c r="J191" i="8"/>
  <c r="J197" i="8"/>
  <c r="J195" i="8"/>
  <c r="J149" i="8"/>
  <c r="J147" i="8"/>
  <c r="J257" i="8"/>
  <c r="J153" i="8"/>
  <c r="J151" i="8"/>
  <c r="J105" i="8"/>
  <c r="J103" i="8"/>
  <c r="J261" i="8"/>
  <c r="J259" i="8"/>
  <c r="J213" i="8"/>
  <c r="J109" i="8"/>
  <c r="J107" i="8"/>
  <c r="J263" i="8"/>
  <c r="J217" i="8"/>
  <c r="J215" i="8"/>
  <c r="J169" i="8"/>
  <c r="J175" i="8"/>
  <c r="J219" i="8"/>
  <c r="J281" i="8"/>
  <c r="J173" i="8"/>
  <c r="J125" i="8"/>
  <c r="I73" i="8"/>
  <c r="J279" i="8"/>
  <c r="J171" i="8"/>
  <c r="J129" i="8"/>
  <c r="J127" i="8"/>
  <c r="K70" i="2"/>
  <c r="J70" i="2"/>
  <c r="K71" i="2"/>
  <c r="J71" i="2"/>
  <c r="J68" i="2"/>
  <c r="K68" i="2"/>
  <c r="K69" i="2"/>
  <c r="J69" i="2"/>
  <c r="L69" i="2"/>
  <c r="L72" i="2"/>
  <c r="J72" i="2"/>
  <c r="K72" i="2"/>
  <c r="K197" i="3"/>
  <c r="J197" i="3"/>
  <c r="K186" i="3"/>
  <c r="J186" i="3"/>
  <c r="K187" i="3"/>
  <c r="J187" i="3"/>
  <c r="J198" i="3"/>
  <c r="K198" i="3"/>
  <c r="K188" i="3"/>
  <c r="J188" i="3"/>
  <c r="J199" i="3"/>
  <c r="K199" i="3"/>
  <c r="K189" i="3"/>
  <c r="J189" i="3"/>
  <c r="K200" i="3"/>
  <c r="J200" i="3"/>
  <c r="K201" i="3"/>
  <c r="J201" i="3"/>
  <c r="J190" i="3"/>
  <c r="K190" i="3"/>
  <c r="K202" i="3"/>
  <c r="J202" i="3"/>
  <c r="J191" i="3"/>
  <c r="K191" i="3"/>
  <c r="K203" i="3"/>
  <c r="J203" i="3"/>
  <c r="K192" i="3"/>
  <c r="J192" i="3"/>
  <c r="K204" i="3"/>
  <c r="J204" i="3"/>
  <c r="K193" i="3"/>
  <c r="J193" i="3"/>
  <c r="K205" i="3"/>
  <c r="J205" i="3"/>
  <c r="K194" i="3"/>
  <c r="J194" i="3"/>
  <c r="K195" i="3"/>
  <c r="J195" i="3"/>
  <c r="K206" i="3"/>
  <c r="J206" i="3"/>
  <c r="K196" i="3"/>
  <c r="J196" i="3"/>
  <c r="J207" i="3"/>
  <c r="K207" i="3"/>
  <c r="D30" i="10"/>
  <c r="J76" i="10"/>
  <c r="J87" i="10"/>
  <c r="J79" i="10"/>
  <c r="G73" i="10"/>
  <c r="J86" i="10"/>
  <c r="J85" i="10"/>
  <c r="J84" i="10"/>
  <c r="J78" i="10"/>
  <c r="J75" i="10"/>
  <c r="J74" i="10"/>
  <c r="J83" i="10"/>
  <c r="J81" i="10"/>
  <c r="J80" i="10"/>
  <c r="J77" i="10"/>
  <c r="J82" i="10"/>
  <c r="F62" i="10"/>
  <c r="F58" i="10"/>
  <c r="F56" i="10"/>
  <c r="F54" i="10"/>
  <c r="F63" i="10"/>
  <c r="F53" i="10"/>
  <c r="F61" i="10"/>
  <c r="F60" i="10"/>
  <c r="F59" i="10"/>
  <c r="F55" i="10"/>
  <c r="C51" i="10"/>
  <c r="D52" i="10" s="1"/>
  <c r="F57" i="10"/>
  <c r="F64" i="10"/>
  <c r="F52" i="10"/>
  <c r="F65" i="10"/>
  <c r="K54" i="12"/>
  <c r="J54" i="12"/>
  <c r="I54" i="12"/>
  <c r="L54" i="12"/>
  <c r="K56" i="12"/>
  <c r="J56" i="12"/>
  <c r="I56" i="12"/>
  <c r="L56" i="12"/>
  <c r="K90" i="13"/>
  <c r="J90" i="13"/>
  <c r="I90" i="13"/>
  <c r="J23" i="17"/>
  <c r="I23" i="17"/>
  <c r="K23" i="17"/>
  <c r="K51" i="17"/>
  <c r="J51" i="17"/>
  <c r="I51" i="17"/>
  <c r="M133" i="15"/>
  <c r="K133" i="15"/>
  <c r="I133" i="15"/>
  <c r="L133" i="15"/>
  <c r="J133" i="15"/>
  <c r="I147" i="15"/>
  <c r="L147" i="15"/>
  <c r="M147" i="15"/>
  <c r="K147" i="15"/>
  <c r="J147" i="15"/>
  <c r="J161" i="15"/>
  <c r="I161" i="15"/>
  <c r="M161" i="15"/>
  <c r="L161" i="15"/>
  <c r="K161" i="15"/>
  <c r="L91" i="15"/>
  <c r="K91" i="15"/>
  <c r="J91" i="15"/>
  <c r="M91" i="15"/>
  <c r="I91" i="15"/>
  <c r="Y21" i="15"/>
  <c r="X21" i="15"/>
  <c r="W21" i="15"/>
  <c r="U21" i="16"/>
  <c r="W21" i="16"/>
  <c r="V21" i="16"/>
  <c r="J91" i="17"/>
  <c r="I91" i="17"/>
  <c r="K91" i="17"/>
  <c r="J118" i="13"/>
  <c r="I118" i="13"/>
  <c r="K118" i="13"/>
  <c r="M105" i="15"/>
  <c r="L105" i="15"/>
  <c r="K105" i="15"/>
  <c r="I105" i="15"/>
  <c r="J105" i="15"/>
  <c r="K133" i="17"/>
  <c r="J133" i="17"/>
  <c r="I133" i="17"/>
  <c r="I107" i="17"/>
  <c r="K107" i="17"/>
  <c r="J107" i="17"/>
  <c r="J149" i="17"/>
  <c r="I149" i="17"/>
  <c r="K149" i="17"/>
  <c r="I63" i="17"/>
  <c r="J63" i="17"/>
  <c r="K63" i="17"/>
  <c r="J37" i="17"/>
  <c r="I37" i="17"/>
  <c r="K37" i="17"/>
  <c r="I21" i="17"/>
  <c r="K21" i="17"/>
  <c r="J21" i="17"/>
  <c r="J105" i="17"/>
  <c r="I105" i="17"/>
  <c r="K105" i="17"/>
  <c r="K79" i="17"/>
  <c r="J79" i="17"/>
  <c r="I79" i="17"/>
  <c r="K147" i="17"/>
  <c r="J147" i="17"/>
  <c r="I147" i="17"/>
  <c r="K121" i="17"/>
  <c r="J121" i="17"/>
  <c r="I121" i="17"/>
  <c r="K35" i="17"/>
  <c r="J35" i="17"/>
  <c r="I35" i="17"/>
  <c r="K119" i="17"/>
  <c r="J119" i="17"/>
  <c r="I119" i="17"/>
  <c r="K93" i="17"/>
  <c r="I93" i="17"/>
  <c r="J93" i="17"/>
  <c r="W21" i="17"/>
  <c r="V21" i="17"/>
  <c r="U21" i="17"/>
  <c r="I76" i="13"/>
  <c r="K76" i="13"/>
  <c r="J76" i="13"/>
  <c r="K77" i="15"/>
  <c r="J77" i="15"/>
  <c r="I77" i="15"/>
  <c r="M77" i="15"/>
  <c r="L77" i="15"/>
  <c r="I9" i="17"/>
  <c r="J9" i="17"/>
  <c r="K9" i="17"/>
  <c r="K65" i="17"/>
  <c r="J65" i="17"/>
  <c r="I65" i="17"/>
  <c r="K34" i="13"/>
  <c r="J34" i="13"/>
  <c r="I34" i="13"/>
  <c r="J146" i="13"/>
  <c r="I146" i="13"/>
  <c r="K146" i="13"/>
  <c r="I63" i="15"/>
  <c r="M63" i="15"/>
  <c r="L63" i="15"/>
  <c r="K63" i="15"/>
  <c r="J63" i="15"/>
  <c r="K149" i="19"/>
  <c r="K147" i="19"/>
  <c r="K121" i="19"/>
  <c r="K119" i="19"/>
  <c r="K105" i="19"/>
  <c r="Q105" i="19" s="1"/>
  <c r="K135" i="19"/>
  <c r="K133" i="19"/>
  <c r="K35" i="19"/>
  <c r="Q35" i="19" s="1"/>
  <c r="K77" i="19"/>
  <c r="K51" i="19"/>
  <c r="K161" i="19"/>
  <c r="K91" i="19"/>
  <c r="K49" i="19"/>
  <c r="K23" i="19"/>
  <c r="K65" i="19"/>
  <c r="K107" i="19"/>
  <c r="Q107" i="19" s="1"/>
  <c r="K79" i="19"/>
  <c r="K9" i="19"/>
  <c r="Q9" i="19" s="1"/>
  <c r="K37" i="19"/>
  <c r="K63" i="19"/>
  <c r="K93" i="19"/>
  <c r="K21" i="19"/>
  <c r="Q21" i="19" s="1"/>
  <c r="M49" i="15"/>
  <c r="L49" i="15"/>
  <c r="K49" i="15"/>
  <c r="J49" i="15"/>
  <c r="I49" i="15"/>
  <c r="K161" i="17"/>
  <c r="J161" i="17"/>
  <c r="I161" i="17"/>
  <c r="K51" i="16"/>
  <c r="I51" i="16"/>
  <c r="J51" i="16"/>
  <c r="K77" i="16"/>
  <c r="J77" i="16"/>
  <c r="I77" i="16"/>
  <c r="Y90" i="18"/>
  <c r="X90" i="18"/>
  <c r="Y64" i="18"/>
  <c r="X64" i="18"/>
  <c r="Y160" i="18"/>
  <c r="X160" i="18"/>
  <c r="Y134" i="18"/>
  <c r="X134" i="18"/>
  <c r="Y118" i="18"/>
  <c r="X118" i="18"/>
  <c r="X92" i="18"/>
  <c r="Y92" i="18"/>
  <c r="Y146" i="18"/>
  <c r="X146" i="18"/>
  <c r="Y120" i="18"/>
  <c r="X120" i="18"/>
  <c r="Y104" i="18"/>
  <c r="X104" i="18"/>
  <c r="Y78" i="18"/>
  <c r="X78" i="18"/>
  <c r="I160" i="18"/>
  <c r="J160" i="18"/>
  <c r="J134" i="18"/>
  <c r="I134" i="18"/>
  <c r="J48" i="18"/>
  <c r="I48" i="18"/>
  <c r="I118" i="18"/>
  <c r="J118" i="18"/>
  <c r="I92" i="18"/>
  <c r="J92" i="18"/>
  <c r="J76" i="18"/>
  <c r="I76" i="18"/>
  <c r="I50" i="18"/>
  <c r="J50" i="18"/>
  <c r="J146" i="18"/>
  <c r="I146" i="18"/>
  <c r="J120" i="18"/>
  <c r="I120" i="18"/>
  <c r="J104" i="18"/>
  <c r="I104" i="18"/>
  <c r="J78" i="18"/>
  <c r="I78" i="18"/>
  <c r="J148" i="18"/>
  <c r="I148" i="18"/>
  <c r="I62" i="18"/>
  <c r="J62" i="18"/>
  <c r="Q160" i="18"/>
  <c r="R160" i="18"/>
  <c r="R134" i="18"/>
  <c r="Q134" i="18"/>
  <c r="R48" i="18"/>
  <c r="Q48" i="18"/>
  <c r="Q118" i="18"/>
  <c r="R118" i="18"/>
  <c r="R92" i="18"/>
  <c r="Q92" i="18"/>
  <c r="R76" i="18"/>
  <c r="Q76" i="18"/>
  <c r="Q50" i="18"/>
  <c r="R50" i="18"/>
  <c r="R146" i="18"/>
  <c r="Q146" i="18"/>
  <c r="R120" i="18"/>
  <c r="Q120" i="18"/>
  <c r="R104" i="18"/>
  <c r="Q104" i="18"/>
  <c r="R78" i="18"/>
  <c r="Q78" i="18"/>
  <c r="R148" i="18"/>
  <c r="Q148" i="18"/>
  <c r="Q62" i="18"/>
  <c r="R62" i="18"/>
  <c r="R106" i="18"/>
  <c r="Q106" i="18"/>
  <c r="K79" i="16"/>
  <c r="J79" i="16"/>
  <c r="I79" i="16"/>
  <c r="K105" i="16"/>
  <c r="J105" i="16"/>
  <c r="I105" i="16"/>
  <c r="J22" i="18"/>
  <c r="I22" i="18"/>
  <c r="R22" i="18"/>
  <c r="Q22" i="18"/>
  <c r="Y50" i="18"/>
  <c r="X50" i="18"/>
  <c r="J90" i="18"/>
  <c r="I90" i="18"/>
  <c r="Y106" i="18"/>
  <c r="X106" i="18"/>
  <c r="J21" i="16"/>
  <c r="I21" i="16"/>
  <c r="K21" i="16"/>
  <c r="K37" i="16"/>
  <c r="J37" i="16"/>
  <c r="I37" i="16"/>
  <c r="J63" i="16"/>
  <c r="I63" i="16"/>
  <c r="K63" i="16"/>
  <c r="K149" i="16"/>
  <c r="J149" i="16"/>
  <c r="I149" i="16"/>
  <c r="Y20" i="18"/>
  <c r="X20" i="18"/>
  <c r="J132" i="18"/>
  <c r="I132" i="18"/>
  <c r="Y148" i="18"/>
  <c r="X148" i="18"/>
  <c r="J107" i="16"/>
  <c r="I107" i="16"/>
  <c r="K107" i="16"/>
  <c r="I133" i="16"/>
  <c r="K133" i="16"/>
  <c r="J133" i="16"/>
  <c r="I20" i="18"/>
  <c r="J20" i="18"/>
  <c r="Q20" i="18"/>
  <c r="R20" i="18"/>
  <c r="X36" i="18"/>
  <c r="Y36" i="18"/>
  <c r="X48" i="18"/>
  <c r="Y48" i="18"/>
  <c r="Y62" i="18"/>
  <c r="X62" i="18"/>
  <c r="J64" i="18"/>
  <c r="I64" i="18"/>
  <c r="Y76" i="18"/>
  <c r="X76" i="18"/>
  <c r="R90" i="18"/>
  <c r="Q90" i="18"/>
  <c r="X161" i="19"/>
  <c r="X149" i="19"/>
  <c r="X147" i="19"/>
  <c r="X135" i="19"/>
  <c r="X133" i="19"/>
  <c r="X121" i="19"/>
  <c r="X119" i="19"/>
  <c r="X105" i="19"/>
  <c r="X93" i="19"/>
  <c r="X91" i="19"/>
  <c r="X79" i="19"/>
  <c r="X77" i="19"/>
  <c r="X65" i="19"/>
  <c r="X63" i="19"/>
  <c r="X51" i="19"/>
  <c r="X49" i="19"/>
  <c r="X37" i="19"/>
  <c r="X35" i="19"/>
  <c r="X23" i="19"/>
  <c r="X107" i="19"/>
  <c r="T7" i="19"/>
  <c r="Z7" i="19"/>
  <c r="X9" i="19"/>
  <c r="X21" i="19"/>
  <c r="I65" i="16"/>
  <c r="K65" i="16"/>
  <c r="J65" i="16"/>
  <c r="K91" i="16"/>
  <c r="I91" i="16"/>
  <c r="J91" i="16"/>
  <c r="J36" i="18"/>
  <c r="I36" i="18"/>
  <c r="R36" i="18"/>
  <c r="Q36" i="18"/>
  <c r="R132" i="18"/>
  <c r="Q132" i="18"/>
  <c r="Q161" i="19"/>
  <c r="P161" i="19"/>
  <c r="R161" i="19"/>
  <c r="Q149" i="19"/>
  <c r="P149" i="19"/>
  <c r="R149" i="19"/>
  <c r="Q147" i="19"/>
  <c r="P147" i="19"/>
  <c r="R147" i="19"/>
  <c r="Q135" i="19"/>
  <c r="P135" i="19"/>
  <c r="R135" i="19"/>
  <c r="Q133" i="19"/>
  <c r="P133" i="19"/>
  <c r="R133" i="19"/>
  <c r="Q121" i="19"/>
  <c r="P121" i="19"/>
  <c r="R121" i="19"/>
  <c r="Q119" i="19"/>
  <c r="P119" i="19"/>
  <c r="R119" i="19"/>
  <c r="P107" i="19"/>
  <c r="R107" i="19"/>
  <c r="Q93" i="19"/>
  <c r="P93" i="19"/>
  <c r="R93" i="19"/>
  <c r="Q91" i="19"/>
  <c r="P91" i="19"/>
  <c r="R91" i="19"/>
  <c r="Q79" i="19"/>
  <c r="P79" i="19"/>
  <c r="R79" i="19"/>
  <c r="Q77" i="19"/>
  <c r="P77" i="19"/>
  <c r="R77" i="19"/>
  <c r="Q65" i="19"/>
  <c r="P65" i="19"/>
  <c r="R65" i="19"/>
  <c r="Q63" i="19"/>
  <c r="P63" i="19"/>
  <c r="R63" i="19"/>
  <c r="Q51" i="19"/>
  <c r="P51" i="19"/>
  <c r="R51" i="19"/>
  <c r="Q49" i="19"/>
  <c r="P49" i="19"/>
  <c r="R49" i="19"/>
  <c r="Q37" i="19"/>
  <c r="P37" i="19"/>
  <c r="R37" i="19"/>
  <c r="P35" i="19"/>
  <c r="R35" i="19"/>
  <c r="Q23" i="19"/>
  <c r="P23" i="19"/>
  <c r="R23" i="19"/>
  <c r="E161" i="19"/>
  <c r="E149" i="19"/>
  <c r="E135" i="19"/>
  <c r="E133" i="19"/>
  <c r="E105" i="19"/>
  <c r="E107" i="19"/>
  <c r="E147" i="19"/>
  <c r="E121" i="19"/>
  <c r="E93" i="19"/>
  <c r="E91" i="19"/>
  <c r="E79" i="19"/>
  <c r="E77" i="19"/>
  <c r="E65" i="19"/>
  <c r="E63" i="19"/>
  <c r="E51" i="19"/>
  <c r="E49" i="19"/>
  <c r="E37" i="19"/>
  <c r="E35" i="19"/>
  <c r="E23" i="19"/>
  <c r="E119" i="19"/>
  <c r="E9" i="19"/>
  <c r="E21" i="19"/>
  <c r="D7" i="19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H107" i="19"/>
  <c r="J107" i="19"/>
  <c r="H93" i="19"/>
  <c r="J93" i="19"/>
  <c r="H91" i="19"/>
  <c r="J91" i="19"/>
  <c r="H79" i="19"/>
  <c r="J79" i="19"/>
  <c r="H77" i="19"/>
  <c r="J77" i="19"/>
  <c r="H65" i="19"/>
  <c r="J65" i="19"/>
  <c r="H63" i="19"/>
  <c r="J63" i="19"/>
  <c r="H51" i="19"/>
  <c r="J51" i="19"/>
  <c r="H49" i="19"/>
  <c r="J49" i="19"/>
  <c r="H37" i="19"/>
  <c r="J37" i="19"/>
  <c r="H35" i="19"/>
  <c r="J35" i="19"/>
  <c r="H23" i="19"/>
  <c r="J23" i="19"/>
  <c r="H119" i="19"/>
  <c r="J119" i="19"/>
  <c r="H21" i="19"/>
  <c r="J21" i="19"/>
  <c r="X21" i="22"/>
  <c r="W21" i="22"/>
  <c r="V21" i="22"/>
  <c r="H120" i="21"/>
  <c r="I120" i="21"/>
  <c r="L119" i="22"/>
  <c r="K119" i="22"/>
  <c r="J119" i="22"/>
  <c r="L63" i="22"/>
  <c r="K63" i="22"/>
  <c r="J63" i="22"/>
  <c r="K161" i="22"/>
  <c r="J161" i="22"/>
  <c r="L161" i="22"/>
  <c r="K105" i="22"/>
  <c r="J105" i="22"/>
  <c r="L105" i="22"/>
  <c r="K49" i="22"/>
  <c r="J49" i="22"/>
  <c r="L49" i="22"/>
  <c r="L147" i="22"/>
  <c r="K147" i="22"/>
  <c r="J147" i="22"/>
  <c r="L91" i="22"/>
  <c r="K91" i="22"/>
  <c r="J91" i="22"/>
  <c r="L35" i="22"/>
  <c r="K35" i="22"/>
  <c r="J35" i="22"/>
  <c r="I50" i="21"/>
  <c r="H50" i="21"/>
  <c r="I92" i="21"/>
  <c r="H92" i="21"/>
  <c r="R22" i="21"/>
  <c r="Q22" i="21"/>
  <c r="H64" i="21"/>
  <c r="I64" i="21"/>
  <c r="L77" i="22"/>
  <c r="K77" i="22"/>
  <c r="J77" i="22"/>
  <c r="I134" i="21"/>
  <c r="H134" i="21"/>
  <c r="I162" i="21"/>
  <c r="H162" i="21"/>
  <c r="I148" i="21"/>
  <c r="H148" i="21"/>
  <c r="I106" i="21"/>
  <c r="H106" i="21"/>
  <c r="L21" i="22"/>
  <c r="K21" i="22"/>
  <c r="J21" i="22"/>
  <c r="K76" i="27"/>
  <c r="J76" i="27"/>
  <c r="I76" i="27"/>
  <c r="I118" i="27"/>
  <c r="K118" i="27"/>
  <c r="J118" i="27"/>
  <c r="J160" i="27"/>
  <c r="I160" i="27"/>
  <c r="K160" i="27"/>
  <c r="K132" i="27"/>
  <c r="J132" i="27"/>
  <c r="I132" i="27"/>
  <c r="K48" i="27"/>
  <c r="I48" i="27"/>
  <c r="J48" i="27"/>
  <c r="J20" i="27"/>
  <c r="I20" i="27"/>
  <c r="K20" i="27"/>
  <c r="I62" i="27"/>
  <c r="K62" i="27"/>
  <c r="J62" i="27"/>
  <c r="J104" i="27"/>
  <c r="K104" i="27"/>
  <c r="I104" i="27"/>
  <c r="K90" i="27"/>
  <c r="J90" i="27"/>
  <c r="I90" i="27"/>
  <c r="K34" i="27"/>
  <c r="J34" i="27"/>
  <c r="I34" i="27"/>
  <c r="K104" i="26"/>
  <c r="J104" i="26"/>
  <c r="I104" i="26"/>
  <c r="K62" i="26"/>
  <c r="J62" i="26"/>
  <c r="I62" i="26"/>
  <c r="K20" i="26"/>
  <c r="J20" i="26"/>
  <c r="I20" i="26"/>
  <c r="K132" i="26"/>
  <c r="J132" i="26"/>
  <c r="I132" i="26"/>
  <c r="J90" i="26"/>
  <c r="I90" i="26"/>
  <c r="K90" i="26"/>
  <c r="I48" i="26"/>
  <c r="K48" i="26"/>
  <c r="J48" i="26"/>
  <c r="I160" i="26"/>
  <c r="J160" i="26"/>
  <c r="K160" i="26"/>
  <c r="K118" i="26"/>
  <c r="I118" i="26"/>
  <c r="J118" i="26"/>
  <c r="M90" i="28"/>
  <c r="L90" i="28"/>
  <c r="K90" i="28"/>
  <c r="J90" i="28"/>
  <c r="I90" i="28"/>
  <c r="L76" i="28"/>
  <c r="K76" i="28"/>
  <c r="J76" i="28"/>
  <c r="M76" i="28"/>
  <c r="I76" i="28"/>
  <c r="M104" i="28"/>
  <c r="L104" i="28"/>
  <c r="K104" i="28"/>
  <c r="J104" i="28"/>
  <c r="I104" i="28"/>
  <c r="I118" i="28"/>
  <c r="M118" i="28"/>
  <c r="L118" i="28"/>
  <c r="J118" i="28"/>
  <c r="K118" i="28"/>
  <c r="J132" i="28"/>
  <c r="I132" i="28"/>
  <c r="M132" i="28"/>
  <c r="L132" i="28"/>
  <c r="K132" i="28"/>
  <c r="K146" i="28"/>
  <c r="J146" i="28"/>
  <c r="I146" i="28"/>
  <c r="L146" i="28"/>
  <c r="M146" i="28"/>
  <c r="L160" i="28"/>
  <c r="K160" i="28"/>
  <c r="J160" i="28"/>
  <c r="I160" i="28"/>
  <c r="M160" i="28"/>
  <c r="J16" i="43"/>
  <c r="I16" i="43"/>
  <c r="H16" i="43"/>
  <c r="I146" i="43"/>
  <c r="H146" i="43"/>
  <c r="K146" i="43" s="1"/>
  <c r="G146" i="43"/>
  <c r="T16" i="43"/>
  <c r="S16" i="43"/>
  <c r="R16" i="43"/>
  <c r="Q16" i="43"/>
  <c r="P16" i="43"/>
  <c r="N16" i="43"/>
  <c r="M16" i="43"/>
  <c r="L16" i="43"/>
  <c r="H146" i="44"/>
  <c r="K146" i="44" s="1"/>
  <c r="I146" i="44"/>
  <c r="G146" i="44"/>
  <c r="O146" i="45"/>
  <c r="N146" i="45"/>
  <c r="M146" i="45"/>
  <c r="L146" i="45"/>
  <c r="I146" i="45"/>
  <c r="H146" i="45"/>
  <c r="K146" i="45" s="1"/>
  <c r="G146" i="45"/>
  <c r="E95" i="50" l="1"/>
  <c r="E51" i="50"/>
  <c r="C7" i="50"/>
  <c r="E73" i="50"/>
  <c r="F8" i="50"/>
  <c r="E29" i="50"/>
  <c r="H30" i="50" s="1"/>
  <c r="J96" i="50"/>
  <c r="H52" i="50"/>
  <c r="J52" i="50"/>
  <c r="D8" i="49"/>
  <c r="C29" i="49"/>
  <c r="D30" i="49" s="1"/>
  <c r="C51" i="49"/>
  <c r="D52" i="49" s="1"/>
  <c r="C73" i="49"/>
  <c r="D74" i="49" s="1"/>
  <c r="C253" i="49"/>
  <c r="D254" i="49" s="1"/>
  <c r="C227" i="49"/>
  <c r="D228" i="49" s="1"/>
  <c r="C205" i="49"/>
  <c r="D206" i="49" s="1"/>
  <c r="C183" i="49"/>
  <c r="D184" i="49" s="1"/>
  <c r="C161" i="49"/>
  <c r="D162" i="49" s="1"/>
  <c r="C139" i="49"/>
  <c r="D140" i="49" s="1"/>
  <c r="C117" i="49"/>
  <c r="D118" i="49" s="1"/>
  <c r="C95" i="49"/>
  <c r="D96" i="49" s="1"/>
  <c r="D161" i="19"/>
  <c r="D149" i="19"/>
  <c r="D147" i="19"/>
  <c r="D135" i="19"/>
  <c r="D133" i="19"/>
  <c r="D121" i="19"/>
  <c r="D119" i="19"/>
  <c r="D105" i="19"/>
  <c r="D107" i="19"/>
  <c r="D93" i="19"/>
  <c r="D91" i="19"/>
  <c r="D79" i="19"/>
  <c r="D77" i="19"/>
  <c r="D65" i="19"/>
  <c r="D63" i="19"/>
  <c r="D51" i="19"/>
  <c r="D49" i="19"/>
  <c r="D37" i="19"/>
  <c r="D35" i="19"/>
  <c r="D23" i="19"/>
  <c r="D9" i="19"/>
  <c r="D21" i="19"/>
  <c r="C7" i="19"/>
  <c r="I7" i="19" s="1"/>
  <c r="U21" i="19"/>
  <c r="U9" i="19"/>
  <c r="Z10" i="19" s="1"/>
  <c r="U107" i="19"/>
  <c r="T161" i="19"/>
  <c r="T149" i="19"/>
  <c r="T147" i="19"/>
  <c r="T135" i="19"/>
  <c r="T133" i="19"/>
  <c r="T121" i="19"/>
  <c r="T119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S7" i="19"/>
  <c r="Y7" i="19" s="1"/>
  <c r="T107" i="19"/>
  <c r="T9" i="19"/>
  <c r="U23" i="19"/>
  <c r="U35" i="19"/>
  <c r="U37" i="19"/>
  <c r="U49" i="19"/>
  <c r="U51" i="19"/>
  <c r="U63" i="19"/>
  <c r="U65" i="19"/>
  <c r="U77" i="19"/>
  <c r="Z77" i="19" s="1"/>
  <c r="U79" i="19"/>
  <c r="U91" i="19"/>
  <c r="U93" i="19"/>
  <c r="Z111" i="19"/>
  <c r="U119" i="19"/>
  <c r="U121" i="19"/>
  <c r="U147" i="19"/>
  <c r="U105" i="19"/>
  <c r="U133" i="19"/>
  <c r="Z133" i="19" s="1"/>
  <c r="U135" i="19"/>
  <c r="U149" i="19"/>
  <c r="U161" i="19"/>
  <c r="H82" i="10"/>
  <c r="H81" i="10"/>
  <c r="H80" i="10"/>
  <c r="H77" i="10"/>
  <c r="H76" i="10"/>
  <c r="E73" i="10"/>
  <c r="H87" i="10"/>
  <c r="H79" i="10"/>
  <c r="H86" i="10"/>
  <c r="H85" i="10"/>
  <c r="H74" i="10"/>
  <c r="H84" i="10"/>
  <c r="H83" i="10"/>
  <c r="H78" i="10"/>
  <c r="H75" i="10"/>
  <c r="J86" i="8"/>
  <c r="J82" i="8"/>
  <c r="J79" i="8"/>
  <c r="J77" i="8"/>
  <c r="J75" i="8"/>
  <c r="J74" i="8"/>
  <c r="J85" i="8"/>
  <c r="J81" i="8"/>
  <c r="J84" i="8"/>
  <c r="J80" i="8"/>
  <c r="J78" i="8"/>
  <c r="J76" i="8"/>
  <c r="J83" i="8"/>
  <c r="G73" i="8"/>
  <c r="H283" i="8"/>
  <c r="H279" i="8"/>
  <c r="H263" i="8"/>
  <c r="H259" i="8"/>
  <c r="G249" i="8"/>
  <c r="H250" i="8" s="1"/>
  <c r="H239" i="8"/>
  <c r="H235" i="8"/>
  <c r="H219" i="8"/>
  <c r="H215" i="8"/>
  <c r="G205" i="8"/>
  <c r="H206" i="8" s="1"/>
  <c r="H195" i="8"/>
  <c r="H191" i="8"/>
  <c r="H175" i="8"/>
  <c r="H171" i="8"/>
  <c r="G161" i="8"/>
  <c r="H162" i="8" s="1"/>
  <c r="H151" i="8"/>
  <c r="H147" i="8"/>
  <c r="H131" i="8"/>
  <c r="H127" i="8"/>
  <c r="G117" i="8"/>
  <c r="H118" i="8" s="1"/>
  <c r="H107" i="8"/>
  <c r="H103" i="8"/>
  <c r="E7" i="8"/>
  <c r="H285" i="8"/>
  <c r="H281" i="8"/>
  <c r="G271" i="8"/>
  <c r="H272" i="8" s="1"/>
  <c r="H261" i="8"/>
  <c r="H257" i="8"/>
  <c r="H241" i="8"/>
  <c r="H237" i="8"/>
  <c r="G227" i="8"/>
  <c r="H228" i="8" s="1"/>
  <c r="H217" i="8"/>
  <c r="H213" i="8"/>
  <c r="H197" i="8"/>
  <c r="H193" i="8"/>
  <c r="G183" i="8"/>
  <c r="H184" i="8" s="1"/>
  <c r="H173" i="8"/>
  <c r="H169" i="8"/>
  <c r="H153" i="8"/>
  <c r="H149" i="8"/>
  <c r="G139" i="8"/>
  <c r="H140" i="8" s="1"/>
  <c r="H129" i="8"/>
  <c r="H125" i="8"/>
  <c r="H109" i="8"/>
  <c r="H105" i="8"/>
  <c r="G95" i="8"/>
  <c r="H96" i="8" s="1"/>
  <c r="H277" i="8"/>
  <c r="H258" i="8"/>
  <c r="H256" i="8"/>
  <c r="H163" i="8"/>
  <c r="H152" i="8"/>
  <c r="H142" i="8"/>
  <c r="H121" i="8"/>
  <c r="H106" i="8"/>
  <c r="H104" i="8"/>
  <c r="H100" i="8"/>
  <c r="G51" i="8"/>
  <c r="H275" i="8"/>
  <c r="H262" i="8"/>
  <c r="H260" i="8"/>
  <c r="H254" i="8"/>
  <c r="H233" i="8"/>
  <c r="H214" i="8"/>
  <c r="H212" i="8"/>
  <c r="H119" i="8"/>
  <c r="H108" i="8"/>
  <c r="H98" i="8"/>
  <c r="H273" i="8"/>
  <c r="H252" i="8"/>
  <c r="H231" i="8"/>
  <c r="H218" i="8"/>
  <c r="H216" i="8"/>
  <c r="H210" i="8"/>
  <c r="H189" i="8"/>
  <c r="H170" i="8"/>
  <c r="H168" i="8"/>
  <c r="G29" i="8"/>
  <c r="H30" i="8" s="1"/>
  <c r="H278" i="8"/>
  <c r="H229" i="8"/>
  <c r="H208" i="8"/>
  <c r="H187" i="8"/>
  <c r="H174" i="8"/>
  <c r="H172" i="8"/>
  <c r="H166" i="8"/>
  <c r="H145" i="8"/>
  <c r="H126" i="8"/>
  <c r="H124" i="8"/>
  <c r="H282" i="8"/>
  <c r="H280" i="8"/>
  <c r="H276" i="8"/>
  <c r="H255" i="8"/>
  <c r="H234" i="8"/>
  <c r="H185" i="8"/>
  <c r="H164" i="8"/>
  <c r="H143" i="8"/>
  <c r="H130" i="8"/>
  <c r="H128" i="8"/>
  <c r="H122" i="8"/>
  <c r="H101" i="8"/>
  <c r="H284" i="8"/>
  <c r="H274" i="8"/>
  <c r="H253" i="8"/>
  <c r="H238" i="8"/>
  <c r="H236" i="8"/>
  <c r="H232" i="8"/>
  <c r="H211" i="8"/>
  <c r="H190" i="8"/>
  <c r="H141" i="8"/>
  <c r="H120" i="8"/>
  <c r="H99" i="8"/>
  <c r="H8" i="8"/>
  <c r="H196" i="8"/>
  <c r="H230" i="8"/>
  <c r="H209" i="8"/>
  <c r="H194" i="8"/>
  <c r="H144" i="8"/>
  <c r="H123" i="8"/>
  <c r="H102" i="8"/>
  <c r="H251" i="8"/>
  <c r="H186" i="8"/>
  <c r="H165" i="8"/>
  <c r="H146" i="8"/>
  <c r="H97" i="8"/>
  <c r="H188" i="8"/>
  <c r="H192" i="8"/>
  <c r="H150" i="8"/>
  <c r="H207" i="8"/>
  <c r="H240" i="8"/>
  <c r="H167" i="8"/>
  <c r="H148" i="8"/>
  <c r="J65" i="8"/>
  <c r="J61" i="8"/>
  <c r="J52" i="8"/>
  <c r="J63" i="8"/>
  <c r="J59" i="8"/>
  <c r="J57" i="8"/>
  <c r="J55" i="8"/>
  <c r="J53" i="8"/>
  <c r="J60" i="8"/>
  <c r="J58" i="8"/>
  <c r="J64" i="8"/>
  <c r="J62" i="8"/>
  <c r="J56" i="8"/>
  <c r="J87" i="8"/>
  <c r="J54" i="8"/>
  <c r="C95" i="50" l="1"/>
  <c r="D96" i="50" s="1"/>
  <c r="C51" i="50"/>
  <c r="D52" i="50" s="1"/>
  <c r="C73" i="50"/>
  <c r="D74" i="50" s="1"/>
  <c r="C29" i="50"/>
  <c r="D30" i="50" s="1"/>
  <c r="D8" i="50"/>
  <c r="F52" i="50"/>
  <c r="H74" i="50"/>
  <c r="F30" i="50"/>
  <c r="H96" i="50"/>
  <c r="Z125" i="19"/>
  <c r="Z119" i="19"/>
  <c r="Z69" i="19"/>
  <c r="Z41" i="19"/>
  <c r="Z107" i="19"/>
  <c r="Z49" i="19"/>
  <c r="Z153" i="19"/>
  <c r="Z97" i="19"/>
  <c r="Z94" i="19"/>
  <c r="Z66" i="19"/>
  <c r="Z38" i="19"/>
  <c r="Z9" i="19"/>
  <c r="Z157" i="19"/>
  <c r="Z144" i="19"/>
  <c r="Z123" i="19"/>
  <c r="Z100" i="19"/>
  <c r="Z115" i="19"/>
  <c r="Z87" i="19"/>
  <c r="Z74" i="19"/>
  <c r="Z61" i="19"/>
  <c r="Z48" i="19"/>
  <c r="Z39" i="19"/>
  <c r="Z26" i="19"/>
  <c r="Z141" i="19"/>
  <c r="Z17" i="19"/>
  <c r="Z146" i="19"/>
  <c r="Z124" i="19"/>
  <c r="Z29" i="19"/>
  <c r="Z14" i="19"/>
  <c r="Z156" i="19"/>
  <c r="Z143" i="19"/>
  <c r="Z118" i="19"/>
  <c r="Z137" i="19"/>
  <c r="Z113" i="19"/>
  <c r="Z86" i="19"/>
  <c r="Z73" i="19"/>
  <c r="Z60" i="19"/>
  <c r="Z47" i="19"/>
  <c r="Z34" i="19"/>
  <c r="Z25" i="19"/>
  <c r="Z19" i="19"/>
  <c r="Z101" i="19"/>
  <c r="Z42" i="19"/>
  <c r="Z155" i="19"/>
  <c r="Z142" i="19"/>
  <c r="Z116" i="19"/>
  <c r="Z132" i="19"/>
  <c r="Z109" i="19"/>
  <c r="Z85" i="19"/>
  <c r="Z72" i="19"/>
  <c r="Z59" i="19"/>
  <c r="Z46" i="19"/>
  <c r="Z33" i="19"/>
  <c r="Z20" i="19"/>
  <c r="Z15" i="19"/>
  <c r="Z159" i="19"/>
  <c r="Z102" i="19"/>
  <c r="Z67" i="19"/>
  <c r="Z96" i="19"/>
  <c r="Z154" i="19"/>
  <c r="Z140" i="19"/>
  <c r="Z114" i="19"/>
  <c r="Z130" i="19"/>
  <c r="Z104" i="19"/>
  <c r="Z84" i="19"/>
  <c r="Z71" i="19"/>
  <c r="Z58" i="19"/>
  <c r="Z45" i="19"/>
  <c r="Z32" i="19"/>
  <c r="Z98" i="19"/>
  <c r="Z11" i="19"/>
  <c r="Z89" i="19"/>
  <c r="Z152" i="19"/>
  <c r="Z138" i="19"/>
  <c r="Z112" i="19"/>
  <c r="Z128" i="19"/>
  <c r="Z95" i="19"/>
  <c r="Z82" i="19"/>
  <c r="Z70" i="19"/>
  <c r="Z57" i="19"/>
  <c r="Z44" i="19"/>
  <c r="Z31" i="19"/>
  <c r="Z16" i="19"/>
  <c r="Z103" i="19"/>
  <c r="Z76" i="19"/>
  <c r="Z160" i="19"/>
  <c r="Z151" i="19"/>
  <c r="Z131" i="19"/>
  <c r="Z99" i="19"/>
  <c r="Z126" i="19"/>
  <c r="Z90" i="19"/>
  <c r="Z81" i="19"/>
  <c r="Z68" i="19"/>
  <c r="Z56" i="19"/>
  <c r="Z43" i="19"/>
  <c r="Z30" i="19"/>
  <c r="Z12" i="19"/>
  <c r="Z18" i="19"/>
  <c r="Z129" i="19"/>
  <c r="Z54" i="19"/>
  <c r="Z158" i="19"/>
  <c r="Z145" i="19"/>
  <c r="Z127" i="19"/>
  <c r="Z110" i="19"/>
  <c r="Z117" i="19"/>
  <c r="Z88" i="19"/>
  <c r="Z75" i="19"/>
  <c r="Z62" i="19"/>
  <c r="Z53" i="19"/>
  <c r="Z40" i="19"/>
  <c r="Z28" i="19"/>
  <c r="Z161" i="19"/>
  <c r="Z105" i="19"/>
  <c r="Z93" i="19"/>
  <c r="Z65" i="19"/>
  <c r="Z37" i="19"/>
  <c r="Z13" i="19"/>
  <c r="Z150" i="19"/>
  <c r="Z139" i="19"/>
  <c r="Z83" i="19"/>
  <c r="Z55" i="19"/>
  <c r="Z27" i="19"/>
  <c r="Z21" i="19"/>
  <c r="Z149" i="19"/>
  <c r="Z147" i="19"/>
  <c r="Z91" i="19"/>
  <c r="Z63" i="19"/>
  <c r="Z35" i="19"/>
  <c r="Z136" i="19"/>
  <c r="Z122" i="19"/>
  <c r="Z80" i="19"/>
  <c r="Z52" i="19"/>
  <c r="Z24" i="19"/>
  <c r="Z135" i="19"/>
  <c r="Z121" i="19"/>
  <c r="Z79" i="19"/>
  <c r="Z51" i="19"/>
  <c r="Z23" i="19"/>
  <c r="Z108" i="19"/>
  <c r="H87" i="8"/>
  <c r="H62" i="8"/>
  <c r="H58" i="8"/>
  <c r="H56" i="8"/>
  <c r="H54" i="8"/>
  <c r="H64" i="8"/>
  <c r="H60" i="8"/>
  <c r="H57" i="8"/>
  <c r="H55" i="8"/>
  <c r="H53" i="8"/>
  <c r="H52" i="8"/>
  <c r="H61" i="8"/>
  <c r="H59" i="8"/>
  <c r="H65" i="8"/>
  <c r="H63" i="8"/>
  <c r="F43" i="8"/>
  <c r="F39" i="8"/>
  <c r="F284" i="8"/>
  <c r="F280" i="8"/>
  <c r="F277" i="8"/>
  <c r="F275" i="8"/>
  <c r="F273" i="8"/>
  <c r="F260" i="8"/>
  <c r="F256" i="8"/>
  <c r="F254" i="8"/>
  <c r="F252" i="8"/>
  <c r="F240" i="8"/>
  <c r="F236" i="8"/>
  <c r="F233" i="8"/>
  <c r="F231" i="8"/>
  <c r="F229" i="8"/>
  <c r="F216" i="8"/>
  <c r="F212" i="8"/>
  <c r="F210" i="8"/>
  <c r="F208" i="8"/>
  <c r="F196" i="8"/>
  <c r="F192" i="8"/>
  <c r="F189" i="8"/>
  <c r="F187" i="8"/>
  <c r="F185" i="8"/>
  <c r="F172" i="8"/>
  <c r="F168" i="8"/>
  <c r="F166" i="8"/>
  <c r="F164" i="8"/>
  <c r="F152" i="8"/>
  <c r="F148" i="8"/>
  <c r="F145" i="8"/>
  <c r="F143" i="8"/>
  <c r="F141" i="8"/>
  <c r="F128" i="8"/>
  <c r="F124" i="8"/>
  <c r="F122" i="8"/>
  <c r="F120" i="8"/>
  <c r="F108" i="8"/>
  <c r="F104" i="8"/>
  <c r="F101" i="8"/>
  <c r="F99" i="8"/>
  <c r="F97" i="8"/>
  <c r="E73" i="8"/>
  <c r="F18" i="8"/>
  <c r="E249" i="8"/>
  <c r="F250" i="8" s="1"/>
  <c r="E205" i="8"/>
  <c r="F206" i="8" s="1"/>
  <c r="E161" i="8"/>
  <c r="F162" i="8" s="1"/>
  <c r="E117" i="8"/>
  <c r="F118" i="8" s="1"/>
  <c r="F42" i="8"/>
  <c r="F38" i="8"/>
  <c r="F35" i="8"/>
  <c r="F33" i="8"/>
  <c r="F31" i="8"/>
  <c r="E51" i="8"/>
  <c r="F41" i="8"/>
  <c r="F37" i="8"/>
  <c r="F8" i="8"/>
  <c r="F282" i="8"/>
  <c r="F278" i="8"/>
  <c r="F276" i="8"/>
  <c r="F274" i="8"/>
  <c r="F262" i="8"/>
  <c r="F258" i="8"/>
  <c r="F255" i="8"/>
  <c r="F253" i="8"/>
  <c r="F251" i="8"/>
  <c r="F238" i="8"/>
  <c r="F234" i="8"/>
  <c r="F232" i="8"/>
  <c r="F230" i="8"/>
  <c r="F218" i="8"/>
  <c r="F214" i="8"/>
  <c r="F211" i="8"/>
  <c r="F209" i="8"/>
  <c r="F207" i="8"/>
  <c r="F194" i="8"/>
  <c r="F190" i="8"/>
  <c r="F188" i="8"/>
  <c r="F186" i="8"/>
  <c r="F174" i="8"/>
  <c r="F170" i="8"/>
  <c r="F167" i="8"/>
  <c r="F165" i="8"/>
  <c r="F163" i="8"/>
  <c r="F150" i="8"/>
  <c r="F146" i="8"/>
  <c r="F144" i="8"/>
  <c r="F142" i="8"/>
  <c r="F130" i="8"/>
  <c r="F126" i="8"/>
  <c r="F123" i="8"/>
  <c r="F121" i="8"/>
  <c r="F119" i="8"/>
  <c r="F106" i="8"/>
  <c r="F102" i="8"/>
  <c r="F100" i="8"/>
  <c r="F98" i="8"/>
  <c r="F20" i="8"/>
  <c r="F16" i="8"/>
  <c r="F13" i="8"/>
  <c r="F11" i="8"/>
  <c r="F9" i="8"/>
  <c r="F279" i="8"/>
  <c r="E227" i="8"/>
  <c r="F228" i="8" s="1"/>
  <c r="F175" i="8"/>
  <c r="F173" i="8"/>
  <c r="F127" i="8"/>
  <c r="F125" i="8"/>
  <c r="F40" i="8"/>
  <c r="F34" i="8"/>
  <c r="F21" i="8"/>
  <c r="F19" i="8"/>
  <c r="F12" i="8"/>
  <c r="F283" i="8"/>
  <c r="F281" i="8"/>
  <c r="F235" i="8"/>
  <c r="E183" i="8"/>
  <c r="F184" i="8" s="1"/>
  <c r="F131" i="8"/>
  <c r="F129" i="8"/>
  <c r="F32" i="8"/>
  <c r="C7" i="8"/>
  <c r="F285" i="8"/>
  <c r="F239" i="8"/>
  <c r="F237" i="8"/>
  <c r="F191" i="8"/>
  <c r="E139" i="8"/>
  <c r="F140" i="8" s="1"/>
  <c r="F241" i="8"/>
  <c r="F195" i="8"/>
  <c r="F193" i="8"/>
  <c r="F147" i="8"/>
  <c r="E95" i="8"/>
  <c r="F96" i="8" s="1"/>
  <c r="E29" i="8"/>
  <c r="F30" i="8" s="1"/>
  <c r="F197" i="8"/>
  <c r="F151" i="8"/>
  <c r="F149" i="8"/>
  <c r="F103" i="8"/>
  <c r="F14" i="8"/>
  <c r="F10" i="8"/>
  <c r="F259" i="8"/>
  <c r="F257" i="8"/>
  <c r="F153" i="8"/>
  <c r="F107" i="8"/>
  <c r="F105" i="8"/>
  <c r="F261" i="8"/>
  <c r="F219" i="8"/>
  <c r="F169" i="8"/>
  <c r="F217" i="8"/>
  <c r="F109" i="8"/>
  <c r="E271" i="8"/>
  <c r="F272" i="8" s="1"/>
  <c r="F215" i="8"/>
  <c r="F171" i="8"/>
  <c r="F17" i="8"/>
  <c r="F15" i="8"/>
  <c r="F213" i="8"/>
  <c r="F263" i="8"/>
  <c r="F36" i="8"/>
  <c r="H83" i="8"/>
  <c r="H86" i="8"/>
  <c r="H82" i="8"/>
  <c r="H79" i="8"/>
  <c r="H77" i="8"/>
  <c r="H75" i="8"/>
  <c r="H74" i="8"/>
  <c r="H85" i="8"/>
  <c r="H81" i="8"/>
  <c r="H80" i="8"/>
  <c r="H84" i="8"/>
  <c r="H78" i="8"/>
  <c r="H76" i="8"/>
  <c r="F74" i="10"/>
  <c r="F84" i="10"/>
  <c r="F78" i="10"/>
  <c r="F83" i="10"/>
  <c r="F82" i="10"/>
  <c r="F81" i="10"/>
  <c r="F77" i="10"/>
  <c r="F80" i="10"/>
  <c r="C73" i="10"/>
  <c r="D74" i="10" s="1"/>
  <c r="F79" i="10"/>
  <c r="F76" i="10"/>
  <c r="F85" i="10"/>
  <c r="F75" i="10"/>
  <c r="F87" i="10"/>
  <c r="F86" i="10"/>
  <c r="S107" i="19"/>
  <c r="Y107" i="19" s="1"/>
  <c r="S135" i="19"/>
  <c r="Y135" i="19" s="1"/>
  <c r="S133" i="19"/>
  <c r="Y133" i="19" s="1"/>
  <c r="S161" i="19"/>
  <c r="Y161" i="19" s="1"/>
  <c r="S105" i="19"/>
  <c r="Y105" i="19" s="1"/>
  <c r="S147" i="19"/>
  <c r="Y147" i="19" s="1"/>
  <c r="S121" i="19"/>
  <c r="Y121" i="19" s="1"/>
  <c r="S119" i="19"/>
  <c r="Y119" i="19" s="1"/>
  <c r="S49" i="19"/>
  <c r="Y49" i="19" s="1"/>
  <c r="S23" i="19"/>
  <c r="Y23" i="19" s="1"/>
  <c r="S91" i="19"/>
  <c r="Y91" i="19" s="1"/>
  <c r="S65" i="19"/>
  <c r="Y65" i="19" s="1"/>
  <c r="S21" i="19"/>
  <c r="Y21" i="19" s="1"/>
  <c r="S79" i="19"/>
  <c r="Y79" i="19" s="1"/>
  <c r="S63" i="19"/>
  <c r="Y63" i="19" s="1"/>
  <c r="S37" i="19"/>
  <c r="Y37" i="19" s="1"/>
  <c r="S93" i="19"/>
  <c r="Y93" i="19" s="1"/>
  <c r="S35" i="19"/>
  <c r="Y35" i="19" s="1"/>
  <c r="S149" i="19"/>
  <c r="Y149" i="19" s="1"/>
  <c r="S9" i="19"/>
  <c r="Y9" i="19" s="1"/>
  <c r="S51" i="19"/>
  <c r="Y51" i="19" s="1"/>
  <c r="S77" i="19"/>
  <c r="Y77" i="19" s="1"/>
  <c r="C161" i="19"/>
  <c r="I161" i="19" s="1"/>
  <c r="C135" i="19"/>
  <c r="I135" i="19" s="1"/>
  <c r="C133" i="19"/>
  <c r="I133" i="19" s="1"/>
  <c r="C149" i="19"/>
  <c r="I149" i="19" s="1"/>
  <c r="C105" i="19"/>
  <c r="I105" i="19" s="1"/>
  <c r="C107" i="19"/>
  <c r="I107" i="19" s="1"/>
  <c r="C147" i="19"/>
  <c r="I147" i="19" s="1"/>
  <c r="C121" i="19"/>
  <c r="I121" i="19" s="1"/>
  <c r="C119" i="19"/>
  <c r="I119" i="19" s="1"/>
  <c r="C93" i="19"/>
  <c r="I93" i="19" s="1"/>
  <c r="C63" i="19"/>
  <c r="I63" i="19" s="1"/>
  <c r="C37" i="19"/>
  <c r="I37" i="19" s="1"/>
  <c r="C35" i="19"/>
  <c r="I35" i="19" s="1"/>
  <c r="C9" i="19"/>
  <c r="I9" i="19" s="1"/>
  <c r="C77" i="19"/>
  <c r="I77" i="19" s="1"/>
  <c r="C51" i="19"/>
  <c r="I51" i="19" s="1"/>
  <c r="C91" i="19"/>
  <c r="I91" i="19" s="1"/>
  <c r="C21" i="19"/>
  <c r="I21" i="19" s="1"/>
  <c r="C79" i="19"/>
  <c r="I79" i="19" s="1"/>
  <c r="C49" i="19"/>
  <c r="I49" i="19" s="1"/>
  <c r="C65" i="19"/>
  <c r="I65" i="19" s="1"/>
  <c r="C23" i="19"/>
  <c r="I23" i="19" s="1"/>
  <c r="F96" i="50" l="1"/>
  <c r="F74" i="50"/>
  <c r="C29" i="8"/>
  <c r="D30" i="8" s="1"/>
  <c r="C73" i="8"/>
  <c r="D74" i="8" s="1"/>
  <c r="C51" i="8"/>
  <c r="D8" i="8"/>
  <c r="C271" i="8"/>
  <c r="D272" i="8" s="1"/>
  <c r="C227" i="8"/>
  <c r="D228" i="8" s="1"/>
  <c r="C183" i="8"/>
  <c r="D184" i="8" s="1"/>
  <c r="C139" i="8"/>
  <c r="D140" i="8" s="1"/>
  <c r="C249" i="8"/>
  <c r="D250" i="8" s="1"/>
  <c r="C95" i="8"/>
  <c r="D96" i="8" s="1"/>
  <c r="C205" i="8"/>
  <c r="D206" i="8" s="1"/>
  <c r="C117" i="8"/>
  <c r="D118" i="8" s="1"/>
  <c r="C161" i="8"/>
  <c r="D162" i="8" s="1"/>
  <c r="F63" i="8"/>
  <c r="F59" i="8"/>
  <c r="F87" i="8"/>
  <c r="F65" i="8"/>
  <c r="F61" i="8"/>
  <c r="F57" i="8"/>
  <c r="F55" i="8"/>
  <c r="F53" i="8"/>
  <c r="F58" i="8"/>
  <c r="F56" i="8"/>
  <c r="F64" i="8"/>
  <c r="F62" i="8"/>
  <c r="F54" i="8"/>
  <c r="F60" i="8"/>
  <c r="F52" i="8"/>
  <c r="F84" i="8"/>
  <c r="F80" i="8"/>
  <c r="F78" i="8"/>
  <c r="F76" i="8"/>
  <c r="F83" i="8"/>
  <c r="F86" i="8"/>
  <c r="F82" i="8"/>
  <c r="F79" i="8"/>
  <c r="F77" i="8"/>
  <c r="F75" i="8"/>
  <c r="F85" i="8"/>
  <c r="F74" i="8"/>
  <c r="F81" i="8"/>
  <c r="D52" i="8" l="1"/>
</calcChain>
</file>

<file path=xl/sharedStrings.xml><?xml version="1.0" encoding="utf-8"?>
<sst xmlns="http://schemas.openxmlformats.org/spreadsheetml/2006/main" count="5696" uniqueCount="322">
  <si>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</si>
  <si>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</si>
  <si>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</si>
  <si>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</si>
  <si>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</si>
  <si>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</si>
  <si>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</si>
  <si>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</si>
  <si>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</si>
  <si>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</si>
  <si>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</si>
  <si>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</si>
  <si>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</si>
  <si>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</si>
  <si>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</si>
  <si>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</si>
  <si>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</si>
  <si>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</si>
  <si>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</si>
  <si>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</si>
  <si>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</si>
  <si>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</si>
  <si>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</si>
  <si>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</si>
  <si>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</si>
  <si>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</si>
  <si>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</si>
  <si>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</si>
  <si>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</si>
  <si>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</si>
  <si>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</si>
  <si>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</si>
  <si>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</si>
  <si>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</si>
  <si>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</si>
  <si>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</si>
  <si>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</si>
  <si>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</si>
  <si>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</si>
  <si>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</si>
  <si>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</si>
  <si>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</si>
  <si>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</si>
  <si>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</si>
  <si>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</si>
  <si>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</si>
  <si>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</si>
  <si>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</si>
  <si>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</si>
  <si>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</si>
  <si>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</si>
  <si>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</si>
  <si>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</si>
  <si>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</si>
  <si>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</si>
  <si>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</si>
  <si>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</si>
  <si>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</si>
  <si>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</si>
  <si>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</si>
  <si>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</si>
  <si>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</si>
  <si>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</si>
  <si>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</si>
  <si>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</si>
  <si>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</si>
  <si>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</si>
  <si>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</si>
  <si>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</si>
  <si>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</si>
  <si>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</si>
  <si>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</si>
  <si>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</si>
  <si>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</si>
  <si>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</si>
  <si>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</si>
  <si>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</si>
  <si>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</si>
  <si>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</si>
  <si>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</si>
  <si>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</si>
  <si>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</si>
  <si>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</si>
  <si>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</si>
  <si>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</si>
  <si>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</si>
  <si>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</si>
  <si>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</si>
  <si>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</si>
  <si>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</si>
  <si>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</si>
  <si>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</si>
  <si>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</si>
  <si>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</si>
  <si>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</si>
  <si>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</si>
  <si>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</si>
  <si>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</si>
  <si>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</si>
  <si>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</si>
  <si>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</si>
  <si>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</si>
  <si>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</si>
  <si>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</si>
  <si>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</si>
  <si>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</si>
  <si>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</si>
  <si>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</si>
  <si>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</si>
  <si>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</si>
  <si>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</si>
  <si>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</si>
  <si>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</si>
  <si>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</si>
  <si>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</si>
  <si>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</si>
  <si>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</si>
  <si>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</si>
  <si>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</si>
  <si>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</si>
  <si>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</si>
  <si>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</si>
  <si>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</si>
  <si>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</si>
  <si>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</si>
  <si>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</si>
  <si>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</si>
  <si>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</si>
  <si>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</si>
  <si>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</si>
  <si>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</si>
  <si>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</si>
  <si>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</si>
  <si>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</si>
  <si>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</si>
  <si>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</si>
  <si>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</si>
  <si>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</si>
  <si>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</si>
  <si>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</si>
  <si>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</si>
  <si>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</si>
  <si>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</si>
  <si>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</si>
  <si>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</si>
  <si>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</si>
  <si>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</si>
  <si>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</si>
  <si>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</si>
  <si>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</si>
  <si>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</si>
  <si>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</si>
  <si>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</si>
  <si>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</si>
  <si>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</si>
  <si>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</si>
  <si>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</si>
  <si>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</si>
  <si>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</si>
  <si>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</si>
  <si>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</si>
  <si>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</si>
  <si>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</si>
  <si>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</si>
  <si>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</si>
  <si>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</si>
  <si>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</si>
  <si>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</si>
  <si>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</si>
  <si>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</si>
  <si>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</si>
  <si>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</si>
  <si>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</si>
  <si>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</si>
  <si>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</si>
  <si>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</si>
  <si>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</si>
  <si>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</si>
  <si>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</si>
  <si>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</si>
  <si>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</si>
  <si>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</si>
  <si>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</si>
  <si>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</si>
  <si>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</si>
  <si>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</si>
  <si>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</si>
  <si>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</si>
  <si>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</si>
  <si>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</si>
  <si>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</si>
  <si>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</si>
  <si>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</si>
  <si>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</si>
  <si>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</si>
  <si>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</si>
  <si>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</si>
  <si>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</si>
  <si>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</si>
  <si>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</si>
  <si>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</si>
  <si>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</si>
  <si>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</si>
  <si>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</si>
  <si>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</si>
  <si>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</si>
  <si>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</si>
  <si>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</si>
  <si>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</si>
  <si>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</si>
  <si>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</si>
  <si>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2025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</si>
  <si>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</si>
  <si>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</si>
  <si>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</si>
  <si>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</si>
  <si>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</si>
  <si>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</si>
  <si>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</si>
  <si>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</si>
  <si>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</si>
  <si>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</si>
  <si>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</si>
  <si>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</si>
  <si>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</si>
  <si>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</si>
  <si>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mayo 2021</t>
  </si>
  <si>
    <t>mayo 2022</t>
  </si>
  <si>
    <t>mayo 2023</t>
  </si>
  <si>
    <t>mayo 2024</t>
  </si>
  <si>
    <t>mayo 2025</t>
  </si>
  <si>
    <t>acumulado a mayo 2021</t>
  </si>
  <si>
    <t>acumulado a mayo 2022</t>
  </si>
  <si>
    <t>acumulado a mayo 2023</t>
  </si>
  <si>
    <t>acumulado a mayo 2024</t>
  </si>
  <si>
    <t>acumulado a mayo 2025</t>
  </si>
  <si>
    <t>Viajeros  entrados en los establecimientos alojativos de Arona 
(hotel + apartamento)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</si>
  <si>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</si>
  <si>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</si>
  <si>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</si>
  <si>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</si>
  <si>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</si>
  <si>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</si>
  <si>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</si>
  <si>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</si>
  <si>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</si>
  <si>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</si>
  <si>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</si>
  <si>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23/22</t>
  </si>
  <si>
    <t>var 24/23</t>
  </si>
  <si>
    <t>-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</si>
  <si>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</si>
  <si>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</si>
  <si>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</si>
  <si>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</si>
  <si>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</si>
  <si>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</si>
  <si>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</si>
  <si>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</si>
  <si>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</si>
  <si>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mayo 2020</t>
  </si>
  <si>
    <t>mayo 2020</t>
  </si>
  <si>
    <t>Viajeros entrados en los establecimientos alojativos de Arona según lugar de residencia (hotel + apartamento)</t>
  </si>
  <si>
    <t>acumulado mayo 2020</t>
  </si>
  <si>
    <t>acumulado mayo 2021</t>
  </si>
  <si>
    <t>acumulado mayo 2022</t>
  </si>
  <si>
    <t>acumulado mayo 2023</t>
  </si>
  <si>
    <t>acumulado mayo 2024</t>
  </si>
  <si>
    <t>acumulado mayo 2025</t>
  </si>
  <si>
    <t>Viajeros entrados en los hoteles de Arona según lugar de residencia (hotel + apartamento)</t>
  </si>
  <si>
    <t>Viajeros entrados en los apartamentos de Arona según lugar de residencia (hotel + apartamento)</t>
  </si>
  <si>
    <t>Viajeros alojados en los establecimientos alojativos de Arona según lugar de residencia (hotel + apartamento)</t>
  </si>
  <si>
    <t>acumulado mayo 2019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</si>
  <si>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</si>
  <si>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</si>
  <si>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25/24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</si>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</sst>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04E59885-5973-446A-A7E4-55D191D784AC}"/>
    <cellStyle name="Normal 2 6" xfId="3" xr:uid="{C4C18636-D919-4F11-94B8-3AC32FBEEDFF}"/>
    <cellStyle name="Porcentaje" xfId="1" builtinId="5"/>
  </cellStyles>
  <dxfs count="0"/>
  <tableStyles count="1" defaultTableStyle="TableStyleMedium2" defaultPivotStyle="PivotStyleLight16">
    <tableStyle name="Invisible" pivot="0" table="0" count="0" xr9:uid="{DA2334A9-8845-40B4-9CD2-10E7CE2A357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A0-4E54-9704-D19DBBEEFE86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0-4E54-9704-D19DBBEEFE86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A0-4E54-9704-D19DBBEEFE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A0-4E54-9704-D19DBBEEFE86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A0-4E54-9704-D19DBBEEFE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A0-4E54-9704-D19DBBEEFE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3">
                  <c:v>115519</c:v>
                </c:pt>
                <c:pt idx="4">
                  <c:v>116586</c:v>
                </c:pt>
                <c:pt idx="12">
                  <c:v>579080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A0-4E54-9704-D19DBBEEF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A0-4E54-9704-D19DBBEEFE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A0-4E54-9704-D19DBBEEFE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A0-4E54-9704-D19DBBEEFE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A0-4E54-9704-D19DBBEEFE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A0-4E54-9704-D19DBBEEFE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A0-4E54-9704-D19DBBEEFE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A0-4E54-9704-D19DBBEEFE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A0-4E54-9704-D19DBBEEFE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A0-4E54-9704-D19DBBEEFE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A0-4E54-9704-D19DBBEEFE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A0-4E54-9704-D19DBBEEFE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A0-4E54-9704-D19DBBEEFE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A0-4E54-9704-D19DBBEEFE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A0-4E54-9704-D19DBBEEFE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A0-4E54-9704-D19DBBEEFE86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3">
                  <c:v>1.7412058973771849E-2</c:v>
                </c:pt>
                <c:pt idx="4">
                  <c:v>5.3913326463090439E-2</c:v>
                </c:pt>
                <c:pt idx="12">
                  <c:v>3.1294300348347681E-2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A0-4E54-9704-D19DBBEEF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A5-4B08-8219-65D2205FE323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A5-4B08-8219-65D2205FE323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A5-4B08-8219-65D2205FE3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9">
                  <c:v>5940</c:v>
                </c:pt>
                <c:pt idx="10">
                  <c:v>4195</c:v>
                </c:pt>
                <c:pt idx="11">
                  <c:v>4450</c:v>
                </c:pt>
                <c:pt idx="12">
                  <c:v>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A5-4B08-8219-65D2205FE323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A5-4B08-8219-65D2205FE3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A5-4B08-8219-65D2205FE3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3827</c:v>
                </c:pt>
                <c:pt idx="1">
                  <c:v>4791</c:v>
                </c:pt>
                <c:pt idx="2">
                  <c:v>4448</c:v>
                </c:pt>
                <c:pt idx="3">
                  <c:v>4484</c:v>
                </c:pt>
                <c:pt idx="4">
                  <c:v>3588</c:v>
                </c:pt>
                <c:pt idx="12">
                  <c:v>21138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A5-4B08-8219-65D2205FE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A5-4B08-8219-65D2205FE3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4476</c:v>
                      </c:pt>
                      <c:pt idx="1">
                        <c:v>4291</c:v>
                      </c:pt>
                      <c:pt idx="2">
                        <c:v>1680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1495</c:v>
                      </c:pt>
                      <c:pt idx="8">
                        <c:v>158</c:v>
                      </c:pt>
                      <c:pt idx="9">
                        <c:v>293</c:v>
                      </c:pt>
                      <c:pt idx="10">
                        <c:v>655</c:v>
                      </c:pt>
                      <c:pt idx="11">
                        <c:v>571</c:v>
                      </c:pt>
                      <c:pt idx="12">
                        <c:v>15410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A5-4B08-8219-65D2205FE3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A5-4B08-8219-65D2205FE3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A5-4B08-8219-65D2205FE3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A5-4B08-8219-65D2205FE3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A5-4B08-8219-65D2205FE3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A5-4B08-8219-65D2205FE3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A5-4B08-8219-65D2205FE3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A5-4B08-8219-65D2205FE3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A5-4B08-8219-65D2205FE3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A5-4B08-8219-65D2205FE3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A5-4B08-8219-65D2205FE3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A5-4B08-8219-65D2205FE3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A5-4B08-8219-65D2205FE3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A5-4B08-8219-65D2205FE323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-0.11185889997679277</c:v>
                </c:pt>
                <c:pt idx="1">
                  <c:v>-1.4603044014808719E-2</c:v>
                </c:pt>
                <c:pt idx="2">
                  <c:v>0.20640086791429346</c:v>
                </c:pt>
                <c:pt idx="3">
                  <c:v>-0.23061084420041178</c:v>
                </c:pt>
                <c:pt idx="4">
                  <c:v>-0.27028676021964615</c:v>
                </c:pt>
                <c:pt idx="12">
                  <c:v>-0.10443587679532262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A5-4B08-8219-65D2205FE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5E-4FF3-8A0B-5FCBEA222221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E-4FF3-8A0B-5FCBEA222221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5E-4FF3-8A0B-5FCBEA2222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5E-4FF3-8A0B-5FCBEA222221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5E-4FF3-8A0B-5FCBEA2222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5E-4FF3-8A0B-5FCBEA2222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3">
                  <c:v>2803</c:v>
                </c:pt>
                <c:pt idx="4">
                  <c:v>3239</c:v>
                </c:pt>
                <c:pt idx="12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5E-4FF3-8A0B-5FCBEA222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F5E-4FF3-8A0B-5FCBEA22222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F5E-4FF3-8A0B-5FCBEA2222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5E-4FF3-8A0B-5FCBEA2222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5E-4FF3-8A0B-5FCBEA2222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5E-4FF3-8A0B-5FCBEA2222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5E-4FF3-8A0B-5FCBEA2222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5E-4FF3-8A0B-5FCBEA2222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5E-4FF3-8A0B-5FCBEA2222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5E-4FF3-8A0B-5FCBEA2222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5E-4FF3-8A0B-5FCBEA2222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5E-4FF3-8A0B-5FCBEA2222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5E-4FF3-8A0B-5FCBEA2222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5E-4FF3-8A0B-5FCBEA2222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5E-4FF3-8A0B-5FCBEA2222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5E-4FF3-8A0B-5FCBEA22222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3">
                  <c:v>-0.32830098250659001</c:v>
                </c:pt>
                <c:pt idx="4">
                  <c:v>-1.7293689320388328E-2</c:v>
                </c:pt>
                <c:pt idx="12">
                  <c:v>-0.19788863589318983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5E-4FF3-8A0B-5FCBEA222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80-48FD-8EE4-6955D3372649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0-48FD-8EE4-6955D3372649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80-48FD-8EE4-6955D33726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9">
                  <c:v>1650</c:v>
                </c:pt>
                <c:pt idx="10">
                  <c:v>3087</c:v>
                </c:pt>
                <c:pt idx="11">
                  <c:v>3064</c:v>
                </c:pt>
                <c:pt idx="12">
                  <c:v>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80-48FD-8EE4-6955D3372649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80-48FD-8EE4-6955D33726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80-48FD-8EE4-6955D33726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3174</c:v>
                </c:pt>
                <c:pt idx="1">
                  <c:v>3548</c:v>
                </c:pt>
                <c:pt idx="2">
                  <c:v>3801</c:v>
                </c:pt>
                <c:pt idx="3">
                  <c:v>2096</c:v>
                </c:pt>
                <c:pt idx="4">
                  <c:v>415</c:v>
                </c:pt>
                <c:pt idx="12">
                  <c:v>13034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80-48FD-8EE4-6955D3372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80-48FD-8EE4-6955D33726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3686</c:v>
                      </c:pt>
                      <c:pt idx="1">
                        <c:v>4220</c:v>
                      </c:pt>
                      <c:pt idx="2">
                        <c:v>1681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34</c:v>
                      </c:pt>
                      <c:pt idx="10">
                        <c:v>37</c:v>
                      </c:pt>
                      <c:pt idx="11">
                        <c:v>39</c:v>
                      </c:pt>
                      <c:pt idx="12">
                        <c:v>9750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80-48FD-8EE4-6955D33726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80-48FD-8EE4-6955D33726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80-48FD-8EE4-6955D33726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80-48FD-8EE4-6955D33726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80-48FD-8EE4-6955D33726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80-48FD-8EE4-6955D33726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80-48FD-8EE4-6955D33726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80-48FD-8EE4-6955D33726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80-48FD-8EE4-6955D33726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80-48FD-8EE4-6955D33726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80-48FD-8EE4-6955D33726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80-48FD-8EE4-6955D33726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80-48FD-8EE4-6955D33726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80-48FD-8EE4-6955D337264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-9.2883681051729061E-2</c:v>
                </c:pt>
                <c:pt idx="1">
                  <c:v>-4.1340178330180999E-2</c:v>
                </c:pt>
                <c:pt idx="2">
                  <c:v>4.0799561883899216E-2</c:v>
                </c:pt>
                <c:pt idx="3">
                  <c:v>0.71803278688524586</c:v>
                </c:pt>
                <c:pt idx="4">
                  <c:v>-0.21698113207547165</c:v>
                </c:pt>
                <c:pt idx="12">
                  <c:v>3.428027297254399E-2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80-48FD-8EE4-6955D3372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4C-40CA-B992-27579D63B4D9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4C-40CA-B992-27579D63B4D9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4C-40CA-B992-27579D63B4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9">
                  <c:v>2132</c:v>
                </c:pt>
                <c:pt idx="10">
                  <c:v>3388</c:v>
                </c:pt>
                <c:pt idx="11">
                  <c:v>4168</c:v>
                </c:pt>
                <c:pt idx="12">
                  <c:v>24735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4C-40CA-B992-27579D63B4D9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4C-40CA-B992-27579D63B4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4C-40CA-B992-27579D63B4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3438</c:v>
                </c:pt>
                <c:pt idx="1">
                  <c:v>3336</c:v>
                </c:pt>
                <c:pt idx="2">
                  <c:v>3137</c:v>
                </c:pt>
                <c:pt idx="3">
                  <c:v>1353</c:v>
                </c:pt>
                <c:pt idx="4">
                  <c:v>129</c:v>
                </c:pt>
                <c:pt idx="12">
                  <c:v>11393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4C-40CA-B992-27579D63B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4C-40CA-B992-27579D63B4D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6518</c:v>
                      </c:pt>
                      <c:pt idx="1">
                        <c:v>6567</c:v>
                      </c:pt>
                      <c:pt idx="2">
                        <c:v>2282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</c:v>
                      </c:pt>
                      <c:pt idx="8">
                        <c:v>27</c:v>
                      </c:pt>
                      <c:pt idx="9">
                        <c:v>360</c:v>
                      </c:pt>
                      <c:pt idx="10">
                        <c:v>536</c:v>
                      </c:pt>
                      <c:pt idx="11">
                        <c:v>406</c:v>
                      </c:pt>
                      <c:pt idx="12">
                        <c:v>16737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4C-40CA-B992-27579D63B4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4C-40CA-B992-27579D63B4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4C-40CA-B992-27579D63B4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4C-40CA-B992-27579D63B4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4C-40CA-B992-27579D63B4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4C-40CA-B992-27579D63B4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4C-40CA-B992-27579D63B4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4C-40CA-B992-27579D63B4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4C-40CA-B992-27579D63B4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4C-40CA-B992-27579D63B4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4C-40CA-B992-27579D63B4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4C-40CA-B992-27579D63B4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4C-40CA-B992-27579D63B4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4C-40CA-B992-27579D63B4D9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-0.28716566452415504</c:v>
                </c:pt>
                <c:pt idx="1">
                  <c:v>-0.19264278799612777</c:v>
                </c:pt>
                <c:pt idx="2">
                  <c:v>-0.28639672429481344</c:v>
                </c:pt>
                <c:pt idx="3">
                  <c:v>0.12656119900083262</c:v>
                </c:pt>
                <c:pt idx="4">
                  <c:v>0.22857142857142865</c:v>
                </c:pt>
                <c:pt idx="12">
                  <c:v>-0.22269222896909324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4C-40CA-B992-27579D63B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A6-4F8A-AFB0-577B8633E7E7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6-4F8A-AFB0-577B8633E7E7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A6-4F8A-AFB0-577B8633E7E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A6-4F8A-AFB0-577B8633E7E7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A6-4F8A-AFB0-577B8633E7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A6-4F8A-AFB0-577B8633E7E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3">
                  <c:v>115519</c:v>
                </c:pt>
                <c:pt idx="4">
                  <c:v>116586</c:v>
                </c:pt>
                <c:pt idx="12">
                  <c:v>579080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A6-4F8A-AFB0-577B8633E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A6-4F8A-AFB0-577B8633E7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A6-4F8A-AFB0-577B8633E7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6-4F8A-AFB0-577B8633E7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6-4F8A-AFB0-577B8633E7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6-4F8A-AFB0-577B8633E7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6-4F8A-AFB0-577B8633E7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6-4F8A-AFB0-577B8633E7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A6-4F8A-AFB0-577B8633E7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A6-4F8A-AFB0-577B8633E7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A6-4F8A-AFB0-577B8633E7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A6-4F8A-AFB0-577B8633E7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A6-4F8A-AFB0-577B8633E7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A6-4F8A-AFB0-577B8633E7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A6-4F8A-AFB0-577B8633E7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A6-4F8A-AFB0-577B8633E7E7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3">
                  <c:v>1.7412058973771849E-2</c:v>
                </c:pt>
                <c:pt idx="4">
                  <c:v>5.3913326463090439E-2</c:v>
                </c:pt>
                <c:pt idx="12">
                  <c:v>3.1294300348347681E-2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A6-4F8A-AFB0-577B8633E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52-484F-83C0-86B1B388E8BB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2-484F-83C0-86B1B388E8BB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52-484F-83C0-86B1B388E8B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9">
                  <c:v>79884</c:v>
                </c:pt>
                <c:pt idx="10">
                  <c:v>70390</c:v>
                </c:pt>
                <c:pt idx="11">
                  <c:v>71887</c:v>
                </c:pt>
                <c:pt idx="12">
                  <c:v>861467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52-484F-83C0-86B1B388E8BB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52-484F-83C0-86B1B388E8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52-484F-83C0-86B1B388E8B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69478</c:v>
                </c:pt>
                <c:pt idx="1">
                  <c:v>72932</c:v>
                </c:pt>
                <c:pt idx="2">
                  <c:v>74634</c:v>
                </c:pt>
                <c:pt idx="3">
                  <c:v>66362</c:v>
                </c:pt>
                <c:pt idx="4">
                  <c:v>71750</c:v>
                </c:pt>
                <c:pt idx="12">
                  <c:v>355156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52-484F-83C0-86B1B388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52-484F-83C0-86B1B388E8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60504</c:v>
                      </c:pt>
                      <c:pt idx="1">
                        <c:v>62555</c:v>
                      </c:pt>
                      <c:pt idx="2">
                        <c:v>24047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14181</c:v>
                      </c:pt>
                      <c:pt idx="8">
                        <c:v>8785</c:v>
                      </c:pt>
                      <c:pt idx="9">
                        <c:v>9727</c:v>
                      </c:pt>
                      <c:pt idx="10">
                        <c:v>7481</c:v>
                      </c:pt>
                      <c:pt idx="11">
                        <c:v>8227</c:v>
                      </c:pt>
                      <c:pt idx="12">
                        <c:v>206279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52-484F-83C0-86B1B388E8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52-484F-83C0-86B1B388E8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52-484F-83C0-86B1B388E8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52-484F-83C0-86B1B388E8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52-484F-83C0-86B1B388E8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52-484F-83C0-86B1B388E8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52-484F-83C0-86B1B388E8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52-484F-83C0-86B1B388E8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52-484F-83C0-86B1B388E8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52-484F-83C0-86B1B388E8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52-484F-83C0-86B1B388E8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52-484F-83C0-86B1B388E8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52-484F-83C0-86B1B388E8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52-484F-83C0-86B1B388E8B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0.11933108859209618</c:v>
                </c:pt>
                <c:pt idx="1">
                  <c:v>7.7234391385906154E-2</c:v>
                </c:pt>
                <c:pt idx="2">
                  <c:v>-1.7197787727152969E-2</c:v>
                </c:pt>
                <c:pt idx="3">
                  <c:v>-2.0139975784779884E-2</c:v>
                </c:pt>
                <c:pt idx="4">
                  <c:v>4.82869457228432E-2</c:v>
                </c:pt>
                <c:pt idx="12">
                  <c:v>3.8817146116384205E-2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52-484F-83C0-86B1B388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F2-47AE-8A57-16C378310C4A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2-47AE-8A57-16C378310C4A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F2-47AE-8A57-16C378310C4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9">
                  <c:v>61026</c:v>
                </c:pt>
                <c:pt idx="10">
                  <c:v>54172</c:v>
                </c:pt>
                <c:pt idx="11">
                  <c:v>53638</c:v>
                </c:pt>
                <c:pt idx="12">
                  <c:v>651257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2-47AE-8A57-16C378310C4A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F2-47AE-8A57-16C378310C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F2-47AE-8A57-16C378310C4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51937</c:v>
                </c:pt>
                <c:pt idx="1">
                  <c:v>55634</c:v>
                </c:pt>
                <c:pt idx="2">
                  <c:v>58113</c:v>
                </c:pt>
                <c:pt idx="3">
                  <c:v>51490</c:v>
                </c:pt>
                <c:pt idx="4">
                  <c:v>57980</c:v>
                </c:pt>
                <c:pt idx="12">
                  <c:v>275154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F2-47AE-8A57-16C378310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F2-47AE-8A57-16C378310C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44788</c:v>
                      </c:pt>
                      <c:pt idx="1">
                        <c:v>45868</c:v>
                      </c:pt>
                      <c:pt idx="2">
                        <c:v>16834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10075</c:v>
                      </c:pt>
                      <c:pt idx="8">
                        <c:v>6466</c:v>
                      </c:pt>
                      <c:pt idx="9">
                        <c:v>8213</c:v>
                      </c:pt>
                      <c:pt idx="10">
                        <c:v>5716</c:v>
                      </c:pt>
                      <c:pt idx="11">
                        <c:v>6600</c:v>
                      </c:pt>
                      <c:pt idx="12">
                        <c:v>151994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F2-47AE-8A57-16C378310C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F2-47AE-8A57-16C378310C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F2-47AE-8A57-16C378310C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F2-47AE-8A57-16C378310C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F2-47AE-8A57-16C378310C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F2-47AE-8A57-16C378310C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F2-47AE-8A57-16C378310C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F2-47AE-8A57-16C378310C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F2-47AE-8A57-16C378310C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F2-47AE-8A57-16C378310C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F2-47AE-8A57-16C378310C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F2-47AE-8A57-16C378310C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F2-47AE-8A57-16C378310C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F2-47AE-8A57-16C378310C4A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3.9634085313369427E-2</c:v>
                </c:pt>
                <c:pt idx="1">
                  <c:v>0.10053014717518605</c:v>
                </c:pt>
                <c:pt idx="2">
                  <c:v>4.0332975295381379E-2</c:v>
                </c:pt>
                <c:pt idx="3">
                  <c:v>1.9987718151383671E-2</c:v>
                </c:pt>
                <c:pt idx="4">
                  <c:v>0.10665750496258974</c:v>
                </c:pt>
                <c:pt idx="12">
                  <c:v>6.1378943226791938E-2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F2-47AE-8A57-16C378310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25-4448-9029-112DC0CAC8DC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5-4448-9029-112DC0CAC8DC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25-4448-9029-112DC0CAC8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9">
                  <c:v>18858</c:v>
                </c:pt>
                <c:pt idx="10">
                  <c:v>16218</c:v>
                </c:pt>
                <c:pt idx="11">
                  <c:v>18249</c:v>
                </c:pt>
                <c:pt idx="12">
                  <c:v>210210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25-4448-9029-112DC0CAC8DC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25-4448-9029-112DC0CAC8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25-4448-9029-112DC0CAC8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17541</c:v>
                </c:pt>
                <c:pt idx="1">
                  <c:v>17298</c:v>
                </c:pt>
                <c:pt idx="2">
                  <c:v>16521</c:v>
                </c:pt>
                <c:pt idx="3">
                  <c:v>14872</c:v>
                </c:pt>
                <c:pt idx="4">
                  <c:v>13770</c:v>
                </c:pt>
                <c:pt idx="12">
                  <c:v>80002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25-4448-9029-112DC0CAC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25-4448-9029-112DC0CAC8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15716</c:v>
                      </c:pt>
                      <c:pt idx="1">
                        <c:v>16687</c:v>
                      </c:pt>
                      <c:pt idx="2">
                        <c:v>7213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4106</c:v>
                      </c:pt>
                      <c:pt idx="8">
                        <c:v>2319</c:v>
                      </c:pt>
                      <c:pt idx="9">
                        <c:v>1514</c:v>
                      </c:pt>
                      <c:pt idx="10">
                        <c:v>1765</c:v>
                      </c:pt>
                      <c:pt idx="11">
                        <c:v>1627</c:v>
                      </c:pt>
                      <c:pt idx="12">
                        <c:v>54285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25-4448-9029-112DC0CAC8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25-4448-9029-112DC0CAC8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25-4448-9029-112DC0CAC8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25-4448-9029-112DC0CAC8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25-4448-9029-112DC0CAC8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25-4448-9029-112DC0CAC8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25-4448-9029-112DC0CAC8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25-4448-9029-112DC0CAC8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25-4448-9029-112DC0CAC8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25-4448-9029-112DC0CAC8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25-4448-9029-112DC0CAC8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25-4448-9029-112DC0CAC8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25-4448-9029-112DC0CAC8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25-4448-9029-112DC0CAC8DC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0.4479940564635958</c:v>
                </c:pt>
                <c:pt idx="1">
                  <c:v>8.5709288088158253E-3</c:v>
                </c:pt>
                <c:pt idx="2">
                  <c:v>-0.17724103585657369</c:v>
                </c:pt>
                <c:pt idx="3">
                  <c:v>-0.13760510292838501</c:v>
                </c:pt>
                <c:pt idx="4">
                  <c:v>-0.14221640814800973</c:v>
                </c:pt>
                <c:pt idx="12">
                  <c:v>-3.1956729547572116E-2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25-4448-9029-112DC0CAC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74-4F58-A306-2501AA8E3D25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4-4F58-A306-2501AA8E3D25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74-4F58-A306-2501AA8E3D2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9">
                  <c:v>45196</c:v>
                </c:pt>
                <c:pt idx="10">
                  <c:v>43526</c:v>
                </c:pt>
                <c:pt idx="11">
                  <c:v>43563</c:v>
                </c:pt>
                <c:pt idx="12">
                  <c:v>526356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74-4F58-A306-2501AA8E3D25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74-4F58-A306-2501AA8E3D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74-4F58-A306-2501AA8E3D2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39280</c:v>
                </c:pt>
                <c:pt idx="1">
                  <c:v>42087</c:v>
                </c:pt>
                <c:pt idx="2">
                  <c:v>48564</c:v>
                </c:pt>
                <c:pt idx="3">
                  <c:v>49157</c:v>
                </c:pt>
                <c:pt idx="4">
                  <c:v>44836</c:v>
                </c:pt>
                <c:pt idx="12">
                  <c:v>223924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74-4F58-A306-2501AA8E3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74-4F58-A306-2501AA8E3D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42755</c:v>
                      </c:pt>
                      <c:pt idx="2">
                        <c:v>17153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16622</c:v>
                      </c:pt>
                      <c:pt idx="8">
                        <c:v>9395</c:v>
                      </c:pt>
                      <c:pt idx="9">
                        <c:v>11947</c:v>
                      </c:pt>
                      <c:pt idx="10">
                        <c:v>9017</c:v>
                      </c:pt>
                      <c:pt idx="11">
                        <c:v>9171</c:v>
                      </c:pt>
                      <c:pt idx="12">
                        <c:v>169066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74-4F58-A306-2501AA8E3D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74-4F58-A306-2501AA8E3D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74-4F58-A306-2501AA8E3D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74-4F58-A306-2501AA8E3D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74-4F58-A306-2501AA8E3D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74-4F58-A306-2501AA8E3D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74-4F58-A306-2501AA8E3D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74-4F58-A306-2501AA8E3D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74-4F58-A306-2501AA8E3D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74-4F58-A306-2501AA8E3D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74-4F58-A306-2501AA8E3D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74-4F58-A306-2501AA8E3D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74-4F58-A306-2501AA8E3D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74-4F58-A306-2501AA8E3D25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-2.0204539785482645E-2</c:v>
                </c:pt>
                <c:pt idx="1">
                  <c:v>-5.5137732079114543E-2</c:v>
                </c:pt>
                <c:pt idx="2">
                  <c:v>3.3342553780028483E-2</c:v>
                </c:pt>
                <c:pt idx="3">
                  <c:v>7.292212327571157E-2</c:v>
                </c:pt>
                <c:pt idx="4">
                  <c:v>6.3043839059202966E-2</c:v>
                </c:pt>
                <c:pt idx="12">
                  <c:v>1.9583559099001446E-2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74-4F58-A306-2501AA8E3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1387823</c:v>
                </c:pt>
                <c:pt idx="1">
                  <c:v>1319978</c:v>
                </c:pt>
                <c:pt idx="2">
                  <c:v>1243535</c:v>
                </c:pt>
                <c:pt idx="3">
                  <c:v>492258</c:v>
                </c:pt>
                <c:pt idx="4">
                  <c:v>375345</c:v>
                </c:pt>
                <c:pt idx="5">
                  <c:v>1299411</c:v>
                </c:pt>
                <c:pt idx="6">
                  <c:v>1322486</c:v>
                </c:pt>
                <c:pt idx="7">
                  <c:v>1360793</c:v>
                </c:pt>
                <c:pt idx="8">
                  <c:v>1347211</c:v>
                </c:pt>
                <c:pt idx="9">
                  <c:v>1241852</c:v>
                </c:pt>
                <c:pt idx="10">
                  <c:v>1207652</c:v>
                </c:pt>
                <c:pt idx="11">
                  <c:v>1179248</c:v>
                </c:pt>
                <c:pt idx="12">
                  <c:v>1140909</c:v>
                </c:pt>
                <c:pt idx="13">
                  <c:v>1138202</c:v>
                </c:pt>
                <c:pt idx="14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8-4967-94AC-DDDA4FA80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5.139858391579244E-2</c:v>
                </c:pt>
                <c:pt idx="1">
                  <c:v>6.1472334916186533E-2</c:v>
                </c:pt>
                <c:pt idx="2">
                  <c:v>1.5261854555944239</c:v>
                </c:pt>
                <c:pt idx="3">
                  <c:v>0.31148143707788845</c:v>
                </c:pt>
                <c:pt idx="4">
                  <c:v>-0.71114220212080703</c:v>
                </c:pt>
                <c:pt idx="5">
                  <c:v>-1.7448199829714683E-2</c:v>
                </c:pt>
                <c:pt idx="6">
                  <c:v>-2.8150497540772146E-2</c:v>
                </c:pt>
                <c:pt idx="7">
                  <c:v>1.008156851450881E-2</c:v>
                </c:pt>
                <c:pt idx="8">
                  <c:v>8.4840222506385565E-2</c:v>
                </c:pt>
                <c:pt idx="9">
                  <c:v>2.8319416520653284E-2</c:v>
                </c:pt>
                <c:pt idx="10">
                  <c:v>2.4086536504619893E-2</c:v>
                </c:pt>
                <c:pt idx="11">
                  <c:v>3.3603907060072213E-2</c:v>
                </c:pt>
                <c:pt idx="12">
                  <c:v>2.3783124612326567E-3</c:v>
                </c:pt>
                <c:pt idx="13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8-4967-94AC-DDDA4FA80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7B-436A-AB63-12934936070E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7B-436A-AB63-12934936070E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7B-436A-AB63-1293493607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9">
                  <c:v>9833</c:v>
                </c:pt>
                <c:pt idx="10">
                  <c:v>6177</c:v>
                </c:pt>
                <c:pt idx="11">
                  <c:v>7541</c:v>
                </c:pt>
                <c:pt idx="12">
                  <c:v>114660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7B-436A-AB63-12934936070E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7B-436A-AB63-1293493607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7B-436A-AB63-1293493607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5520</c:v>
                </c:pt>
                <c:pt idx="1">
                  <c:v>5645</c:v>
                </c:pt>
                <c:pt idx="2">
                  <c:v>5678</c:v>
                </c:pt>
                <c:pt idx="3">
                  <c:v>12728</c:v>
                </c:pt>
                <c:pt idx="4">
                  <c:v>9435</c:v>
                </c:pt>
                <c:pt idx="12">
                  <c:v>39006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7B-436A-AB63-129349360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7B-436A-AB63-1293493607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5572</c:v>
                      </c:pt>
                      <c:pt idx="1">
                        <c:v>6245</c:v>
                      </c:pt>
                      <c:pt idx="2">
                        <c:v>2136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13164</c:v>
                      </c:pt>
                      <c:pt idx="8">
                        <c:v>7078</c:v>
                      </c:pt>
                      <c:pt idx="9">
                        <c:v>7771</c:v>
                      </c:pt>
                      <c:pt idx="10">
                        <c:v>2621</c:v>
                      </c:pt>
                      <c:pt idx="11">
                        <c:v>2321</c:v>
                      </c:pt>
                      <c:pt idx="12">
                        <c:v>51760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7B-436A-AB63-1293493607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7B-436A-AB63-1293493607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7B-436A-AB63-1293493607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7B-436A-AB63-1293493607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7B-436A-AB63-1293493607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7B-436A-AB63-1293493607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7B-436A-AB63-1293493607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7B-436A-AB63-1293493607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7B-436A-AB63-1293493607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7B-436A-AB63-1293493607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7B-436A-AB63-1293493607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7B-436A-AB63-1293493607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7B-436A-AB63-1293493607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7B-436A-AB63-12934936070E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0.25369066545537144</c:v>
                </c:pt>
                <c:pt idx="1">
                  <c:v>0.14479821537213544</c:v>
                </c:pt>
                <c:pt idx="2">
                  <c:v>-0.34952457326154196</c:v>
                </c:pt>
                <c:pt idx="3">
                  <c:v>0.54353626000485078</c:v>
                </c:pt>
                <c:pt idx="4">
                  <c:v>-1.6777824093372251E-2</c:v>
                </c:pt>
                <c:pt idx="12">
                  <c:v>8.63668012811587E-2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7B-436A-AB63-129349360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861467</c:v>
                </c:pt>
                <c:pt idx="1">
                  <c:v>810513</c:v>
                </c:pt>
                <c:pt idx="2">
                  <c:v>752557</c:v>
                </c:pt>
                <c:pt idx="3">
                  <c:v>256749</c:v>
                </c:pt>
                <c:pt idx="4">
                  <c:v>206279</c:v>
                </c:pt>
                <c:pt idx="5">
                  <c:v>729995</c:v>
                </c:pt>
                <c:pt idx="6">
                  <c:v>708603</c:v>
                </c:pt>
                <c:pt idx="7">
                  <c:v>722030</c:v>
                </c:pt>
                <c:pt idx="8">
                  <c:v>738826</c:v>
                </c:pt>
                <c:pt idx="9">
                  <c:v>674992</c:v>
                </c:pt>
                <c:pt idx="10">
                  <c:v>642601</c:v>
                </c:pt>
                <c:pt idx="11">
                  <c:v>623830</c:v>
                </c:pt>
                <c:pt idx="12">
                  <c:v>609497</c:v>
                </c:pt>
                <c:pt idx="13">
                  <c:v>614736</c:v>
                </c:pt>
                <c:pt idx="14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E-4A36-B08A-6859E4C2C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6.2866357479768986E-2</c:v>
                </c:pt>
                <c:pt idx="1">
                  <c:v>7.7012106724141827E-2</c:v>
                </c:pt>
                <c:pt idx="2">
                  <c:v>1.9311000237586127</c:v>
                </c:pt>
                <c:pt idx="3">
                  <c:v>0.24466862841103554</c:v>
                </c:pt>
                <c:pt idx="4">
                  <c:v>-0.71742409194583523</c:v>
                </c:pt>
                <c:pt idx="5">
                  <c:v>3.0188977466931499E-2</c:v>
                </c:pt>
                <c:pt idx="6">
                  <c:v>-1.8596180214118574E-2</c:v>
                </c:pt>
                <c:pt idx="7">
                  <c:v>-2.2733363471236778E-2</c:v>
                </c:pt>
                <c:pt idx="8">
                  <c:v>9.4570009718633719E-2</c:v>
                </c:pt>
                <c:pt idx="9">
                  <c:v>5.0406084024145592E-2</c:v>
                </c:pt>
                <c:pt idx="10">
                  <c:v>3.0089928345863548E-2</c:v>
                </c:pt>
                <c:pt idx="11">
                  <c:v>2.3516112466509309E-2</c:v>
                </c:pt>
                <c:pt idx="12">
                  <c:v>-8.5223575648734062E-3</c:v>
                </c:pt>
                <c:pt idx="13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E-4A36-B08A-6859E4C2C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651257</c:v>
                </c:pt>
                <c:pt idx="1">
                  <c:v>609226</c:v>
                </c:pt>
                <c:pt idx="2">
                  <c:v>573367</c:v>
                </c:pt>
                <c:pt idx="3">
                  <c:v>206077</c:v>
                </c:pt>
                <c:pt idx="4">
                  <c:v>151994</c:v>
                </c:pt>
                <c:pt idx="5">
                  <c:v>552295</c:v>
                </c:pt>
                <c:pt idx="6">
                  <c:v>510204</c:v>
                </c:pt>
                <c:pt idx="7">
                  <c:v>508931</c:v>
                </c:pt>
                <c:pt idx="8">
                  <c:v>529296</c:v>
                </c:pt>
                <c:pt idx="9">
                  <c:v>490647</c:v>
                </c:pt>
                <c:pt idx="10">
                  <c:v>462729</c:v>
                </c:pt>
                <c:pt idx="11">
                  <c:v>441183</c:v>
                </c:pt>
                <c:pt idx="12">
                  <c:v>422920</c:v>
                </c:pt>
                <c:pt idx="13">
                  <c:v>411341</c:v>
                </c:pt>
                <c:pt idx="14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6-461E-A5A5-C7818CEC8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6.8990817857412567E-2</c:v>
                </c:pt>
                <c:pt idx="1">
                  <c:v>6.254109497058602E-2</c:v>
                </c:pt>
                <c:pt idx="2">
                  <c:v>1.7822949674150923</c:v>
                </c:pt>
                <c:pt idx="3">
                  <c:v>0.35582325618116495</c:v>
                </c:pt>
                <c:pt idx="4">
                  <c:v>-0.72479562552621335</c:v>
                </c:pt>
                <c:pt idx="5">
                  <c:v>8.2498373199739738E-2</c:v>
                </c:pt>
                <c:pt idx="6">
                  <c:v>2.50132139720316E-3</c:v>
                </c:pt>
                <c:pt idx="7">
                  <c:v>-3.8475635561198263E-2</c:v>
                </c:pt>
                <c:pt idx="8">
                  <c:v>7.8771499672880996E-2</c:v>
                </c:pt>
                <c:pt idx="9">
                  <c:v>6.0333370071899539E-2</c:v>
                </c:pt>
                <c:pt idx="10">
                  <c:v>4.8836877214217145E-2</c:v>
                </c:pt>
                <c:pt idx="11">
                  <c:v>4.3183107916390906E-2</c:v>
                </c:pt>
                <c:pt idx="12">
                  <c:v>2.8149394298161434E-2</c:v>
                </c:pt>
                <c:pt idx="13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66-461E-A5A5-C7818CEC8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51-4FB3-BAAA-B3B617ECF08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51-4FB3-BAAA-B3B617ECF08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51-4FB3-BAAA-B3B617ECF08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151-4FB3-BAAA-B3B617ECF08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51-4FB3-BAAA-B3B617ECF08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151-4FB3-BAAA-B3B617ECF08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151-4FB3-BAAA-B3B617ECF08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151-4FB3-BAAA-B3B617ECF0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1387823</c:v>
                </c:pt>
                <c:pt idx="1">
                  <c:v>114660</c:v>
                </c:pt>
                <c:pt idx="2">
                  <c:v>1273163</c:v>
                </c:pt>
                <c:pt idx="3">
                  <c:v>683651</c:v>
                </c:pt>
                <c:pt idx="4">
                  <c:v>44501</c:v>
                </c:pt>
                <c:pt idx="5">
                  <c:v>29098</c:v>
                </c:pt>
                <c:pt idx="6">
                  <c:v>57898</c:v>
                </c:pt>
                <c:pt idx="7">
                  <c:v>44633</c:v>
                </c:pt>
                <c:pt idx="8">
                  <c:v>22219</c:v>
                </c:pt>
                <c:pt idx="9">
                  <c:v>24735</c:v>
                </c:pt>
                <c:pt idx="10">
                  <c:v>366428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51-4FB3-BAAA-B3B617ECF088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5.139858391579244E-2</c:v>
                </c:pt>
                <c:pt idx="1">
                  <c:v>-3.6195215439705497E-2</c:v>
                </c:pt>
                <c:pt idx="2">
                  <c:v>6.007516994001727E-2</c:v>
                </c:pt>
                <c:pt idx="3">
                  <c:v>7.7139899573178239E-2</c:v>
                </c:pt>
                <c:pt idx="4">
                  <c:v>-1.4003057629672355E-2</c:v>
                </c:pt>
                <c:pt idx="5">
                  <c:v>6.9208941795280143E-3</c:v>
                </c:pt>
                <c:pt idx="6">
                  <c:v>4.3620894769097696E-2</c:v>
                </c:pt>
                <c:pt idx="7">
                  <c:v>1.0093466404146101E-2</c:v>
                </c:pt>
                <c:pt idx="8">
                  <c:v>-5.4711763454584172E-2</c:v>
                </c:pt>
                <c:pt idx="9">
                  <c:v>-6.7518660936439767E-2</c:v>
                </c:pt>
                <c:pt idx="10">
                  <c:v>6.9569227715605031E-2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51-4FB3-BAAA-B3B617ECF08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151-4FB3-BAAA-B3B617ECF08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151-4FB3-BAAA-B3B617ECF08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151-4FB3-BAAA-B3B617ECF08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151-4FB3-BAAA-B3B617ECF08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151-4FB3-BAAA-B3B617ECF08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151-4FB3-BAAA-B3B617ECF08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151-4FB3-BAAA-B3B617ECF088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8.2618604822084662E-2</c:v>
                </c:pt>
                <c:pt idx="2">
                  <c:v>0.91738139517791539</c:v>
                </c:pt>
                <c:pt idx="3">
                  <c:v>0.49260676613660387</c:v>
                </c:pt>
                <c:pt idx="4">
                  <c:v>3.2065328215485689E-2</c:v>
                </c:pt>
                <c:pt idx="5">
                  <c:v>2.0966650646372053E-2</c:v>
                </c:pt>
                <c:pt idx="6">
                  <c:v>4.1718576504352498E-2</c:v>
                </c:pt>
                <c:pt idx="7">
                  <c:v>3.2160441209001439E-2</c:v>
                </c:pt>
                <c:pt idx="8">
                  <c:v>1.600996668883568E-2</c:v>
                </c:pt>
                <c:pt idx="9">
                  <c:v>1.7822877989484249E-2</c:v>
                </c:pt>
                <c:pt idx="10">
                  <c:v>0.26403078778777983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151-4FB3-BAAA-B3B617ECF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0B-46F8-AC9A-68735AD49D0A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0B-46F8-AC9A-68735AD49D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0B-46F8-AC9A-68735AD49D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0B-46F8-AC9A-68735AD49D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0B-46F8-AC9A-68735AD49D0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0B-46F8-AC9A-68735AD49D0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F0B-46F8-AC9A-68735AD49D0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0B-46F8-AC9A-68735AD49D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110622</c:v>
                </c:pt>
                <c:pt idx="1">
                  <c:v>9596</c:v>
                </c:pt>
                <c:pt idx="2">
                  <c:v>4139</c:v>
                </c:pt>
                <c:pt idx="3">
                  <c:v>5457</c:v>
                </c:pt>
                <c:pt idx="4">
                  <c:v>101026</c:v>
                </c:pt>
                <c:pt idx="5">
                  <c:v>61775</c:v>
                </c:pt>
                <c:pt idx="6">
                  <c:v>2729</c:v>
                </c:pt>
                <c:pt idx="7">
                  <c:v>2217</c:v>
                </c:pt>
                <c:pt idx="8">
                  <c:v>4917</c:v>
                </c:pt>
                <c:pt idx="9">
                  <c:v>3296</c:v>
                </c:pt>
                <c:pt idx="10">
                  <c:v>530</c:v>
                </c:pt>
                <c:pt idx="11">
                  <c:v>105</c:v>
                </c:pt>
                <c:pt idx="12">
                  <c:v>25457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0B-46F8-AC9A-68735AD49D0A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0.14477605762066403</c:v>
                </c:pt>
                <c:pt idx="1">
                  <c:v>0.19308715653363162</c:v>
                </c:pt>
                <c:pt idx="2">
                  <c:v>6.4831489580653434E-2</c:v>
                </c:pt>
                <c:pt idx="3">
                  <c:v>0.313041385948027</c:v>
                </c:pt>
                <c:pt idx="4">
                  <c:v>0.14038989039271232</c:v>
                </c:pt>
                <c:pt idx="5">
                  <c:v>0.11826146772383339</c:v>
                </c:pt>
                <c:pt idx="6">
                  <c:v>0.30262529832935559</c:v>
                </c:pt>
                <c:pt idx="7">
                  <c:v>-2.6777875329236145E-2</c:v>
                </c:pt>
                <c:pt idx="8">
                  <c:v>0.3669724770642202</c:v>
                </c:pt>
                <c:pt idx="9">
                  <c:v>-2.6004728132387744E-2</c:v>
                </c:pt>
                <c:pt idx="10">
                  <c:v>0.59159159159159169</c:v>
                </c:pt>
                <c:pt idx="11">
                  <c:v>-0.50934579439252337</c:v>
                </c:pt>
                <c:pt idx="12">
                  <c:v>0.18702788398768999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F0B-46F8-AC9A-68735AD49D0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F0B-46F8-AC9A-68735AD49D0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F0B-46F8-AC9A-68735AD49D0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F0B-46F8-AC9A-68735AD49D0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F0B-46F8-AC9A-68735AD49D0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F0B-46F8-AC9A-68735AD49D0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F0B-46F8-AC9A-68735AD49D0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F0B-46F8-AC9A-68735AD49D0A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8.6745855254831764E-2</c:v>
                </c:pt>
                <c:pt idx="2">
                  <c:v>3.7415703928694109E-2</c:v>
                </c:pt>
                <c:pt idx="3">
                  <c:v>4.9330151326137661E-2</c:v>
                </c:pt>
                <c:pt idx="4">
                  <c:v>0.91325414474516819</c:v>
                </c:pt>
                <c:pt idx="5">
                  <c:v>0.5584332230478567</c:v>
                </c:pt>
                <c:pt idx="6">
                  <c:v>2.4669595559653597E-2</c:v>
                </c:pt>
                <c:pt idx="7">
                  <c:v>2.0041221456853067E-2</c:v>
                </c:pt>
                <c:pt idx="8">
                  <c:v>4.4448663014590224E-2</c:v>
                </c:pt>
                <c:pt idx="9">
                  <c:v>2.9795158286778398E-2</c:v>
                </c:pt>
                <c:pt idx="10">
                  <c:v>4.7910903798521086E-3</c:v>
                </c:pt>
                <c:pt idx="11">
                  <c:v>9.4917828280088954E-4</c:v>
                </c:pt>
                <c:pt idx="12">
                  <c:v>0.23012601471678329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F0B-46F8-AC9A-68735AD49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74-4B8C-9EF1-581EE182776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74-4B8C-9EF1-581EE18277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74-4B8C-9EF1-581EE18277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74-4B8C-9EF1-581EE18277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A74-4B8C-9EF1-581EE182776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74-4B8C-9EF1-581EE182776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A74-4B8C-9EF1-581EE182776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A74-4B8C-9EF1-581EE18277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579080</c:v>
                </c:pt>
                <c:pt idx="1">
                  <c:v>39006</c:v>
                </c:pt>
                <c:pt idx="2">
                  <c:v>540074</c:v>
                </c:pt>
                <c:pt idx="3">
                  <c:v>270009</c:v>
                </c:pt>
                <c:pt idx="4">
                  <c:v>20949</c:v>
                </c:pt>
                <c:pt idx="5">
                  <c:v>13345</c:v>
                </c:pt>
                <c:pt idx="6">
                  <c:v>21138</c:v>
                </c:pt>
                <c:pt idx="7">
                  <c:v>15500</c:v>
                </c:pt>
                <c:pt idx="8">
                  <c:v>13034</c:v>
                </c:pt>
                <c:pt idx="9">
                  <c:v>11393</c:v>
                </c:pt>
                <c:pt idx="10">
                  <c:v>174706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74-4B8C-9EF1-581EE1827768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3.1294300348347681E-2</c:v>
                </c:pt>
                <c:pt idx="1">
                  <c:v>8.63668012811587E-2</c:v>
                </c:pt>
                <c:pt idx="2">
                  <c:v>2.7532186840638184E-2</c:v>
                </c:pt>
                <c:pt idx="3">
                  <c:v>2.6806358381502804E-2</c:v>
                </c:pt>
                <c:pt idx="4">
                  <c:v>3.7335974251052173E-2</c:v>
                </c:pt>
                <c:pt idx="5">
                  <c:v>5.8454949238578635E-2</c:v>
                </c:pt>
                <c:pt idx="6">
                  <c:v>-0.10443587679532262</c:v>
                </c:pt>
                <c:pt idx="7">
                  <c:v>-0.19788863589318983</c:v>
                </c:pt>
                <c:pt idx="8">
                  <c:v>3.428027297254399E-2</c:v>
                </c:pt>
                <c:pt idx="9">
                  <c:v>-0.22269222896909324</c:v>
                </c:pt>
                <c:pt idx="10">
                  <c:v>9.4278878073834615E-2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74-4B8C-9EF1-581EE182776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74-4B8C-9EF1-581EE182776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74-4B8C-9EF1-581EE182776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74-4B8C-9EF1-581EE182776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74-4B8C-9EF1-581EE182776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A74-4B8C-9EF1-581EE182776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A74-4B8C-9EF1-581EE182776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A74-4B8C-9EF1-581EE1827768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6.7358568764246743E-2</c:v>
                </c:pt>
                <c:pt idx="2">
                  <c:v>0.93264143123575327</c:v>
                </c:pt>
                <c:pt idx="3">
                  <c:v>0.46627236305864472</c:v>
                </c:pt>
                <c:pt idx="4">
                  <c:v>3.6176348691027149E-2</c:v>
                </c:pt>
                <c:pt idx="5">
                  <c:v>2.3045175105339506E-2</c:v>
                </c:pt>
                <c:pt idx="6">
                  <c:v>3.650272846584237E-2</c:v>
                </c:pt>
                <c:pt idx="7">
                  <c:v>2.676659528907923E-2</c:v>
                </c:pt>
                <c:pt idx="8">
                  <c:v>2.2508116322442494E-2</c:v>
                </c:pt>
                <c:pt idx="9">
                  <c:v>1.9674310976030944E-2</c:v>
                </c:pt>
                <c:pt idx="10">
                  <c:v>0.30169579332734681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A74-4B8C-9EF1-581EE1827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FC-4FE9-8478-FA5B37C4E68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FC-4FE9-8478-FA5B37C4E68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6FC-4FE9-8478-FA5B37C4E68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FC-4FE9-8478-FA5B37C4E68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6FC-4FE9-8478-FA5B37C4E68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6FC-4FE9-8478-FA5B37C4E68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6FC-4FE9-8478-FA5B37C4E68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6FC-4FE9-8478-FA5B37C4E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355156</c:v>
                </c:pt>
                <c:pt idx="1">
                  <c:v>27546</c:v>
                </c:pt>
                <c:pt idx="2">
                  <c:v>327610</c:v>
                </c:pt>
                <c:pt idx="3">
                  <c:v>159432</c:v>
                </c:pt>
                <c:pt idx="4">
                  <c:v>14218</c:v>
                </c:pt>
                <c:pt idx="5">
                  <c:v>8990</c:v>
                </c:pt>
                <c:pt idx="6">
                  <c:v>11220</c:v>
                </c:pt>
                <c:pt idx="7">
                  <c:v>11866</c:v>
                </c:pt>
                <c:pt idx="8">
                  <c:v>5941</c:v>
                </c:pt>
                <c:pt idx="9">
                  <c:v>4524</c:v>
                </c:pt>
                <c:pt idx="10">
                  <c:v>111419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FC-4FE9-8478-FA5B37C4E68A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3.8817146116384205E-2</c:v>
                </c:pt>
                <c:pt idx="1">
                  <c:v>8.4744427817594614E-2</c:v>
                </c:pt>
                <c:pt idx="2">
                  <c:v>3.5132120660618993E-2</c:v>
                </c:pt>
                <c:pt idx="3">
                  <c:v>2.5246614278548796E-2</c:v>
                </c:pt>
                <c:pt idx="4">
                  <c:v>-1.76190147170594E-2</c:v>
                </c:pt>
                <c:pt idx="5">
                  <c:v>0.10320284697508897</c:v>
                </c:pt>
                <c:pt idx="6">
                  <c:v>-0.12779850746268662</c:v>
                </c:pt>
                <c:pt idx="7">
                  <c:v>-0.22398796677784316</c:v>
                </c:pt>
                <c:pt idx="8">
                  <c:v>0.25205479452054802</c:v>
                </c:pt>
                <c:pt idx="9">
                  <c:v>-0.14447806354009074</c:v>
                </c:pt>
                <c:pt idx="10">
                  <c:v>0.11224357374594462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FC-4FE9-8478-FA5B37C4E68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6FC-4FE9-8478-FA5B37C4E68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FC-4FE9-8478-FA5B37C4E68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6FC-4FE9-8478-FA5B37C4E68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6FC-4FE9-8478-FA5B37C4E68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6FC-4FE9-8478-FA5B37C4E68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6FC-4FE9-8478-FA5B37C4E68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6FC-4FE9-8478-FA5B37C4E68A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7.7560283368435276E-2</c:v>
                </c:pt>
                <c:pt idx="2">
                  <c:v>0.92243971663156477</c:v>
                </c:pt>
                <c:pt idx="3">
                  <c:v>0.4489069591953958</c:v>
                </c:pt>
                <c:pt idx="4">
                  <c:v>4.0033112209845817E-2</c:v>
                </c:pt>
                <c:pt idx="5">
                  <c:v>2.5312820281791663E-2</c:v>
                </c:pt>
                <c:pt idx="6">
                  <c:v>3.1591751230445213E-2</c:v>
                </c:pt>
                <c:pt idx="7">
                  <c:v>3.341067024068297E-2</c:v>
                </c:pt>
                <c:pt idx="8">
                  <c:v>1.6727860433161764E-2</c:v>
                </c:pt>
                <c:pt idx="9">
                  <c:v>1.2738064399869353E-2</c:v>
                </c:pt>
                <c:pt idx="10">
                  <c:v>0.31371847864037211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6FC-4FE9-8478-FA5B37C4E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13-41FA-BEBC-E77DB9B6984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13-41FA-BEBC-E77DB9B6984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D13-41FA-BEBC-E77DB9B6984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D13-41FA-BEBC-E77DB9B6984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D13-41FA-BEBC-E77DB9B6984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D13-41FA-BEBC-E77DB9B6984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D13-41FA-BEBC-E77DB9B6984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D13-41FA-BEBC-E77DB9B698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223924</c:v>
                </c:pt>
                <c:pt idx="1">
                  <c:v>11460</c:v>
                </c:pt>
                <c:pt idx="2">
                  <c:v>212464</c:v>
                </c:pt>
                <c:pt idx="3">
                  <c:v>110577</c:v>
                </c:pt>
                <c:pt idx="4">
                  <c:v>6731</c:v>
                </c:pt>
                <c:pt idx="5">
                  <c:v>4355</c:v>
                </c:pt>
                <c:pt idx="6">
                  <c:v>9918</c:v>
                </c:pt>
                <c:pt idx="7">
                  <c:v>3634</c:v>
                </c:pt>
                <c:pt idx="8">
                  <c:v>7093</c:v>
                </c:pt>
                <c:pt idx="9">
                  <c:v>6869</c:v>
                </c:pt>
                <c:pt idx="10">
                  <c:v>63287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13-41FA-BEBC-E77DB9B6984C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1.9583559099001446E-2</c:v>
                </c:pt>
                <c:pt idx="1">
                  <c:v>9.0286366663495432E-2</c:v>
                </c:pt>
                <c:pt idx="2">
                  <c:v>1.6029687440223483E-2</c:v>
                </c:pt>
                <c:pt idx="3">
                  <c:v>2.906359930761071E-2</c:v>
                </c:pt>
                <c:pt idx="4">
                  <c:v>0.17633694512408238</c:v>
                </c:pt>
                <c:pt idx="5">
                  <c:v>-2.3323615160349864E-2</c:v>
                </c:pt>
                <c:pt idx="6">
                  <c:v>-7.6450321258962672E-2</c:v>
                </c:pt>
                <c:pt idx="7">
                  <c:v>-9.8933796181502554E-2</c:v>
                </c:pt>
                <c:pt idx="8">
                  <c:v>-9.7238131602392808E-2</c:v>
                </c:pt>
                <c:pt idx="9">
                  <c:v>-0.26683744262994979</c:v>
                </c:pt>
                <c:pt idx="10">
                  <c:v>6.4022596210427274E-2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13-41FA-BEBC-E77DB9B6984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D13-41FA-BEBC-E77DB9B6984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D13-41FA-BEBC-E77DB9B6984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D13-41FA-BEBC-E77DB9B6984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D13-41FA-BEBC-E77DB9B6984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D13-41FA-BEBC-E77DB9B6984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D13-41FA-BEBC-E77DB9B6984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D13-41FA-BEBC-E77DB9B6984C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5.1178078276558119E-2</c:v>
                </c:pt>
                <c:pt idx="2">
                  <c:v>0.94882192172344193</c:v>
                </c:pt>
                <c:pt idx="3">
                  <c:v>0.49381486575802502</c:v>
                </c:pt>
                <c:pt idx="4">
                  <c:v>3.0059305835908611E-2</c:v>
                </c:pt>
                <c:pt idx="5">
                  <c:v>1.944856290527143E-2</c:v>
                </c:pt>
                <c:pt idx="6">
                  <c:v>4.4291813293796112E-2</c:v>
                </c:pt>
                <c:pt idx="7">
                  <c:v>1.6228720458727069E-2</c:v>
                </c:pt>
                <c:pt idx="8">
                  <c:v>3.1675925760525893E-2</c:v>
                </c:pt>
                <c:pt idx="9">
                  <c:v>3.0675586359657742E-2</c:v>
                </c:pt>
                <c:pt idx="10">
                  <c:v>0.28262714135153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D13-41FA-BEBC-E77DB9B69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BC-49CD-91C9-0AB160EB5E5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BC-49CD-91C9-0AB160EB5E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2BC-49CD-91C9-0AB160EB5E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2BC-49CD-91C9-0AB160EB5E5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2BC-49CD-91C9-0AB160EB5E5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2BC-49CD-91C9-0AB160EB5E5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2BC-49CD-91C9-0AB160EB5E5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2BC-49CD-91C9-0AB160EB5E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135429</c:v>
                </c:pt>
                <c:pt idx="1">
                  <c:v>10411</c:v>
                </c:pt>
                <c:pt idx="2">
                  <c:v>125018</c:v>
                </c:pt>
                <c:pt idx="3">
                  <c:v>76481</c:v>
                </c:pt>
                <c:pt idx="4">
                  <c:v>3201</c:v>
                </c:pt>
                <c:pt idx="5">
                  <c:v>2936</c:v>
                </c:pt>
                <c:pt idx="6">
                  <c:v>5005</c:v>
                </c:pt>
                <c:pt idx="7">
                  <c:v>4000</c:v>
                </c:pt>
                <c:pt idx="8">
                  <c:v>558</c:v>
                </c:pt>
                <c:pt idx="9">
                  <c:v>188</c:v>
                </c:pt>
                <c:pt idx="10">
                  <c:v>32649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BC-49CD-91C9-0AB160EB5E57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3.6967557675668727E-2</c:v>
                </c:pt>
                <c:pt idx="1">
                  <c:v>-1.7737522407774264E-2</c:v>
                </c:pt>
                <c:pt idx="2">
                  <c:v>4.1799303344944194E-2</c:v>
                </c:pt>
                <c:pt idx="3">
                  <c:v>5.7711456546993389E-2</c:v>
                </c:pt>
                <c:pt idx="4">
                  <c:v>2.1052631578947434E-2</c:v>
                </c:pt>
                <c:pt idx="5">
                  <c:v>4.521181915272332E-2</c:v>
                </c:pt>
                <c:pt idx="6">
                  <c:v>-0.25231550642366296</c:v>
                </c:pt>
                <c:pt idx="7">
                  <c:v>1.163378856853825E-2</c:v>
                </c:pt>
                <c:pt idx="8">
                  <c:v>-0.15197568389057747</c:v>
                </c:pt>
                <c:pt idx="9">
                  <c:v>0.1823899371069182</c:v>
                </c:pt>
                <c:pt idx="10">
                  <c:v>7.8058444774640856E-2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BC-49CD-91C9-0AB160EB5E5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2BC-49CD-91C9-0AB160EB5E5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2BC-49CD-91C9-0AB160EB5E5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2BC-49CD-91C9-0AB160EB5E5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2BC-49CD-91C9-0AB160EB5E5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2BC-49CD-91C9-0AB160EB5E5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2BC-49CD-91C9-0AB160EB5E5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2BC-49CD-91C9-0AB160EB5E57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7.6874229300962132E-2</c:v>
                </c:pt>
                <c:pt idx="2">
                  <c:v>0.9231257706990379</c:v>
                </c:pt>
                <c:pt idx="3">
                  <c:v>0.56473133523839059</c:v>
                </c:pt>
                <c:pt idx="4">
                  <c:v>2.363600115189509E-2</c:v>
                </c:pt>
                <c:pt idx="5">
                  <c:v>2.1679256289273346E-2</c:v>
                </c:pt>
                <c:pt idx="6">
                  <c:v>3.6956634103478575E-2</c:v>
                </c:pt>
                <c:pt idx="7">
                  <c:v>2.953577151127159E-2</c:v>
                </c:pt>
                <c:pt idx="8">
                  <c:v>4.1202401258223871E-3</c:v>
                </c:pt>
                <c:pt idx="9">
                  <c:v>1.3881812610297647E-3</c:v>
                </c:pt>
                <c:pt idx="10">
                  <c:v>0.24107835101787653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2BC-49CD-91C9-0AB160EB5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75-4796-917F-712A7027C37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75-4796-917F-712A7027C37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75-4796-917F-712A7027C37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75-4796-917F-712A7027C37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75-4796-917F-712A7027C37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75-4796-917F-712A7027C37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75-4796-917F-712A7027C37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075-4796-917F-712A7027C3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692665</c:v>
                </c:pt>
                <c:pt idx="1">
                  <c:v>43707</c:v>
                </c:pt>
                <c:pt idx="2">
                  <c:v>16889</c:v>
                </c:pt>
                <c:pt idx="3">
                  <c:v>26818</c:v>
                </c:pt>
                <c:pt idx="4">
                  <c:v>648958</c:v>
                </c:pt>
                <c:pt idx="5">
                  <c:v>320009</c:v>
                </c:pt>
                <c:pt idx="6">
                  <c:v>25100</c:v>
                </c:pt>
                <c:pt idx="7">
                  <c:v>15944</c:v>
                </c:pt>
                <c:pt idx="8">
                  <c:v>26278</c:v>
                </c:pt>
                <c:pt idx="9">
                  <c:v>19591</c:v>
                </c:pt>
                <c:pt idx="10">
                  <c:v>16601</c:v>
                </c:pt>
                <c:pt idx="11">
                  <c:v>15435</c:v>
                </c:pt>
                <c:pt idx="12">
                  <c:v>210000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75-4796-917F-712A7027C370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1.9253039740663835E-2</c:v>
                </c:pt>
                <c:pt idx="1">
                  <c:v>7.2248662970413546E-2</c:v>
                </c:pt>
                <c:pt idx="2">
                  <c:v>-8.046517091507055E-3</c:v>
                </c:pt>
                <c:pt idx="3">
                  <c:v>0.12984496124031009</c:v>
                </c:pt>
                <c:pt idx="4">
                  <c:v>1.5871475331823204E-2</c:v>
                </c:pt>
                <c:pt idx="5">
                  <c:v>1.8831942030092863E-2</c:v>
                </c:pt>
                <c:pt idx="6">
                  <c:v>2.1820550398957916E-2</c:v>
                </c:pt>
                <c:pt idx="7">
                  <c:v>2.6790314270994431E-2</c:v>
                </c:pt>
                <c:pt idx="8">
                  <c:v>-9.908118486012063E-2</c:v>
                </c:pt>
                <c:pt idx="9">
                  <c:v>-0.18918135915901002</c:v>
                </c:pt>
                <c:pt idx="10">
                  <c:v>2.3678855521983122E-2</c:v>
                </c:pt>
                <c:pt idx="11">
                  <c:v>-0.2141438826943638</c:v>
                </c:pt>
                <c:pt idx="12">
                  <c:v>7.4471078820128378E-2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75-4796-917F-712A7027C37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75-4796-917F-712A7027C37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75-4796-917F-712A7027C37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075-4796-917F-712A7027C37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075-4796-917F-712A7027C37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75-4796-917F-712A7027C37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075-4796-917F-712A7027C37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075-4796-917F-712A7027C370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6.3099766842557373E-2</c:v>
                </c:pt>
                <c:pt idx="2">
                  <c:v>2.4382638071795169E-2</c:v>
                </c:pt>
                <c:pt idx="3">
                  <c:v>3.8717128770762201E-2</c:v>
                </c:pt>
                <c:pt idx="4">
                  <c:v>0.93690023315744264</c:v>
                </c:pt>
                <c:pt idx="5">
                  <c:v>0.46199678055048254</c:v>
                </c:pt>
                <c:pt idx="6">
                  <c:v>3.623685331292905E-2</c:v>
                </c:pt>
                <c:pt idx="7">
                  <c:v>2.3018342200053415E-2</c:v>
                </c:pt>
                <c:pt idx="8">
                  <c:v>3.7937531129766916E-2</c:v>
                </c:pt>
                <c:pt idx="9">
                  <c:v>2.8283513675441952E-2</c:v>
                </c:pt>
                <c:pt idx="10">
                  <c:v>2.396685266326435E-2</c:v>
                </c:pt>
                <c:pt idx="11">
                  <c:v>2.2283499238448599E-2</c:v>
                </c:pt>
                <c:pt idx="12">
                  <c:v>0.30317686038705577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075-4796-917F-712A7027C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FC-463B-BE8F-A055315C168D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C-463B-BE8F-A055315C168D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FC-463B-BE8F-A055315C16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FC-463B-BE8F-A055315C168D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FC-463B-BE8F-A055315C16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FC-463B-BE8F-A055315C16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3">
                  <c:v>754621</c:v>
                </c:pt>
                <c:pt idx="4">
                  <c:v>741128</c:v>
                </c:pt>
                <c:pt idx="12">
                  <c:v>4012752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FC-463B-BE8F-A055315C1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FC-463B-BE8F-A055315C16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FC-463B-BE8F-A055315C16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FC-463B-BE8F-A055315C16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FC-463B-BE8F-A055315C16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FC-463B-BE8F-A055315C16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FC-463B-BE8F-A055315C16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FC-463B-BE8F-A055315C16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FC-463B-BE8F-A055315C16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FC-463B-BE8F-A055315C16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FC-463B-BE8F-A055315C16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FC-463B-BE8F-A055315C16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FC-463B-BE8F-A055315C16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FC-463B-BE8F-A055315C16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FC-463B-BE8F-A055315C16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FC-463B-BE8F-A055315C168D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3">
                  <c:v>-4.4535607341145478E-2</c:v>
                </c:pt>
                <c:pt idx="4">
                  <c:v>-7.6309506753237111E-3</c:v>
                </c:pt>
                <c:pt idx="12">
                  <c:v>-1.2855807770261851E-2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FC-463B-BE8F-A055315C1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0D-4315-B3FB-63723FF10BE8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0D-4315-B3FB-63723FF10BE8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0D-4315-B3FB-63723FF10B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9">
                  <c:v>5830</c:v>
                </c:pt>
                <c:pt idx="10">
                  <c:v>4123</c:v>
                </c:pt>
                <c:pt idx="11">
                  <c:v>4801</c:v>
                </c:pt>
                <c:pt idx="12">
                  <c:v>64415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0D-4315-B3FB-63723FF10BE8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0D-4315-B3FB-63723FF10B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0D-4315-B3FB-63723FF10B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3737</c:v>
                </c:pt>
                <c:pt idx="1">
                  <c:v>3570</c:v>
                </c:pt>
                <c:pt idx="2">
                  <c:v>3719</c:v>
                </c:pt>
                <c:pt idx="3">
                  <c:v>6553</c:v>
                </c:pt>
                <c:pt idx="4">
                  <c:v>5729</c:v>
                </c:pt>
                <c:pt idx="12">
                  <c:v>23308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0D-4315-B3FB-63723FF10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F0D-4315-B3FB-63723FF10B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3650</c:v>
                      </c:pt>
                      <c:pt idx="1">
                        <c:v>3952</c:v>
                      </c:pt>
                      <c:pt idx="2">
                        <c:v>1272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6200</c:v>
                      </c:pt>
                      <c:pt idx="8">
                        <c:v>2978</c:v>
                      </c:pt>
                      <c:pt idx="9">
                        <c:v>3362</c:v>
                      </c:pt>
                      <c:pt idx="10">
                        <c:v>1184</c:v>
                      </c:pt>
                      <c:pt idx="11">
                        <c:v>1021</c:v>
                      </c:pt>
                      <c:pt idx="12">
                        <c:v>26848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F0D-4315-B3FB-63723FF10B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0D-4315-B3FB-63723FF10B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0D-4315-B3FB-63723FF10B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0D-4315-B3FB-63723FF10B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0D-4315-B3FB-63723FF10B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0D-4315-B3FB-63723FF10B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0D-4315-B3FB-63723FF10B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0D-4315-B3FB-63723FF10B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0D-4315-B3FB-63723FF10B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0D-4315-B3FB-63723FF10B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0D-4315-B3FB-63723FF10B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0D-4315-B3FB-63723FF10B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0D-4315-B3FB-63723FF10B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0D-4315-B3FB-63723FF10BE8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0.16091954022988508</c:v>
                </c:pt>
                <c:pt idx="1">
                  <c:v>0.12405541561712852</c:v>
                </c:pt>
                <c:pt idx="2">
                  <c:v>-0.22746157041960946</c:v>
                </c:pt>
                <c:pt idx="3">
                  <c:v>0.52147666589273278</c:v>
                </c:pt>
                <c:pt idx="4">
                  <c:v>4.9844236760124616E-2</c:v>
                </c:pt>
                <c:pt idx="12">
                  <c:v>0.11133361941543884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0D-4315-B3FB-63723FF10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A-4AFD-9ADF-850EE4AAE2AD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A-4AFD-9ADF-850EE4AAE2AD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6A-4AFD-9ADF-850EE4AAE2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9">
                  <c:v>43620</c:v>
                </c:pt>
                <c:pt idx="10">
                  <c:v>27880</c:v>
                </c:pt>
                <c:pt idx="11">
                  <c:v>41448</c:v>
                </c:pt>
                <c:pt idx="12">
                  <c:v>551747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6A-4AFD-9ADF-850EE4AAE2AD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6A-4AFD-9ADF-850EE4AAE2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6A-4AFD-9ADF-850EE4AAE2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34050</c:v>
                </c:pt>
                <c:pt idx="1">
                  <c:v>30506</c:v>
                </c:pt>
                <c:pt idx="2">
                  <c:v>29803</c:v>
                </c:pt>
                <c:pt idx="3">
                  <c:v>53611</c:v>
                </c:pt>
                <c:pt idx="4">
                  <c:v>35251</c:v>
                </c:pt>
                <c:pt idx="12">
                  <c:v>183221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6A-4AFD-9ADF-850EE4AAE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6A-4AFD-9ADF-850EE4AAE2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37671</c:v>
                      </c:pt>
                      <c:pt idx="1">
                        <c:v>31441</c:v>
                      </c:pt>
                      <c:pt idx="2">
                        <c:v>13981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60743</c:v>
                      </c:pt>
                      <c:pt idx="8">
                        <c:v>30758</c:v>
                      </c:pt>
                      <c:pt idx="9">
                        <c:v>28673</c:v>
                      </c:pt>
                      <c:pt idx="10">
                        <c:v>10757</c:v>
                      </c:pt>
                      <c:pt idx="11">
                        <c:v>8464</c:v>
                      </c:pt>
                      <c:pt idx="12">
                        <c:v>241430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6A-4AFD-9ADF-850EE4AAE2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6A-4AFD-9ADF-850EE4AAE2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6A-4AFD-9ADF-850EE4AAE2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6A-4AFD-9ADF-850EE4AAE2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6A-4AFD-9ADF-850EE4AAE2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6A-4AFD-9ADF-850EE4AAE2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6A-4AFD-9ADF-850EE4AAE2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6A-4AFD-9ADF-850EE4AAE2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6A-4AFD-9ADF-850EE4AAE2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6A-4AFD-9ADF-850EE4AAE2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6A-4AFD-9ADF-850EE4AAE2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6A-4AFD-9ADF-850EE4AAE2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6A-4AFD-9ADF-850EE4AAE2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6A-4AFD-9ADF-850EE4AAE2AD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5.1802427949216856E-2</c:v>
                </c:pt>
                <c:pt idx="1">
                  <c:v>0.14507713674411615</c:v>
                </c:pt>
                <c:pt idx="2">
                  <c:v>-0.23405294268825494</c:v>
                </c:pt>
                <c:pt idx="3">
                  <c:v>0.40056951773864879</c:v>
                </c:pt>
                <c:pt idx="4">
                  <c:v>-0.14792970921660098</c:v>
                </c:pt>
                <c:pt idx="12">
                  <c:v>3.1806637270305638E-2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6A-4AFD-9ADF-850EE4AAE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D1-4EF7-8B35-7D3624BB4A9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D1-4EF7-8B35-7D3624BB4A9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D1-4EF7-8B35-7D3624BB4A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9">
                  <c:v>26632</c:v>
                </c:pt>
                <c:pt idx="10">
                  <c:v>20242</c:v>
                </c:pt>
                <c:pt idx="11">
                  <c:v>24796</c:v>
                </c:pt>
                <c:pt idx="12">
                  <c:v>312717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D1-4EF7-8B35-7D3624BB4A9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D1-4EF7-8B35-7D3624BB4A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D1-4EF7-8B35-7D3624BB4A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21537</c:v>
                </c:pt>
                <c:pt idx="1">
                  <c:v>19156</c:v>
                </c:pt>
                <c:pt idx="2">
                  <c:v>18642</c:v>
                </c:pt>
                <c:pt idx="3">
                  <c:v>29526</c:v>
                </c:pt>
                <c:pt idx="4">
                  <c:v>26725</c:v>
                </c:pt>
                <c:pt idx="12">
                  <c:v>115586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D1-4EF7-8B35-7D3624BB4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D1-4EF7-8B35-7D3624BB4A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23617</c:v>
                      </c:pt>
                      <c:pt idx="1">
                        <c:v>21412</c:v>
                      </c:pt>
                      <c:pt idx="2">
                        <c:v>7343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38101</c:v>
                      </c:pt>
                      <c:pt idx="8">
                        <c:v>17630</c:v>
                      </c:pt>
                      <c:pt idx="9">
                        <c:v>16572</c:v>
                      </c:pt>
                      <c:pt idx="10">
                        <c:v>5230</c:v>
                      </c:pt>
                      <c:pt idx="11">
                        <c:v>4774</c:v>
                      </c:pt>
                      <c:pt idx="12">
                        <c:v>148896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D1-4EF7-8B35-7D3624BB4A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D1-4EF7-8B35-7D3624BB4A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D1-4EF7-8B35-7D3624BB4A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D1-4EF7-8B35-7D3624BB4A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D1-4EF7-8B35-7D3624BB4A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D1-4EF7-8B35-7D3624BB4A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D1-4EF7-8B35-7D3624BB4A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D1-4EF7-8B35-7D3624BB4A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D1-4EF7-8B35-7D3624BB4A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D1-4EF7-8B35-7D3624BB4A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D1-4EF7-8B35-7D3624BB4A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D1-4EF7-8B35-7D3624BB4A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D1-4EF7-8B35-7D3624BB4A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D1-4EF7-8B35-7D3624BB4A9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0.15498471604011366</c:v>
                </c:pt>
                <c:pt idx="1">
                  <c:v>0.15099441206513253</c:v>
                </c:pt>
                <c:pt idx="2">
                  <c:v>-9.5224228305183511E-2</c:v>
                </c:pt>
                <c:pt idx="3">
                  <c:v>0.56852953676158102</c:v>
                </c:pt>
                <c:pt idx="4">
                  <c:v>0.1906353025037868</c:v>
                </c:pt>
                <c:pt idx="12">
                  <c:v>0.18959697007121989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D1-4EF7-8B35-7D3624BB4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0F-453A-9FBC-3C986744A539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F-453A-9FBC-3C986744A539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0F-453A-9FBC-3C986744A5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9">
                  <c:v>16988</c:v>
                </c:pt>
                <c:pt idx="10">
                  <c:v>7638</c:v>
                </c:pt>
                <c:pt idx="11">
                  <c:v>16652</c:v>
                </c:pt>
                <c:pt idx="12">
                  <c:v>239030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F-453A-9FBC-3C986744A539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0F-453A-9FBC-3C986744A5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0F-453A-9FBC-3C986744A5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12513</c:v>
                </c:pt>
                <c:pt idx="1">
                  <c:v>11350</c:v>
                </c:pt>
                <c:pt idx="2">
                  <c:v>11161</c:v>
                </c:pt>
                <c:pt idx="3">
                  <c:v>24085</c:v>
                </c:pt>
                <c:pt idx="4">
                  <c:v>8526</c:v>
                </c:pt>
                <c:pt idx="12">
                  <c:v>67635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0F-453A-9FBC-3C986744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0F-453A-9FBC-3C986744A5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14054</c:v>
                      </c:pt>
                      <c:pt idx="1">
                        <c:v>10029</c:v>
                      </c:pt>
                      <c:pt idx="2">
                        <c:v>6638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22642</c:v>
                      </c:pt>
                      <c:pt idx="8">
                        <c:v>13128</c:v>
                      </c:pt>
                      <c:pt idx="9">
                        <c:v>12101</c:v>
                      </c:pt>
                      <c:pt idx="10">
                        <c:v>5527</c:v>
                      </c:pt>
                      <c:pt idx="11">
                        <c:v>3690</c:v>
                      </c:pt>
                      <c:pt idx="12">
                        <c:v>92534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0F-453A-9FBC-3C986744A5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0F-453A-9FBC-3C986744A5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0F-453A-9FBC-3C986744A5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0F-453A-9FBC-3C986744A5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0F-453A-9FBC-3C986744A5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0F-453A-9FBC-3C986744A5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0F-453A-9FBC-3C986744A5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0F-453A-9FBC-3C986744A5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0F-453A-9FBC-3C986744A5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0F-453A-9FBC-3C986744A5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0F-453A-9FBC-3C986744A5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0F-453A-9FBC-3C986744A5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0F-453A-9FBC-3C986744A5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0F-453A-9FBC-3C986744A539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-8.8372431881101554E-2</c:v>
                </c:pt>
                <c:pt idx="1">
                  <c:v>0.13522704540908181</c:v>
                </c:pt>
                <c:pt idx="2">
                  <c:v>-0.39030918824429151</c:v>
                </c:pt>
                <c:pt idx="3">
                  <c:v>0.2380487303382337</c:v>
                </c:pt>
                <c:pt idx="4">
                  <c:v>-0.54948480845442538</c:v>
                </c:pt>
                <c:pt idx="12">
                  <c:v>-0.15886281386411971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0F-453A-9FBC-3C986744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C7-40BD-AC80-65AA6B7A657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7-40BD-AC80-65AA6B7A657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C7-40BD-AC80-65AA6B7A657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9">
                  <c:v>826701</c:v>
                </c:pt>
                <c:pt idx="10">
                  <c:v>789577</c:v>
                </c:pt>
                <c:pt idx="11">
                  <c:v>793507</c:v>
                </c:pt>
                <c:pt idx="12">
                  <c:v>9463234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C7-40BD-AC80-65AA6B7A657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C7-40BD-AC80-65AA6B7A65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C7-40BD-AC80-65AA6B7A657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842262</c:v>
                </c:pt>
                <c:pt idx="1">
                  <c:v>781511</c:v>
                </c:pt>
                <c:pt idx="2">
                  <c:v>798871</c:v>
                </c:pt>
                <c:pt idx="3">
                  <c:v>701010</c:v>
                </c:pt>
                <c:pt idx="4">
                  <c:v>705877</c:v>
                </c:pt>
                <c:pt idx="12">
                  <c:v>3829531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C7-40BD-AC80-65AA6B7A6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C7-40BD-AC80-65AA6B7A65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856263</c:v>
                      </c:pt>
                      <c:pt idx="1">
                        <c:v>800741</c:v>
                      </c:pt>
                      <c:pt idx="2">
                        <c:v>367740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130458</c:v>
                      </c:pt>
                      <c:pt idx="8">
                        <c:v>75032</c:v>
                      </c:pt>
                      <c:pt idx="9">
                        <c:v>72966</c:v>
                      </c:pt>
                      <c:pt idx="10">
                        <c:v>100018</c:v>
                      </c:pt>
                      <c:pt idx="11">
                        <c:v>109776</c:v>
                      </c:pt>
                      <c:pt idx="12">
                        <c:v>2617010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C7-40BD-AC80-65AA6B7A65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C7-40BD-AC80-65AA6B7A65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C7-40BD-AC80-65AA6B7A65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C7-40BD-AC80-65AA6B7A65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C7-40BD-AC80-65AA6B7A65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C7-40BD-AC80-65AA6B7A65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C7-40BD-AC80-65AA6B7A65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C7-40BD-AC80-65AA6B7A65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C7-40BD-AC80-65AA6B7A65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C7-40BD-AC80-65AA6B7A65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C7-40BD-AC80-65AA6B7A65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C7-40BD-AC80-65AA6B7A65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C7-40BD-AC80-65AA6B7A65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C7-40BD-AC80-65AA6B7A657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4.6825265633175794E-2</c:v>
                </c:pt>
                <c:pt idx="1">
                  <c:v>-2.0810153861574698E-2</c:v>
                </c:pt>
                <c:pt idx="2">
                  <c:v>-3.489788078158107E-2</c:v>
                </c:pt>
                <c:pt idx="3">
                  <c:v>-6.7206729854414449E-2</c:v>
                </c:pt>
                <c:pt idx="4">
                  <c:v>5.967771200472427E-4</c:v>
                </c:pt>
                <c:pt idx="12">
                  <c:v>-1.4895928886840104E-2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C7-40BD-AC80-65AA6B7A6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BD-480B-9493-CA7D669770BF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D-480B-9493-CA7D669770BF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BD-480B-9493-CA7D669770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9">
                  <c:v>440688</c:v>
                </c:pt>
                <c:pt idx="10">
                  <c:v>349166</c:v>
                </c:pt>
                <c:pt idx="11">
                  <c:v>347949</c:v>
                </c:pt>
                <c:pt idx="12">
                  <c:v>4858902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BD-480B-9493-CA7D669770BF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BD-480B-9493-CA7D669770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BD-480B-9493-CA7D669770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359614</c:v>
                </c:pt>
                <c:pt idx="1">
                  <c:v>313821</c:v>
                </c:pt>
                <c:pt idx="2">
                  <c:v>362426</c:v>
                </c:pt>
                <c:pt idx="3">
                  <c:v>350010</c:v>
                </c:pt>
                <c:pt idx="4">
                  <c:v>432268</c:v>
                </c:pt>
                <c:pt idx="12">
                  <c:v>1818139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BD-480B-9493-CA7D66977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BD-480B-9493-CA7D669770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371020</c:v>
                      </c:pt>
                      <c:pt idx="1">
                        <c:v>348572</c:v>
                      </c:pt>
                      <c:pt idx="2">
                        <c:v>182964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39763</c:v>
                      </c:pt>
                      <c:pt idx="8">
                        <c:v>30652</c:v>
                      </c:pt>
                      <c:pt idx="9">
                        <c:v>32753</c:v>
                      </c:pt>
                      <c:pt idx="10">
                        <c:v>58172</c:v>
                      </c:pt>
                      <c:pt idx="11">
                        <c:v>59517</c:v>
                      </c:pt>
                      <c:pt idx="12">
                        <c:v>1173619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BD-480B-9493-CA7D669770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BD-480B-9493-CA7D669770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BD-480B-9493-CA7D669770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BD-480B-9493-CA7D669770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BD-480B-9493-CA7D669770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BD-480B-9493-CA7D669770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BD-480B-9493-CA7D669770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BD-480B-9493-CA7D669770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BD-480B-9493-CA7D669770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BD-480B-9493-CA7D669770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BD-480B-9493-CA7D669770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BD-480B-9493-CA7D669770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BD-480B-9493-CA7D669770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BD-480B-9493-CA7D669770BF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6.55892662950881E-2</c:v>
                </c:pt>
                <c:pt idx="1">
                  <c:v>-1.1602966882411248E-2</c:v>
                </c:pt>
                <c:pt idx="2">
                  <c:v>-1.1261642213698408E-2</c:v>
                </c:pt>
                <c:pt idx="3">
                  <c:v>-9.6869581372306168E-2</c:v>
                </c:pt>
                <c:pt idx="4">
                  <c:v>2.1919829029116045E-2</c:v>
                </c:pt>
                <c:pt idx="12">
                  <c:v>-7.612633904740318E-3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BD-480B-9493-CA7D66977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19-4515-8CD1-1A166A4F9130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19-4515-8CD1-1A166A4F9130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19-4515-8CD1-1A166A4F91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9">
                  <c:v>30463</c:v>
                </c:pt>
                <c:pt idx="10">
                  <c:v>40648</c:v>
                </c:pt>
                <c:pt idx="11">
                  <c:v>41905</c:v>
                </c:pt>
                <c:pt idx="12">
                  <c:v>358116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19-4515-8CD1-1A166A4F9130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19-4515-8CD1-1A166A4F91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19-4515-8CD1-1A166A4F91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33405</c:v>
                </c:pt>
                <c:pt idx="1">
                  <c:v>32430</c:v>
                </c:pt>
                <c:pt idx="2">
                  <c:v>34895</c:v>
                </c:pt>
                <c:pt idx="3">
                  <c:v>32073</c:v>
                </c:pt>
                <c:pt idx="4">
                  <c:v>19038</c:v>
                </c:pt>
                <c:pt idx="12">
                  <c:v>151841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19-4515-8CD1-1A166A4F9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19-4515-8CD1-1A166A4F91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44550</c:v>
                      </c:pt>
                      <c:pt idx="1">
                        <c:v>43433</c:v>
                      </c:pt>
                      <c:pt idx="2">
                        <c:v>17711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9610</c:v>
                      </c:pt>
                      <c:pt idx="8">
                        <c:v>2711</c:v>
                      </c:pt>
                      <c:pt idx="9">
                        <c:v>1419</c:v>
                      </c:pt>
                      <c:pt idx="10">
                        <c:v>6113</c:v>
                      </c:pt>
                      <c:pt idx="11">
                        <c:v>7245</c:v>
                      </c:pt>
                      <c:pt idx="12">
                        <c:v>139836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19-4515-8CD1-1A166A4F91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19-4515-8CD1-1A166A4F91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19-4515-8CD1-1A166A4F91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19-4515-8CD1-1A166A4F91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19-4515-8CD1-1A166A4F91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19-4515-8CD1-1A166A4F91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19-4515-8CD1-1A166A4F91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19-4515-8CD1-1A166A4F91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19-4515-8CD1-1A166A4F91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19-4515-8CD1-1A166A4F91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19-4515-8CD1-1A166A4F91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19-4515-8CD1-1A166A4F91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19-4515-8CD1-1A166A4F91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19-4515-8CD1-1A166A4F9130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7.7227065673173279E-3</c:v>
                </c:pt>
                <c:pt idx="1">
                  <c:v>-0.15553472384969924</c:v>
                </c:pt>
                <c:pt idx="2">
                  <c:v>-3.5436879785499031E-2</c:v>
                </c:pt>
                <c:pt idx="3">
                  <c:v>5.994910605109216E-2</c:v>
                </c:pt>
                <c:pt idx="4">
                  <c:v>3.6589349885658207E-2</c:v>
                </c:pt>
                <c:pt idx="12">
                  <c:v>-2.8863988129500973E-2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19-4515-8CD1-1A166A4F9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BE-4CCB-BBB4-8244CCA30D85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E-4CCB-BBB4-8244CCA30D85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BE-4CCB-BBB4-8244CCA30D8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9">
                  <c:v>21587</c:v>
                </c:pt>
                <c:pt idx="10">
                  <c:v>18655</c:v>
                </c:pt>
                <c:pt idx="11">
                  <c:v>19682</c:v>
                </c:pt>
                <c:pt idx="12">
                  <c:v>245648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E-4CCB-BBB4-8244CCA30D85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BE-4CCB-BBB4-8244CCA30D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BE-4CCB-BBB4-8244CCA30D8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20765</c:v>
                </c:pt>
                <c:pt idx="1">
                  <c:v>23537</c:v>
                </c:pt>
                <c:pt idx="2">
                  <c:v>20641</c:v>
                </c:pt>
                <c:pt idx="3">
                  <c:v>18693</c:v>
                </c:pt>
                <c:pt idx="4">
                  <c:v>17212</c:v>
                </c:pt>
                <c:pt idx="12">
                  <c:v>100848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BE-4CCB-BBB4-8244CCA30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BE-4CCB-BBB4-8244CCA30D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18130</c:v>
                      </c:pt>
                      <c:pt idx="1">
                        <c:v>19669</c:v>
                      </c:pt>
                      <c:pt idx="2">
                        <c:v>5819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7582</c:v>
                      </c:pt>
                      <c:pt idx="8">
                        <c:v>2424</c:v>
                      </c:pt>
                      <c:pt idx="9">
                        <c:v>7424</c:v>
                      </c:pt>
                      <c:pt idx="10">
                        <c:v>1425</c:v>
                      </c:pt>
                      <c:pt idx="11">
                        <c:v>3667</c:v>
                      </c:pt>
                      <c:pt idx="12">
                        <c:v>67848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BE-4CCB-BBB4-8244CCA30D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BE-4CCB-BBB4-8244CCA30D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BE-4CCB-BBB4-8244CCA30D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BE-4CCB-BBB4-8244CCA30D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BE-4CCB-BBB4-8244CCA30D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BE-4CCB-BBB4-8244CCA30D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BE-4CCB-BBB4-8244CCA30D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BE-4CCB-BBB4-8244CCA30D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BE-4CCB-BBB4-8244CCA30D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BE-4CCB-BBB4-8244CCA30D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BE-4CCB-BBB4-8244CCA30D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BE-4CCB-BBB4-8244CCA30D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BE-4CCB-BBB4-8244CCA30D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BE-4CCB-BBB4-8244CCA30D8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9.4680794981285343E-2</c:v>
                </c:pt>
                <c:pt idx="1">
                  <c:v>0.20504812615195567</c:v>
                </c:pt>
                <c:pt idx="2">
                  <c:v>7.7071592569400993E-2</c:v>
                </c:pt>
                <c:pt idx="3">
                  <c:v>-0.18888310335850034</c:v>
                </c:pt>
                <c:pt idx="4">
                  <c:v>-8.4224527799946824E-2</c:v>
                </c:pt>
                <c:pt idx="12">
                  <c:v>1.3486623922175589E-2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BE-4CCB-BBB4-8244CCA30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54-4B00-AC57-54DAEE1D34CD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4-4B00-AC57-54DAEE1D34CD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54-4B00-AC57-54DAEE1D34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9">
                  <c:v>32149</c:v>
                </c:pt>
                <c:pt idx="10">
                  <c:v>30599</c:v>
                </c:pt>
                <c:pt idx="11">
                  <c:v>40752</c:v>
                </c:pt>
                <c:pt idx="12">
                  <c:v>372782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54-4B00-AC57-54DAEE1D34CD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54-4B00-AC57-54DAEE1D34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54-4B00-AC57-54DAEE1D34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29962</c:v>
                </c:pt>
                <c:pt idx="1">
                  <c:v>26211</c:v>
                </c:pt>
                <c:pt idx="2">
                  <c:v>28764</c:v>
                </c:pt>
                <c:pt idx="3">
                  <c:v>20575</c:v>
                </c:pt>
                <c:pt idx="4">
                  <c:v>25287</c:v>
                </c:pt>
                <c:pt idx="12">
                  <c:v>130799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54-4B00-AC57-54DAEE1D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54-4B00-AC57-54DAEE1D34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37400</c:v>
                      </c:pt>
                      <c:pt idx="1">
                        <c:v>29154</c:v>
                      </c:pt>
                      <c:pt idx="2">
                        <c:v>14426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11092</c:v>
                      </c:pt>
                      <c:pt idx="8">
                        <c:v>17306</c:v>
                      </c:pt>
                      <c:pt idx="9">
                        <c:v>8123</c:v>
                      </c:pt>
                      <c:pt idx="10">
                        <c:v>3107</c:v>
                      </c:pt>
                      <c:pt idx="11">
                        <c:v>4175</c:v>
                      </c:pt>
                      <c:pt idx="12">
                        <c:v>131712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54-4B00-AC57-54DAEE1D34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54-4B00-AC57-54DAEE1D34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54-4B00-AC57-54DAEE1D34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54-4B00-AC57-54DAEE1D34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54-4B00-AC57-54DAEE1D34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54-4B00-AC57-54DAEE1D34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54-4B00-AC57-54DAEE1D34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54-4B00-AC57-54DAEE1D34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54-4B00-AC57-54DAEE1D34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54-4B00-AC57-54DAEE1D34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54-4B00-AC57-54DAEE1D34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54-4B00-AC57-54DAEE1D34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54-4B00-AC57-54DAEE1D34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54-4B00-AC57-54DAEE1D34C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-0.18183555883236391</c:v>
                </c:pt>
                <c:pt idx="1">
                  <c:v>-0.16938141716313859</c:v>
                </c:pt>
                <c:pt idx="2">
                  <c:v>-2.2231286967162922E-2</c:v>
                </c:pt>
                <c:pt idx="3">
                  <c:v>-0.4083223097716685</c:v>
                </c:pt>
                <c:pt idx="4">
                  <c:v>-2.445855852301837E-3</c:v>
                </c:pt>
                <c:pt idx="12">
                  <c:v>-0.17067804562573707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54-4B00-AC57-54DAEE1D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8D-4002-8E91-7B57C3A4C493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D-4002-8E91-7B57C3A4C493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8D-4002-8E91-7B57C3A4C4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9">
                  <c:v>49338</c:v>
                </c:pt>
                <c:pt idx="10">
                  <c:v>38626</c:v>
                </c:pt>
                <c:pt idx="11">
                  <c:v>39037</c:v>
                </c:pt>
                <c:pt idx="12">
                  <c:v>499671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8D-4002-8E91-7B57C3A4C493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8D-4002-8E91-7B57C3A4C4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8D-4002-8E91-7B57C3A4C4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35525</c:v>
                </c:pt>
                <c:pt idx="1">
                  <c:v>39705</c:v>
                </c:pt>
                <c:pt idx="2">
                  <c:v>35886</c:v>
                </c:pt>
                <c:pt idx="3">
                  <c:v>34317</c:v>
                </c:pt>
                <c:pt idx="4">
                  <c:v>32381</c:v>
                </c:pt>
                <c:pt idx="12">
                  <c:v>177814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8D-4002-8E91-7B57C3A4C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8D-4002-8E91-7B57C3A4C4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36543</c:v>
                      </c:pt>
                      <c:pt idx="1">
                        <c:v>36529</c:v>
                      </c:pt>
                      <c:pt idx="2">
                        <c:v>14903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14171</c:v>
                      </c:pt>
                      <c:pt idx="8">
                        <c:v>592</c:v>
                      </c:pt>
                      <c:pt idx="9">
                        <c:v>1075</c:v>
                      </c:pt>
                      <c:pt idx="10">
                        <c:v>3587</c:v>
                      </c:pt>
                      <c:pt idx="11">
                        <c:v>4288</c:v>
                      </c:pt>
                      <c:pt idx="12">
                        <c:v>124287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8D-4002-8E91-7B57C3A4C4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8D-4002-8E91-7B57C3A4C4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8D-4002-8E91-7B57C3A4C4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8D-4002-8E91-7B57C3A4C4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8D-4002-8E91-7B57C3A4C4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8D-4002-8E91-7B57C3A4C4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8D-4002-8E91-7B57C3A4C4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8D-4002-8E91-7B57C3A4C4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8D-4002-8E91-7B57C3A4C4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8D-4002-8E91-7B57C3A4C4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8D-4002-8E91-7B57C3A4C4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8D-4002-8E91-7B57C3A4C4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8D-4002-8E91-7B57C3A4C4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8D-4002-8E91-7B57C3A4C493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-0.13438109161793377</c:v>
                </c:pt>
                <c:pt idx="1">
                  <c:v>-2.1658781785925507E-2</c:v>
                </c:pt>
                <c:pt idx="2">
                  <c:v>8.6565537287673688E-2</c:v>
                </c:pt>
                <c:pt idx="3">
                  <c:v>-0.16058412015067758</c:v>
                </c:pt>
                <c:pt idx="4">
                  <c:v>-0.21796358015746509</c:v>
                </c:pt>
                <c:pt idx="12">
                  <c:v>-9.7111288266925277E-2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8D-4002-8E91-7B57C3A4C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72-4CF5-97E0-2E72DA09AABD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2-4CF5-97E0-2E72DA09AABD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72-4CF5-97E0-2E72DA09AA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9">
                  <c:v>11574</c:v>
                </c:pt>
                <c:pt idx="10">
                  <c:v>24371</c:v>
                </c:pt>
                <c:pt idx="11">
                  <c:v>25573</c:v>
                </c:pt>
                <c:pt idx="12">
                  <c:v>187108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72-4CF5-97E0-2E72DA09AABD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72-4CF5-97E0-2E72DA09AA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72-4CF5-97E0-2E72DA09AA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32181</c:v>
                </c:pt>
                <c:pt idx="1">
                  <c:v>30102</c:v>
                </c:pt>
                <c:pt idx="2">
                  <c:v>31474</c:v>
                </c:pt>
                <c:pt idx="3">
                  <c:v>18959</c:v>
                </c:pt>
                <c:pt idx="4">
                  <c:v>4021</c:v>
                </c:pt>
                <c:pt idx="12">
                  <c:v>116737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72-4CF5-97E0-2E72DA09A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72-4CF5-97E0-2E72DA09AA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33066</c:v>
                      </c:pt>
                      <c:pt idx="1">
                        <c:v>34156</c:v>
                      </c:pt>
                      <c:pt idx="2">
                        <c:v>18520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98</c:v>
                      </c:pt>
                      <c:pt idx="8">
                        <c:v>22</c:v>
                      </c:pt>
                      <c:pt idx="9">
                        <c:v>144</c:v>
                      </c:pt>
                      <c:pt idx="10">
                        <c:v>219</c:v>
                      </c:pt>
                      <c:pt idx="11">
                        <c:v>305</c:v>
                      </c:pt>
                      <c:pt idx="12">
                        <c:v>86739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72-4CF5-97E0-2E72DA09AA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72-4CF5-97E0-2E72DA09AA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72-4CF5-97E0-2E72DA09AA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72-4CF5-97E0-2E72DA09AA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72-4CF5-97E0-2E72DA09AA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72-4CF5-97E0-2E72DA09AA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72-4CF5-97E0-2E72DA09AA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72-4CF5-97E0-2E72DA09AA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72-4CF5-97E0-2E72DA09AA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72-4CF5-97E0-2E72DA09AA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72-4CF5-97E0-2E72DA09AA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72-4CF5-97E0-2E72DA09AA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72-4CF5-97E0-2E72DA09AA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72-4CF5-97E0-2E72DA09AAB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0.10246659815005144</c:v>
                </c:pt>
                <c:pt idx="1">
                  <c:v>-5.8518124667688354E-2</c:v>
                </c:pt>
                <c:pt idx="2">
                  <c:v>3.2882646363874946E-2</c:v>
                </c:pt>
                <c:pt idx="3">
                  <c:v>0.47014578163771703</c:v>
                </c:pt>
                <c:pt idx="4">
                  <c:v>-0.11993871744364193</c:v>
                </c:pt>
                <c:pt idx="12">
                  <c:v>7.0000000000000062E-2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72-4CF5-97E0-2E72DA09A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4E-44F6-803C-91BC6647CB09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E-44F6-803C-91BC6647CB09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4E-44F6-803C-91BC6647CB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9">
                  <c:v>4003</c:v>
                </c:pt>
                <c:pt idx="10">
                  <c:v>2054</c:v>
                </c:pt>
                <c:pt idx="11">
                  <c:v>2740</c:v>
                </c:pt>
                <c:pt idx="12">
                  <c:v>50245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4E-44F6-803C-91BC6647CB09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4E-44F6-803C-91BC6647CB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4E-44F6-803C-91BC6647CB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1783</c:v>
                </c:pt>
                <c:pt idx="1">
                  <c:v>2075</c:v>
                </c:pt>
                <c:pt idx="2">
                  <c:v>1959</c:v>
                </c:pt>
                <c:pt idx="3">
                  <c:v>6175</c:v>
                </c:pt>
                <c:pt idx="4">
                  <c:v>3706</c:v>
                </c:pt>
                <c:pt idx="12">
                  <c:v>15698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4E-44F6-803C-91BC6647C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4E-44F6-803C-91BC6647CB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1922</c:v>
                      </c:pt>
                      <c:pt idx="1">
                        <c:v>2293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6964</c:v>
                      </c:pt>
                      <c:pt idx="8">
                        <c:v>4100</c:v>
                      </c:pt>
                      <c:pt idx="9">
                        <c:v>4409</c:v>
                      </c:pt>
                      <c:pt idx="10">
                        <c:v>1437</c:v>
                      </c:pt>
                      <c:pt idx="11">
                        <c:v>1300</c:v>
                      </c:pt>
                      <c:pt idx="12">
                        <c:v>24912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4E-44F6-803C-91BC6647CB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4E-44F6-803C-91BC6647CB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4E-44F6-803C-91BC6647CB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4E-44F6-803C-91BC6647CB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4E-44F6-803C-91BC6647CB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4E-44F6-803C-91BC6647CB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4E-44F6-803C-91BC6647CB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4E-44F6-803C-91BC6647CB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4E-44F6-803C-91BC6647CB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4E-44F6-803C-91BC6647CB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4E-44F6-803C-91BC6647CB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4E-44F6-803C-91BC6647CB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4E-44F6-803C-91BC6647CB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4E-44F6-803C-91BC6647CB09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0.50591216216216206</c:v>
                </c:pt>
                <c:pt idx="1">
                  <c:v>0.18233618233618243</c:v>
                </c:pt>
                <c:pt idx="2">
                  <c:v>-0.49961685823754787</c:v>
                </c:pt>
                <c:pt idx="3">
                  <c:v>0.56765676567656764</c:v>
                </c:pt>
                <c:pt idx="4">
                  <c:v>-0.10461464121768538</c:v>
                </c:pt>
                <c:pt idx="12">
                  <c:v>5.1299223144923634E-2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4E-44F6-803C-91BC6647C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A2-4A45-82EF-397BBFDA7813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A2-4A45-82EF-397BBFDA7813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A2-4A45-82EF-397BBFDA78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9">
                  <c:v>12474</c:v>
                </c:pt>
                <c:pt idx="10">
                  <c:v>32066</c:v>
                </c:pt>
                <c:pt idx="11">
                  <c:v>34431</c:v>
                </c:pt>
                <c:pt idx="12">
                  <c:v>217369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A2-4A45-82EF-397BBFDA7813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A2-4A45-82EF-397BBFDA78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A2-4A45-82EF-397BBFDA78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40225</c:v>
                </c:pt>
                <c:pt idx="1">
                  <c:v>32015</c:v>
                </c:pt>
                <c:pt idx="2">
                  <c:v>28398</c:v>
                </c:pt>
                <c:pt idx="3">
                  <c:v>14573</c:v>
                </c:pt>
                <c:pt idx="4">
                  <c:v>912</c:v>
                </c:pt>
                <c:pt idx="12">
                  <c:v>116123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A2-4A45-82EF-397BBFDA7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A2-4A45-82EF-397BBFDA78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62996</c:v>
                      </c:pt>
                      <c:pt idx="1">
                        <c:v>54402</c:v>
                      </c:pt>
                      <c:pt idx="2">
                        <c:v>21399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</c:v>
                      </c:pt>
                      <c:pt idx="8">
                        <c:v>200</c:v>
                      </c:pt>
                      <c:pt idx="9">
                        <c:v>2086</c:v>
                      </c:pt>
                      <c:pt idx="10">
                        <c:v>4827</c:v>
                      </c:pt>
                      <c:pt idx="11">
                        <c:v>3934</c:v>
                      </c:pt>
                      <c:pt idx="12">
                        <c:v>150036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A2-4A45-82EF-397BBFDA78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A2-4A45-82EF-397BBFDA78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A2-4A45-82EF-397BBFDA78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A2-4A45-82EF-397BBFDA78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A2-4A45-82EF-397BBFDA78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A2-4A45-82EF-397BBFDA78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A2-4A45-82EF-397BBFDA78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A2-4A45-82EF-397BBFDA78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A2-4A45-82EF-397BBFDA78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A2-4A45-82EF-397BBFDA78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A2-4A45-82EF-397BBFDA78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A2-4A45-82EF-397BBFDA78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A2-4A45-82EF-397BBFDA78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A2-4A45-82EF-397BBFDA7813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-6.0536702711539769E-2</c:v>
                </c:pt>
                <c:pt idx="1">
                  <c:v>-0.14402973103042616</c:v>
                </c:pt>
                <c:pt idx="2">
                  <c:v>-0.2486307712660405</c:v>
                </c:pt>
                <c:pt idx="3">
                  <c:v>-0.11145661849887201</c:v>
                </c:pt>
                <c:pt idx="4">
                  <c:v>-6.2692702980472803E-2</c:v>
                </c:pt>
                <c:pt idx="12">
                  <c:v>-0.14229473808609328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A2-4A45-82EF-397BBFDA7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8F-44FA-9EED-69B4B14B1B85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F-44FA-9EED-69B4B14B1B85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8F-44FA-9EED-69B4B14B1B8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8F-44FA-9EED-69B4B14B1B85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8F-44FA-9EED-69B4B14B1B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8F-44FA-9EED-69B4B14B1B8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3">
                  <c:v>754621</c:v>
                </c:pt>
                <c:pt idx="4">
                  <c:v>741128</c:v>
                </c:pt>
                <c:pt idx="12">
                  <c:v>4012752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8F-44FA-9EED-69B4B14B1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8F-44FA-9EED-69B4B14B1B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8F-44FA-9EED-69B4B14B1B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8F-44FA-9EED-69B4B14B1B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8F-44FA-9EED-69B4B14B1B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8F-44FA-9EED-69B4B14B1B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8F-44FA-9EED-69B4B14B1B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8F-44FA-9EED-69B4B14B1B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8F-44FA-9EED-69B4B14B1B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8F-44FA-9EED-69B4B14B1B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8F-44FA-9EED-69B4B14B1B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8F-44FA-9EED-69B4B14B1B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8F-44FA-9EED-69B4B14B1B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8F-44FA-9EED-69B4B14B1B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8F-44FA-9EED-69B4B14B1B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8F-44FA-9EED-69B4B14B1B85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3">
                  <c:v>-4.4535607341145478E-2</c:v>
                </c:pt>
                <c:pt idx="4">
                  <c:v>-7.6309506753237111E-3</c:v>
                </c:pt>
                <c:pt idx="12">
                  <c:v>-1.2855807770261851E-2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8F-44FA-9EED-69B4B14B1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2D-4E6A-8C94-87F729118EFA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2D-4E6A-8C94-87F729118EFA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2D-4E6A-8C94-87F729118EF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9">
                  <c:v>527606</c:v>
                </c:pt>
                <c:pt idx="10">
                  <c:v>484662</c:v>
                </c:pt>
                <c:pt idx="11">
                  <c:v>488662</c:v>
                </c:pt>
                <c:pt idx="12">
                  <c:v>5856771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2D-4E6A-8C94-87F729118EFA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2D-4E6A-8C94-87F729118E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2D-4E6A-8C94-87F729118EF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516029</c:v>
                </c:pt>
                <c:pt idx="1">
                  <c:v>474785</c:v>
                </c:pt>
                <c:pt idx="2">
                  <c:v>477683</c:v>
                </c:pt>
                <c:pt idx="3">
                  <c:v>414511</c:v>
                </c:pt>
                <c:pt idx="4">
                  <c:v>441733</c:v>
                </c:pt>
                <c:pt idx="12">
                  <c:v>2324741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2D-4E6A-8C94-87F729118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2D-4E6A-8C94-87F729118E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501178</c:v>
                      </c:pt>
                      <c:pt idx="1">
                        <c:v>463416</c:v>
                      </c:pt>
                      <c:pt idx="2">
                        <c:v>215134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96004</c:v>
                      </c:pt>
                      <c:pt idx="8">
                        <c:v>60570</c:v>
                      </c:pt>
                      <c:pt idx="9">
                        <c:v>51321</c:v>
                      </c:pt>
                      <c:pt idx="10">
                        <c:v>52157</c:v>
                      </c:pt>
                      <c:pt idx="11">
                        <c:v>56375</c:v>
                      </c:pt>
                      <c:pt idx="12">
                        <c:v>1557028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2D-4E6A-8C94-87F729118E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2D-4E6A-8C94-87F729118E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2D-4E6A-8C94-87F729118E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2D-4E6A-8C94-87F729118E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2D-4E6A-8C94-87F729118E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2D-4E6A-8C94-87F729118E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2D-4E6A-8C94-87F729118E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2D-4E6A-8C94-87F729118E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2D-4E6A-8C94-87F729118E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2D-4E6A-8C94-87F729118E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2D-4E6A-8C94-87F729118E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2D-4E6A-8C94-87F729118E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2D-4E6A-8C94-87F729118E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2D-4E6A-8C94-87F729118EF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0.11122380641674146</c:v>
                </c:pt>
                <c:pt idx="1">
                  <c:v>2.5307407583368136E-2</c:v>
                </c:pt>
                <c:pt idx="2">
                  <c:v>-3.6165752299705201E-2</c:v>
                </c:pt>
                <c:pt idx="3">
                  <c:v>-7.3527965525873484E-2</c:v>
                </c:pt>
                <c:pt idx="4">
                  <c:v>1.3667540967054359E-2</c:v>
                </c:pt>
                <c:pt idx="12">
                  <c:v>8.0234598612372032E-3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2D-4E6A-8C94-87F729118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A8-429B-B765-0D9A98CF6EB3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8-429B-B765-0D9A98CF6EB3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A8-429B-B765-0D9A98CF6EB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9">
                  <c:v>410112</c:v>
                </c:pt>
                <c:pt idx="10">
                  <c:v>367251</c:v>
                </c:pt>
                <c:pt idx="11">
                  <c:v>369112</c:v>
                </c:pt>
                <c:pt idx="12">
                  <c:v>4511052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A8-429B-B765-0D9A98CF6EB3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A8-429B-B765-0D9A98CF6E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A8-429B-B765-0D9A98CF6EB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392816</c:v>
                </c:pt>
                <c:pt idx="1">
                  <c:v>362809</c:v>
                </c:pt>
                <c:pt idx="2">
                  <c:v>376628</c:v>
                </c:pt>
                <c:pt idx="3">
                  <c:v>325436</c:v>
                </c:pt>
                <c:pt idx="4">
                  <c:v>365014</c:v>
                </c:pt>
                <c:pt idx="12">
                  <c:v>1822703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A8-429B-B765-0D9A98CF6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A8-429B-B765-0D9A98CF6E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370908</c:v>
                      </c:pt>
                      <c:pt idx="1">
                        <c:v>336790</c:v>
                      </c:pt>
                      <c:pt idx="2">
                        <c:v>153036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69690</c:v>
                      </c:pt>
                      <c:pt idx="8">
                        <c:v>47226</c:v>
                      </c:pt>
                      <c:pt idx="9">
                        <c:v>43327</c:v>
                      </c:pt>
                      <c:pt idx="10">
                        <c:v>39419</c:v>
                      </c:pt>
                      <c:pt idx="11">
                        <c:v>43129</c:v>
                      </c:pt>
                      <c:pt idx="12">
                        <c:v>1144929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A8-429B-B765-0D9A98CF6E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A8-429B-B765-0D9A98CF6E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A8-429B-B765-0D9A98CF6E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A8-429B-B765-0D9A98CF6E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A8-429B-B765-0D9A98CF6E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A8-429B-B765-0D9A98CF6E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A8-429B-B765-0D9A98CF6E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A8-429B-B765-0D9A98CF6E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A8-429B-B765-0D9A98CF6E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A8-429B-B765-0D9A98CF6E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A8-429B-B765-0D9A98CF6E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A8-429B-B765-0D9A98CF6E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A8-429B-B765-0D9A98CF6E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A8-429B-B765-0D9A98CF6EB3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4.5863840890332463E-2</c:v>
                </c:pt>
                <c:pt idx="1">
                  <c:v>2.5275175561301655E-2</c:v>
                </c:pt>
                <c:pt idx="2">
                  <c:v>1.0738283575741914E-3</c:v>
                </c:pt>
                <c:pt idx="3">
                  <c:v>-5.4075107545634271E-2</c:v>
                </c:pt>
                <c:pt idx="4">
                  <c:v>5.897848760462443E-2</c:v>
                </c:pt>
                <c:pt idx="12">
                  <c:v>1.5770696008256868E-2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A8-429B-B765-0D9A98CF6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01-41F7-8AC4-543DA6D0B341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1-41F7-8AC4-543DA6D0B341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01-41F7-8AC4-543DA6D0B34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9">
                  <c:v>117494</c:v>
                </c:pt>
                <c:pt idx="10">
                  <c:v>117411</c:v>
                </c:pt>
                <c:pt idx="11">
                  <c:v>119550</c:v>
                </c:pt>
                <c:pt idx="12">
                  <c:v>1345719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01-41F7-8AC4-543DA6D0B341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01-41F7-8AC4-543DA6D0B3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01-41F7-8AC4-543DA6D0B34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123213</c:v>
                </c:pt>
                <c:pt idx="1">
                  <c:v>111976</c:v>
                </c:pt>
                <c:pt idx="2">
                  <c:v>101055</c:v>
                </c:pt>
                <c:pt idx="3">
                  <c:v>89075</c:v>
                </c:pt>
                <c:pt idx="4">
                  <c:v>76719</c:v>
                </c:pt>
                <c:pt idx="12">
                  <c:v>502038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01-41F7-8AC4-543DA6D0B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01-41F7-8AC4-543DA6D0B3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130270</c:v>
                      </c:pt>
                      <c:pt idx="1">
                        <c:v>126626</c:v>
                      </c:pt>
                      <c:pt idx="2">
                        <c:v>62098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26314</c:v>
                      </c:pt>
                      <c:pt idx="8">
                        <c:v>13344</c:v>
                      </c:pt>
                      <c:pt idx="9">
                        <c:v>7994</c:v>
                      </c:pt>
                      <c:pt idx="10">
                        <c:v>12738</c:v>
                      </c:pt>
                      <c:pt idx="11">
                        <c:v>13246</c:v>
                      </c:pt>
                      <c:pt idx="12">
                        <c:v>412099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01-41F7-8AC4-543DA6D0B3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01-41F7-8AC4-543DA6D0B3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01-41F7-8AC4-543DA6D0B3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01-41F7-8AC4-543DA6D0B3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01-41F7-8AC4-543DA6D0B3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01-41F7-8AC4-543DA6D0B3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01-41F7-8AC4-543DA6D0B3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01-41F7-8AC4-543DA6D0B3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01-41F7-8AC4-543DA6D0B3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01-41F7-8AC4-543DA6D0B3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01-41F7-8AC4-543DA6D0B3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01-41F7-8AC4-543DA6D0B3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01-41F7-8AC4-543DA6D0B3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01-41F7-8AC4-543DA6D0B341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0.38770568426269025</c:v>
                </c:pt>
                <c:pt idx="1">
                  <c:v>2.54118552027911E-2</c:v>
                </c:pt>
                <c:pt idx="2">
                  <c:v>-0.1535226958612198</c:v>
                </c:pt>
                <c:pt idx="3">
                  <c:v>-0.13827296648866183</c:v>
                </c:pt>
                <c:pt idx="4">
                  <c:v>-0.1577855355025688</c:v>
                </c:pt>
                <c:pt idx="12">
                  <c:v>-1.9137101359232411E-2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01-41F7-8AC4-543DA6D0B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FA-494D-9E30-8B3B2B62BD1D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A-494D-9E30-8B3B2B62BD1D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FA-494D-9E30-8B3B2B62BD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9">
                  <c:v>342715</c:v>
                </c:pt>
                <c:pt idx="10">
                  <c:v>332795</c:v>
                </c:pt>
                <c:pt idx="11">
                  <c:v>346293</c:v>
                </c:pt>
                <c:pt idx="12">
                  <c:v>4158210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FA-494D-9E30-8B3B2B62BD1D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FA-494D-9E30-8B3B2B62BD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FA-494D-9E30-8B3B2B62BD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360283</c:v>
                </c:pt>
                <c:pt idx="1">
                  <c:v>337232</c:v>
                </c:pt>
                <c:pt idx="2">
                  <c:v>350991</c:v>
                </c:pt>
                <c:pt idx="3">
                  <c:v>340110</c:v>
                </c:pt>
                <c:pt idx="4">
                  <c:v>299395</c:v>
                </c:pt>
                <c:pt idx="12">
                  <c:v>1688011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FA-494D-9E30-8B3B2B62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FA-494D-9E30-8B3B2B62BD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392756</c:v>
                      </c:pt>
                      <c:pt idx="1">
                        <c:v>368766</c:v>
                      </c:pt>
                      <c:pt idx="2">
                        <c:v>166587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95197</c:v>
                      </c:pt>
                      <c:pt idx="8">
                        <c:v>45220</c:v>
                      </c:pt>
                      <c:pt idx="9">
                        <c:v>50318</c:v>
                      </c:pt>
                      <c:pt idx="10">
                        <c:v>58618</c:v>
                      </c:pt>
                      <c:pt idx="11">
                        <c:v>61865</c:v>
                      </c:pt>
                      <c:pt idx="12">
                        <c:v>1301412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FA-494D-9E30-8B3B2B62BD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FA-494D-9E30-8B3B2B62BD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FA-494D-9E30-8B3B2B62BD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FA-494D-9E30-8B3B2B62BD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FA-494D-9E30-8B3B2B62BD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FA-494D-9E30-8B3B2B62BD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FA-494D-9E30-8B3B2B62BD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FA-494D-9E30-8B3B2B62BD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FA-494D-9E30-8B3B2B62BD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FA-494D-9E30-8B3B2B62BD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FA-494D-9E30-8B3B2B62BD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FA-494D-9E30-8B3B2B62BD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FA-494D-9E30-8B3B2B62BD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FA-494D-9E30-8B3B2B62BD1D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-3.3007587611821321E-2</c:v>
                </c:pt>
                <c:pt idx="1">
                  <c:v>-6.7634332794205054E-2</c:v>
                </c:pt>
                <c:pt idx="2">
                  <c:v>-5.4088141841907356E-2</c:v>
                </c:pt>
                <c:pt idx="3">
                  <c:v>-6.6503693189285951E-3</c:v>
                </c:pt>
                <c:pt idx="4">
                  <c:v>-3.7469860151101098E-2</c:v>
                </c:pt>
                <c:pt idx="12">
                  <c:v>-4.0234276831474625E-2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FA-494D-9E30-8B3B2B62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AA-4540-BDB7-6302CCF1018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A-4540-BDB7-6302CCF1018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AA-4540-BDB7-6302CCF101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AA-4540-BDB7-6302CCF1018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AA-4540-BDB7-6302CCF101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AA-4540-BDB7-6302CCF101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3">
                  <c:v>6.5324405509050463</c:v>
                </c:pt>
                <c:pt idx="4">
                  <c:v>6.3569210711406177</c:v>
                </c:pt>
                <c:pt idx="12">
                  <c:v>6.9295295986737582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AA-4540-BDB7-6302CCF1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AA-4540-BDB7-6302CCF101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AA-4540-BDB7-6302CCF101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AA-4540-BDB7-6302CCF101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AA-4540-BDB7-6302CCF101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AA-4540-BDB7-6302CCF101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AA-4540-BDB7-6302CCF101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AA-4540-BDB7-6302CCF101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AA-4540-BDB7-6302CCF101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AA-4540-BDB7-6302CCF101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AA-4540-BDB7-6302CCF101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AA-4540-BDB7-6302CCF101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AA-4540-BDB7-6302CCF101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AA-4540-BDB7-6302CCF101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AA-4540-BDB7-6302CCF101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AA-4540-BDB7-6302CCF1018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3">
                  <c:v>-0.42353168844250799</c:v>
                </c:pt>
                <c:pt idx="4">
                  <c:v>-0.39424054228166749</c:v>
                </c:pt>
                <c:pt idx="12">
                  <c:v>-0.30992380181207668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AA-4540-BDB7-6302CCF1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0C-4B81-BDE1-2533D1860423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C-4B81-BDE1-2533D1860423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0C-4B81-BDE1-2533D18604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9">
                  <c:v>4.4360825790704768</c:v>
                </c:pt>
                <c:pt idx="10">
                  <c:v>4.5135178889428529</c:v>
                </c:pt>
                <c:pt idx="11">
                  <c:v>5.4963532687972414</c:v>
                </c:pt>
                <c:pt idx="12">
                  <c:v>4.8120268620268618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0C-4B81-BDE1-2533D1860423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0C-4B81-BDE1-2533D18604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0C-4B81-BDE1-2533D18604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6.1684782608695654</c:v>
                </c:pt>
                <c:pt idx="1">
                  <c:v>5.4040744021257749</c:v>
                </c:pt>
                <c:pt idx="2">
                  <c:v>5.2488552307150407</c:v>
                </c:pt>
                <c:pt idx="3">
                  <c:v>4.2120521684475172</c:v>
                </c:pt>
                <c:pt idx="4">
                  <c:v>3.7361950185479595</c:v>
                </c:pt>
                <c:pt idx="12">
                  <c:v>4.6972517048659181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0C-4B81-BDE1-2533D1860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0C-4B81-BDE1-2533D18604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6.760768126346016</c:v>
                      </c:pt>
                      <c:pt idx="1">
                        <c:v>5.0345876701361085</c:v>
                      </c:pt>
                      <c:pt idx="2">
                        <c:v>6.5454119850187267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4.6143269522941353</c:v>
                      </c:pt>
                      <c:pt idx="8">
                        <c:v>4.3455778468493929</c:v>
                      </c:pt>
                      <c:pt idx="9">
                        <c:v>3.6897439197014541</c:v>
                      </c:pt>
                      <c:pt idx="10">
                        <c:v>4.1041587180465475</c:v>
                      </c:pt>
                      <c:pt idx="11">
                        <c:v>3.6467040068935805</c:v>
                      </c:pt>
                      <c:pt idx="12">
                        <c:v>4.6644126738794434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0C-4B81-BDE1-2533D18604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0C-4B81-BDE1-2533D18604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0C-4B81-BDE1-2533D18604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0C-4B81-BDE1-2533D18604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C-4B81-BDE1-2533D18604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0C-4B81-BDE1-2533D18604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C-4B81-BDE1-2533D18604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C-4B81-BDE1-2533D18604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C-4B81-BDE1-2533D18604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C-4B81-BDE1-2533D18604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0C-4B81-BDE1-2533D18604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0C-4B81-BDE1-2533D18604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0C-4B81-BDE1-2533D18604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0C-4B81-BDE1-2533D1860423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-1.1840086798526697</c:v>
                </c:pt>
                <c:pt idx="1">
                  <c:v>1.3163408805914045E-3</c:v>
                </c:pt>
                <c:pt idx="2">
                  <c:v>0.79129995519665375</c:v>
                </c:pt>
                <c:pt idx="3">
                  <c:v>-0.42995607797499069</c:v>
                </c:pt>
                <c:pt idx="4">
                  <c:v>-0.57508051292348705</c:v>
                </c:pt>
                <c:pt idx="12">
                  <c:v>-0.24838260790389111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0C-4B81-BDE1-2533D1860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84-4AC7-A6E6-9258B4EDA453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4-4AC7-A6E6-9258B4EDA453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84-4AC7-A6E6-9258B4EDA4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9">
                  <c:v>4.5680960548885077</c:v>
                </c:pt>
                <c:pt idx="10">
                  <c:v>4.9095318942517583</c:v>
                </c:pt>
                <c:pt idx="11">
                  <c:v>5.164757342220371</c:v>
                </c:pt>
                <c:pt idx="12">
                  <c:v>4.8547232787394243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84-4AC7-A6E6-9258B4EDA453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84-4AC7-A6E6-9258B4EDA4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84-4AC7-A6E6-9258B4EDA4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5.7631790206047633</c:v>
                </c:pt>
                <c:pt idx="1">
                  <c:v>5.3658263305322125</c:v>
                </c:pt>
                <c:pt idx="2">
                  <c:v>5.0126378058617904</c:v>
                </c:pt>
                <c:pt idx="3">
                  <c:v>4.5057225698153518</c:v>
                </c:pt>
                <c:pt idx="4">
                  <c:v>4.6648629778320823</c:v>
                </c:pt>
                <c:pt idx="12">
                  <c:v>4.9590698472627421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84-4AC7-A6E6-9258B4EDA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84-4AC7-A6E6-9258B4EDA4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6.4704109589041092</c:v>
                      </c:pt>
                      <c:pt idx="1">
                        <c:v>5.418016194331984</c:v>
                      </c:pt>
                      <c:pt idx="2">
                        <c:v>5.7727987421383649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6.1453225806451615</c:v>
                      </c:pt>
                      <c:pt idx="8">
                        <c:v>5.920080591000672</c:v>
                      </c:pt>
                      <c:pt idx="9">
                        <c:v>4.9292088042831645</c:v>
                      </c:pt>
                      <c:pt idx="10">
                        <c:v>4.4172297297297298</c:v>
                      </c:pt>
                      <c:pt idx="11">
                        <c:v>4.6758080313418215</c:v>
                      </c:pt>
                      <c:pt idx="12">
                        <c:v>5.5458879618593562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84-4AC7-A6E6-9258B4EDA4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84-4AC7-A6E6-9258B4EDA4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84-4AC7-A6E6-9258B4EDA4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84-4AC7-A6E6-9258B4EDA4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84-4AC7-A6E6-9258B4EDA4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84-4AC7-A6E6-9258B4EDA4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84-4AC7-A6E6-9258B4EDA4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84-4AC7-A6E6-9258B4EDA4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84-4AC7-A6E6-9258B4EDA4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84-4AC7-A6E6-9258B4EDA4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84-4AC7-A6E6-9258B4EDA4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84-4AC7-A6E6-9258B4EDA4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84-4AC7-A6E6-9258B4EDA4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84-4AC7-A6E6-9258B4EDA45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-2.9613772188029408E-2</c:v>
                </c:pt>
                <c:pt idx="1">
                  <c:v>0.12558703582188535</c:v>
                </c:pt>
                <c:pt idx="2">
                  <c:v>0.73262118766486495</c:v>
                </c:pt>
                <c:pt idx="3">
                  <c:v>0.13516301560128152</c:v>
                </c:pt>
                <c:pt idx="4">
                  <c:v>0.55161393989915197</c:v>
                </c:pt>
                <c:pt idx="12">
                  <c:v>0.32625622975451751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84-4AC7-A6E6-9258B4EDA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C2-4DB7-A08E-C3FA869ABDF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C2-4DB7-A08E-C3FA869ABDF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C2-4DB7-A08E-C3FA869ABDF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9">
                  <c:v>4.2438171371471398</c:v>
                </c:pt>
                <c:pt idx="10">
                  <c:v>3.7185978578383643</c:v>
                </c:pt>
                <c:pt idx="11">
                  <c:v>6.0773722627737223</c:v>
                </c:pt>
                <c:pt idx="12">
                  <c:v>4.7572892825156732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C2-4DB7-A08E-C3FA869ABDF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C2-4DB7-A08E-C3FA869ABD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C2-4DB7-A08E-C3FA869ABDF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7.0179472798653952</c:v>
                </c:pt>
                <c:pt idx="1">
                  <c:v>5.4698795180722888</c:v>
                </c:pt>
                <c:pt idx="2">
                  <c:v>5.6972945380296069</c:v>
                </c:pt>
                <c:pt idx="3">
                  <c:v>3.9004048582995949</c:v>
                </c:pt>
                <c:pt idx="4">
                  <c:v>2.3005936319481921</c:v>
                </c:pt>
                <c:pt idx="12">
                  <c:v>4.3085106382978724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C2-4DB7-A08E-C3FA869AB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C2-4DB7-A08E-C3FA869ABD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7.3121748178980228</c:v>
                      </c:pt>
                      <c:pt idx="1">
                        <c:v>4.373746184038378</c:v>
                      </c:pt>
                      <c:pt idx="2">
                        <c:v>7.6828703703703702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3.2512923607122342</c:v>
                      </c:pt>
                      <c:pt idx="8">
                        <c:v>3.2019512195121953</c:v>
                      </c:pt>
                      <c:pt idx="9">
                        <c:v>2.7446132909956908</c:v>
                      </c:pt>
                      <c:pt idx="10">
                        <c:v>3.8462073764787754</c:v>
                      </c:pt>
                      <c:pt idx="11">
                        <c:v>2.8384615384615386</c:v>
                      </c:pt>
                      <c:pt idx="12">
                        <c:v>3.7144348105330764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C2-4DB7-A08E-C3FA869ABD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C2-4DB7-A08E-C3FA869ABD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C2-4DB7-A08E-C3FA869ABD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C2-4DB7-A08E-C3FA869ABD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C2-4DB7-A08E-C3FA869ABD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C2-4DB7-A08E-C3FA869ABD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C2-4DB7-A08E-C3FA869ABD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C2-4DB7-A08E-C3FA869ABD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C2-4DB7-A08E-C3FA869ABD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C2-4DB7-A08E-C3FA869ABD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C2-4DB7-A08E-C3FA869ABD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C2-4DB7-A08E-C3FA869ABD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C2-4DB7-A08E-C3FA869ABD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C2-4DB7-A08E-C3FA869ABDF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-4.57495812554001</c:v>
                </c:pt>
                <c:pt idx="1">
                  <c:v>-0.22698657879380768</c:v>
                </c:pt>
                <c:pt idx="2">
                  <c:v>1.0214324690640897</c:v>
                </c:pt>
                <c:pt idx="3">
                  <c:v>-1.0384121003193441</c:v>
                </c:pt>
                <c:pt idx="4">
                  <c:v>-2.2717668415961421</c:v>
                </c:pt>
                <c:pt idx="12">
                  <c:v>-1.0765014163498643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C2-4DB7-A08E-C3FA869AB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6D-4A66-8FE9-614933135741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6D-4A66-8FE9-614933135741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6D-4A66-8FE9-6149331357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9">
                  <c:v>115247</c:v>
                </c:pt>
                <c:pt idx="10">
                  <c:v>107739</c:v>
                </c:pt>
                <c:pt idx="11">
                  <c:v>107909</c:v>
                </c:pt>
                <c:pt idx="12">
                  <c:v>1273163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6D-4A66-8FE9-614933135741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6D-4A66-8FE9-6149331357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6D-4A66-8FE9-6149331357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103238</c:v>
                </c:pt>
                <c:pt idx="1">
                  <c:v>109374</c:v>
                </c:pt>
                <c:pt idx="2">
                  <c:v>117520</c:v>
                </c:pt>
                <c:pt idx="3">
                  <c:v>102791</c:v>
                </c:pt>
                <c:pt idx="4">
                  <c:v>107151</c:v>
                </c:pt>
                <c:pt idx="12">
                  <c:v>540074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6D-4A66-8FE9-614933135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6D-4A66-8FE9-6149331357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97195</c:v>
                      </c:pt>
                      <c:pt idx="1">
                        <c:v>99065</c:v>
                      </c:pt>
                      <c:pt idx="2">
                        <c:v>39064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17639</c:v>
                      </c:pt>
                      <c:pt idx="8">
                        <c:v>11102</c:v>
                      </c:pt>
                      <c:pt idx="9">
                        <c:v>13903</c:v>
                      </c:pt>
                      <c:pt idx="10">
                        <c:v>13877</c:v>
                      </c:pt>
                      <c:pt idx="11">
                        <c:v>15077</c:v>
                      </c:pt>
                      <c:pt idx="12">
                        <c:v>323585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6D-4A66-8FE9-6149331357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6D-4A66-8FE9-6149331357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6D-4A66-8FE9-6149331357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6D-4A66-8FE9-6149331357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6D-4A66-8FE9-6149331357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6D-4A66-8FE9-6149331357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6D-4A66-8FE9-6149331357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6D-4A66-8FE9-6149331357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6D-4A66-8FE9-6149331357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6D-4A66-8FE9-6149331357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6D-4A66-8FE9-6149331357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6D-4A66-8FE9-6149331357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6D-4A66-8FE9-6149331357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6D-4A66-8FE9-614933135741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5.6056793305918617E-2</c:v>
                </c:pt>
                <c:pt idx="1">
                  <c:v>1.9186507012067366E-2</c:v>
                </c:pt>
                <c:pt idx="2">
                  <c:v>2.899971980947047E-2</c:v>
                </c:pt>
                <c:pt idx="3">
                  <c:v>-2.3790077495821293E-2</c:v>
                </c:pt>
                <c:pt idx="4">
                  <c:v>6.0627957159543167E-2</c:v>
                </c:pt>
                <c:pt idx="12">
                  <c:v>2.7532186840638184E-2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6D-4A66-8FE9-614933135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AA-43A5-94B9-1216BBECF99C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A-43A5-94B9-1216BBECF99C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AA-43A5-94B9-1216BBECF9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9">
                  <c:v>7.1732973526425852</c:v>
                </c:pt>
                <c:pt idx="10">
                  <c:v>7.3286089531181835</c:v>
                </c:pt>
                <c:pt idx="11">
                  <c:v>7.3534830273656508</c:v>
                </c:pt>
                <c:pt idx="12">
                  <c:v>7.432853452385908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AA-43A5-94B9-1216BBECF99C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AA-43A5-94B9-1216BBECF9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AA-43A5-94B9-1216BBECF9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8.1584494081636603</c:v>
                </c:pt>
                <c:pt idx="1">
                  <c:v>7.1453087571086362</c:v>
                </c:pt>
                <c:pt idx="2">
                  <c:v>6.7977450646698436</c:v>
                </c:pt>
                <c:pt idx="3">
                  <c:v>6.8197604848673521</c:v>
                </c:pt>
                <c:pt idx="4">
                  <c:v>6.5876846692984667</c:v>
                </c:pt>
                <c:pt idx="12">
                  <c:v>7.0907523783777782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AA-43A5-94B9-1216BBECF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AA-43A5-94B9-1216BBECF9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8.8097432995524461</c:v>
                      </c:pt>
                      <c:pt idx="1">
                        <c:v>8.0829859183364459</c:v>
                      </c:pt>
                      <c:pt idx="2">
                        <c:v>9.413782510751588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7.3959975055275242</c:v>
                      </c:pt>
                      <c:pt idx="8">
                        <c:v>6.7584219059628898</c:v>
                      </c:pt>
                      <c:pt idx="9">
                        <c:v>5.2482198086743868</c:v>
                      </c:pt>
                      <c:pt idx="10">
                        <c:v>7.2074655905455067</c:v>
                      </c:pt>
                      <c:pt idx="11">
                        <c:v>7.2810240764077738</c:v>
                      </c:pt>
                      <c:pt idx="12">
                        <c:v>8.0875504117928827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AA-43A5-94B9-1216BBECF9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AA-43A5-94B9-1216BBECF9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AA-43A5-94B9-1216BBECF9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AA-43A5-94B9-1216BBECF9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AA-43A5-94B9-1216BBECF9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AA-43A5-94B9-1216BBECF9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AA-43A5-94B9-1216BBECF9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AA-43A5-94B9-1216BBECF9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AA-43A5-94B9-1216BBECF9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AA-43A5-94B9-1216BBECF9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AA-43A5-94B9-1216BBECF9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AA-43A5-94B9-1216BBECF9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AA-43A5-94B9-1216BBECF9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AA-43A5-94B9-1216BBECF99C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-7.1946058192034812E-2</c:v>
                </c:pt>
                <c:pt idx="1">
                  <c:v>-0.29186218823917187</c:v>
                </c:pt>
                <c:pt idx="2">
                  <c:v>-0.45006594681796841</c:v>
                </c:pt>
                <c:pt idx="3">
                  <c:v>-0.31742421350675531</c:v>
                </c:pt>
                <c:pt idx="4">
                  <c:v>-0.39523061983502394</c:v>
                </c:pt>
                <c:pt idx="12">
                  <c:v>-0.30539642594792049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AA-43A5-94B9-1216BBECF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19-4E20-9D83-A4BD2F33BEE3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9-4E20-9D83-A4BD2F33BEE3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19-4E20-9D83-A4BD2F33BE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9">
                  <c:v>7.0879788979316114</c:v>
                </c:pt>
                <c:pt idx="10">
                  <c:v>6.6929785888171134</c:v>
                </c:pt>
                <c:pt idx="11">
                  <c:v>6.9360909000299014</c:v>
                </c:pt>
                <c:pt idx="12">
                  <c:v>7.1072842722383207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9-4E20-9D83-A4BD2F33BEE3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19-4E20-9D83-A4BD2F33BE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19-4E20-9D83-A4BD2F33BE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7.8521769509585573</c:v>
                </c:pt>
                <c:pt idx="1">
                  <c:v>6.6720739874561499</c:v>
                </c:pt>
                <c:pt idx="2">
                  <c:v>6.3184449093444908</c:v>
                </c:pt>
                <c:pt idx="3">
                  <c:v>6.6233323871700254</c:v>
                </c:pt>
                <c:pt idx="4">
                  <c:v>6.4545549566230163</c:v>
                </c:pt>
                <c:pt idx="12">
                  <c:v>6.733623694025014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9-4E20-9D83-A4BD2F33B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19-4E20-9D83-A4BD2F33BE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8.7500589594830434</c:v>
                      </c:pt>
                      <c:pt idx="1">
                        <c:v>7.8022204315516159</c:v>
                      </c:pt>
                      <c:pt idx="2">
                        <c:v>9.2818587662337659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7.2573462310640631</c:v>
                      </c:pt>
                      <c:pt idx="8">
                        <c:v>6.9742889647326507</c:v>
                      </c:pt>
                      <c:pt idx="9">
                        <c:v>5.0265500306936772</c:v>
                      </c:pt>
                      <c:pt idx="10">
                        <c:v>7.6071662089708383</c:v>
                      </c:pt>
                      <c:pt idx="11">
                        <c:v>7.4396250000000004</c:v>
                      </c:pt>
                      <c:pt idx="12">
                        <c:v>8.0109965119692017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19-4E20-9D83-A4BD2F33BE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19-4E20-9D83-A4BD2F33BE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19-4E20-9D83-A4BD2F33BE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19-4E20-9D83-A4BD2F33BE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19-4E20-9D83-A4BD2F33BE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19-4E20-9D83-A4BD2F33BE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19-4E20-9D83-A4BD2F33BE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19-4E20-9D83-A4BD2F33BE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19-4E20-9D83-A4BD2F33BE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19-4E20-9D83-A4BD2F33BE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19-4E20-9D83-A4BD2F33BE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19-4E20-9D83-A4BD2F33BE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19-4E20-9D83-A4BD2F33BE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19-4E20-9D83-A4BD2F33BEE3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-0.21627165879112642</c:v>
                </c:pt>
                <c:pt idx="1">
                  <c:v>-0.22421185094523999</c:v>
                </c:pt>
                <c:pt idx="2">
                  <c:v>-0.27662525978109365</c:v>
                </c:pt>
                <c:pt idx="3">
                  <c:v>-8.8919509327948454E-2</c:v>
                </c:pt>
                <c:pt idx="4">
                  <c:v>-0.3928104824704679</c:v>
                </c:pt>
                <c:pt idx="12">
                  <c:v>-0.23354241488888938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9-4E20-9D83-A4BD2F33B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13-4DCC-896D-7BD41F8B51AA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13-4DCC-896D-7BD41F8B51AA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13-4DCC-896D-7BD41F8B51A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9">
                  <c:v>7.5347514222112295</c:v>
                </c:pt>
                <c:pt idx="10">
                  <c:v>8.7660125080871261</c:v>
                </c:pt>
                <c:pt idx="11">
                  <c:v>8.1038483852252945</c:v>
                </c:pt>
                <c:pt idx="12">
                  <c:v>8.0473697220287193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13-4DCC-896D-7BD41F8B51AA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13-4DCC-896D-7BD41F8B51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13-4DCC-896D-7BD41F8B51A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7.8507638072855466</c:v>
                </c:pt>
                <c:pt idx="1">
                  <c:v>7.3172382671480145</c:v>
                </c:pt>
                <c:pt idx="2">
                  <c:v>7.015480498592682</c:v>
                </c:pt>
                <c:pt idx="3">
                  <c:v>6.9936764064544263</c:v>
                </c:pt>
                <c:pt idx="4">
                  <c:v>7.045891931902295</c:v>
                </c:pt>
                <c:pt idx="12">
                  <c:v>7.2481264022149032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13-4DCC-896D-7BD41F8B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13-4DCC-896D-7BD41F8B51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9.5090715048025611</c:v>
                      </c:pt>
                      <c:pt idx="1">
                        <c:v>9.3424392342439226</c:v>
                      </c:pt>
                      <c:pt idx="2">
                        <c:v>7.4761502743773747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8.481906443071491</c:v>
                      </c:pt>
                      <c:pt idx="8">
                        <c:v>11.390756302521009</c:v>
                      </c:pt>
                      <c:pt idx="9">
                        <c:v>4.0893371757925072</c:v>
                      </c:pt>
                      <c:pt idx="10">
                        <c:v>7.0916473317865432</c:v>
                      </c:pt>
                      <c:pt idx="11">
                        <c:v>8.4836065573770494</c:v>
                      </c:pt>
                      <c:pt idx="12">
                        <c:v>8.6537533263196984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13-4DCC-896D-7BD41F8B51AA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5713-4DCC-896D-7BD41F8B51AA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7.9859154929577461</c:v>
                      </c:pt>
                      <c:pt idx="1">
                        <c:v>7.6964968152866238</c:v>
                      </c:pt>
                      <c:pt idx="2">
                        <c:v>7.957861469581248</c:v>
                      </c:pt>
                      <c:pt idx="3">
                        <c:v>7.6099382080329558</c:v>
                      </c:pt>
                      <c:pt idx="4">
                        <c:v>8.9834313201496521</c:v>
                      </c:pt>
                      <c:pt idx="5">
                        <c:v>8.091552226383687</c:v>
                      </c:pt>
                      <c:pt idx="6">
                        <c:v>8.8038082284937094</c:v>
                      </c:pt>
                      <c:pt idx="7">
                        <c:v>9.3174354964816271</c:v>
                      </c:pt>
                      <c:pt idx="8">
                        <c:v>7.8615384615384611</c:v>
                      </c:pt>
                      <c:pt idx="9">
                        <c:v>6.9212454212454215</c:v>
                      </c:pt>
                      <c:pt idx="10">
                        <c:v>7.9767991407089154</c:v>
                      </c:pt>
                      <c:pt idx="11">
                        <c:v>7.4764606977721728</c:v>
                      </c:pt>
                      <c:pt idx="12">
                        <c:v>7.9646805896805901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5713-4DCC-896D-7BD41F8B51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13-4DCC-896D-7BD41F8B51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13-4DCC-896D-7BD41F8B51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13-4DCC-896D-7BD41F8B51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13-4DCC-896D-7BD41F8B51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13-4DCC-896D-7BD41F8B51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13-4DCC-896D-7BD41F8B51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13-4DCC-896D-7BD41F8B51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13-4DCC-896D-7BD41F8B51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13-4DCC-896D-7BD41F8B51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13-4DCC-896D-7BD41F8B51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13-4DCC-896D-7BD41F8B51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13-4DCC-896D-7BD41F8B51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13-4DCC-896D-7BD41F8B51AA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-0.37479450536954051</c:v>
                </c:pt>
                <c:pt idx="1">
                  <c:v>-0.5781153512730377</c:v>
                </c:pt>
                <c:pt idx="2">
                  <c:v>-4.620210925428303E-2</c:v>
                </c:pt>
                <c:pt idx="3">
                  <c:v>-1.7795912073466749</c:v>
                </c:pt>
                <c:pt idx="4">
                  <c:v>0.31595422578283738</c:v>
                </c:pt>
                <c:pt idx="12">
                  <c:v>-0.49408701694825563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13-4DCC-896D-7BD41F8B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8A-4FBB-BD70-7E75B0D7BFC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A-4FBB-BD70-7E75B0D7BFC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8A-4FBB-BD70-7E75B0D7BF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9">
                  <c:v>7.9131231671554252</c:v>
                </c:pt>
                <c:pt idx="10">
                  <c:v>8.7458977965307074</c:v>
                </c:pt>
                <c:pt idx="11">
                  <c:v>8.897830018083182</c:v>
                </c:pt>
                <c:pt idx="12">
                  <c:v>8.4420922400164962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8A-4FBB-BD70-7E75B0D7BFC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8A-4FBB-BD70-7E75B0D7BF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8A-4FBB-BD70-7E75B0D7BF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8.8061916878710775</c:v>
                </c:pt>
                <c:pt idx="1">
                  <c:v>7.1715417428397314</c:v>
                </c:pt>
                <c:pt idx="2">
                  <c:v>7.7336080929186961</c:v>
                </c:pt>
                <c:pt idx="3">
                  <c:v>7.1565849923430322</c:v>
                </c:pt>
                <c:pt idx="4">
                  <c:v>7.1006600660066006</c:v>
                </c:pt>
                <c:pt idx="12">
                  <c:v>7.5569876358186585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8A-4FBB-BD70-7E75B0D7B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8A-4FBB-BD70-7E75B0D7BF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7.7611301369863011</c:v>
                      </c:pt>
                      <c:pt idx="1">
                        <c:v>7.2339095255608683</c:v>
                      </c:pt>
                      <c:pt idx="2">
                        <c:v>7.821236559139785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7.9475890985324948</c:v>
                      </c:pt>
                      <c:pt idx="8">
                        <c:v>6.5869565217391308</c:v>
                      </c:pt>
                      <c:pt idx="9">
                        <c:v>5.5279225614296355</c:v>
                      </c:pt>
                      <c:pt idx="10">
                        <c:v>6.1956521739130439</c:v>
                      </c:pt>
                      <c:pt idx="11">
                        <c:v>5.0719225449515903</c:v>
                      </c:pt>
                      <c:pt idx="12">
                        <c:v>6.9931972789115644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8A-4FBB-BD70-7E75B0D7BF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8A-4FBB-BD70-7E75B0D7BF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8A-4FBB-BD70-7E75B0D7BF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8A-4FBB-BD70-7E75B0D7BF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8A-4FBB-BD70-7E75B0D7BF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8A-4FBB-BD70-7E75B0D7BF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8A-4FBB-BD70-7E75B0D7BF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8A-4FBB-BD70-7E75B0D7BF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8A-4FBB-BD70-7E75B0D7BF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8A-4FBB-BD70-7E75B0D7BF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8A-4FBB-BD70-7E75B0D7BF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8A-4FBB-BD70-7E75B0D7BF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8A-4FBB-BD70-7E75B0D7BF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8A-4FBB-BD70-7E75B0D7BFC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-2.0704542933948744E-2</c:v>
                </c:pt>
                <c:pt idx="1">
                  <c:v>0.4687277414670481</c:v>
                </c:pt>
                <c:pt idx="2">
                  <c:v>-0.57328397470158965</c:v>
                </c:pt>
                <c:pt idx="3">
                  <c:v>-0.47201480904723603</c:v>
                </c:pt>
                <c:pt idx="4">
                  <c:v>-1.3770124644399484</c:v>
                </c:pt>
                <c:pt idx="12">
                  <c:v>-0.33530297331839698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8A-4FBB-BD70-7E75B0D7B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B2-4EF6-9EBD-29E18F1C9F6F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2-4EF6-9EBD-29E18F1C9F6F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B2-4EF6-9EBD-29E18F1C9F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B2-4EF6-9EBD-29E18F1C9F6F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B2-4EF6-9EBD-29E18F1C9F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B2-4EF6-9EBD-29E18F1C9F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3">
                  <c:v>7.3403496254013554</c:v>
                </c:pt>
                <c:pt idx="4">
                  <c:v>7.8070392096326025</c:v>
                </c:pt>
                <c:pt idx="12">
                  <c:v>8.4386451612903226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B2-4EF6-9EBD-29E18F1C9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B2-4EF6-9EBD-29E18F1C9F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B2-4EF6-9EBD-29E18F1C9F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B2-4EF6-9EBD-29E18F1C9F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B2-4EF6-9EBD-29E18F1C9F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B2-4EF6-9EBD-29E18F1C9F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B2-4EF6-9EBD-29E18F1C9F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B2-4EF6-9EBD-29E18F1C9F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2-4EF6-9EBD-29E18F1C9F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2-4EF6-9EBD-29E18F1C9F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B2-4EF6-9EBD-29E18F1C9F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B2-4EF6-9EBD-29E18F1C9F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B2-4EF6-9EBD-29E18F1C9F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B2-4EF6-9EBD-29E18F1C9F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B2-4EF6-9EBD-29E18F1C9F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B2-4EF6-9EBD-29E18F1C9F6F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3">
                  <c:v>-0.99274407217832383</c:v>
                </c:pt>
                <c:pt idx="4">
                  <c:v>0.11620183099182579</c:v>
                </c:pt>
                <c:pt idx="12">
                  <c:v>0.27687741134207222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B2-4EF6-9EBD-29E18F1C9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61-4853-A84D-A35A42C35B5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1-4853-A84D-A35A42C35B5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61-4853-A84D-A35A42C35B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9">
                  <c:v>8.3060606060606066</c:v>
                </c:pt>
                <c:pt idx="10">
                  <c:v>9.2076281287246715</c:v>
                </c:pt>
                <c:pt idx="11">
                  <c:v>8.7723595505617986</c:v>
                </c:pt>
                <c:pt idx="12">
                  <c:v>8.6301944799474946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61-4853-A84D-A35A42C35B5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61-4853-A84D-A35A42C35B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61-4853-A84D-A35A42C35B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9.2827279853671278</c:v>
                </c:pt>
                <c:pt idx="1">
                  <c:v>8.2874139010644967</c:v>
                </c:pt>
                <c:pt idx="2">
                  <c:v>8.0678956834532372</c:v>
                </c:pt>
                <c:pt idx="3">
                  <c:v>7.6532114183764497</c:v>
                </c:pt>
                <c:pt idx="4">
                  <c:v>9.0248049052396873</c:v>
                </c:pt>
                <c:pt idx="12">
                  <c:v>8.4120541205412049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61-4853-A84D-A35A42C35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61-4853-A84D-A35A42C35B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8.1642091152815013</c:v>
                      </c:pt>
                      <c:pt idx="1">
                        <c:v>8.5129340480074571</c:v>
                      </c:pt>
                      <c:pt idx="2">
                        <c:v>8.8708333333333336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9.4789297658862868</c:v>
                      </c:pt>
                      <c:pt idx="8">
                        <c:v>3.7468354430379747</c:v>
                      </c:pt>
                      <c:pt idx="9">
                        <c:v>3.6689419795221845</c:v>
                      </c:pt>
                      <c:pt idx="10">
                        <c:v>5.4763358778625957</c:v>
                      </c:pt>
                      <c:pt idx="11">
                        <c:v>7.5096322241681257</c:v>
                      </c:pt>
                      <c:pt idx="12">
                        <c:v>8.0653471771576903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61-4853-A84D-A35A42C35B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61-4853-A84D-A35A42C35B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61-4853-A84D-A35A42C35B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61-4853-A84D-A35A42C35B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61-4853-A84D-A35A42C35B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61-4853-A84D-A35A42C35B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61-4853-A84D-A35A42C35B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61-4853-A84D-A35A42C35B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61-4853-A84D-A35A42C35B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61-4853-A84D-A35A42C35B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61-4853-A84D-A35A42C35B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61-4853-A84D-A35A42C35B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61-4853-A84D-A35A42C35B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61-4853-A84D-A35A42C35B5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-0.24152358112161743</c:v>
                </c:pt>
                <c:pt idx="1">
                  <c:v>-5.9768328470674703E-2</c:v>
                </c:pt>
                <c:pt idx="2">
                  <c:v>-0.88979349474041669</c:v>
                </c:pt>
                <c:pt idx="3">
                  <c:v>0.63845506971481658</c:v>
                </c:pt>
                <c:pt idx="4">
                  <c:v>0.60381649767409762</c:v>
                </c:pt>
                <c:pt idx="12">
                  <c:v>6.8241893281959065E-2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61-4853-A84D-A35A42C35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84-4C75-95C5-A3E0988D710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84-4C75-95C5-A3E0988D710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84-4C75-95C5-A3E0988D71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84-4C75-95C5-A3E0988D710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84-4C75-95C5-A3E0988D71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84-4C75-95C5-A3E0988D71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3">
                  <c:v>7.3403496254013554</c:v>
                </c:pt>
                <c:pt idx="4">
                  <c:v>7.8070392096326025</c:v>
                </c:pt>
                <c:pt idx="12">
                  <c:v>8.4386451612903226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84-4C75-95C5-A3E0988D7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84-4C75-95C5-A3E0988D71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84-4C75-95C5-A3E0988D71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84-4C75-95C5-A3E0988D71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84-4C75-95C5-A3E0988D71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84-4C75-95C5-A3E0988D71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84-4C75-95C5-A3E0988D71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84-4C75-95C5-A3E0988D71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84-4C75-95C5-A3E0988D71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84-4C75-95C5-A3E0988D71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84-4C75-95C5-A3E0988D71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84-4C75-95C5-A3E0988D71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84-4C75-95C5-A3E0988D71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84-4C75-95C5-A3E0988D71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84-4C75-95C5-A3E0988D71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84-4C75-95C5-A3E0988D710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3">
                  <c:v>-0.99274407217832383</c:v>
                </c:pt>
                <c:pt idx="4">
                  <c:v>0.11620183099182579</c:v>
                </c:pt>
                <c:pt idx="12">
                  <c:v>0.27687741134207222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84-4C75-95C5-A3E0988D7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77-4237-B1D9-C1B71C77D3C1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7-4237-B1D9-C1B71C77D3C1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77-4237-B1D9-C1B71C77D3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9">
                  <c:v>7.0145454545454546</c:v>
                </c:pt>
                <c:pt idx="10">
                  <c:v>7.8947197926789761</c:v>
                </c:pt>
                <c:pt idx="11">
                  <c:v>8.3462793733681462</c:v>
                </c:pt>
                <c:pt idx="12">
                  <c:v>8.4210810567532288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77-4237-B1D9-C1B71C77D3C1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77-4237-B1D9-C1B71C77D3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77-4237-B1D9-C1B71C77D3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10.138941398865784</c:v>
                </c:pt>
                <c:pt idx="1">
                  <c:v>8.4842164599774517</c:v>
                </c:pt>
                <c:pt idx="2">
                  <c:v>8.2804525124967121</c:v>
                </c:pt>
                <c:pt idx="3">
                  <c:v>9.0453244274809155</c:v>
                </c:pt>
                <c:pt idx="4">
                  <c:v>9.6891566265060245</c:v>
                </c:pt>
                <c:pt idx="12">
                  <c:v>8.9563449439926348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77-4237-B1D9-C1B71C77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77-4237-B1D9-C1B71C77D3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8.9706999457406411</c:v>
                      </c:pt>
                      <c:pt idx="1">
                        <c:v>8.0938388625592417</c:v>
                      </c:pt>
                      <c:pt idx="2">
                        <c:v>11.017251635930993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10.888888888888889</c:v>
                      </c:pt>
                      <c:pt idx="8">
                        <c:v>2.75</c:v>
                      </c:pt>
                      <c:pt idx="9">
                        <c:v>4.2352941176470589</c:v>
                      </c:pt>
                      <c:pt idx="10">
                        <c:v>5.9189189189189193</c:v>
                      </c:pt>
                      <c:pt idx="11">
                        <c:v>7.8205128205128203</c:v>
                      </c:pt>
                      <c:pt idx="12">
                        <c:v>8.8963076923076922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77-4237-B1D9-C1B71C77D3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77-4237-B1D9-C1B71C77D3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77-4237-B1D9-C1B71C77D3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77-4237-B1D9-C1B71C77D3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77-4237-B1D9-C1B71C77D3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77-4237-B1D9-C1B71C77D3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77-4237-B1D9-C1B71C77D3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77-4237-B1D9-C1B71C77D3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77-4237-B1D9-C1B71C77D3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77-4237-B1D9-C1B71C77D3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77-4237-B1D9-C1B71C77D3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77-4237-B1D9-C1B71C77D3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77-4237-B1D9-C1B71C77D3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77-4237-B1D9-C1B71C77D3C1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1.7965578607120261</c:v>
                </c:pt>
                <c:pt idx="1">
                  <c:v>-0.154800022054431</c:v>
                </c:pt>
                <c:pt idx="2">
                  <c:v>-6.3468626605150291E-2</c:v>
                </c:pt>
                <c:pt idx="3">
                  <c:v>-1.5251673757977731</c:v>
                </c:pt>
                <c:pt idx="4">
                  <c:v>1.0684019095248924</c:v>
                </c:pt>
                <c:pt idx="12">
                  <c:v>0.29898896875060998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77-4237-B1D9-C1B71C77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F5-4ABD-8F70-32C8119A4EEC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5-4ABD-8F70-32C8119A4EEC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F5-4ABD-8F70-32C8119A4E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9">
                  <c:v>5.8508442776735459</c:v>
                </c:pt>
                <c:pt idx="10">
                  <c:v>9.4645808736717836</c:v>
                </c:pt>
                <c:pt idx="11">
                  <c:v>8.2607965451055669</c:v>
                </c:pt>
                <c:pt idx="12">
                  <c:v>8.7879118657772395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F5-4ABD-8F70-32C8119A4EEC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F5-4ABD-8F70-32C8119A4E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F5-4ABD-8F70-32C8119A4E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11.700116346713205</c:v>
                </c:pt>
                <c:pt idx="1">
                  <c:v>9.5968225419664268</c:v>
                </c:pt>
                <c:pt idx="2">
                  <c:v>9.0525980235894163</c:v>
                </c:pt>
                <c:pt idx="3">
                  <c:v>10.770879526977089</c:v>
                </c:pt>
                <c:pt idx="4">
                  <c:v>7.0697674418604652</c:v>
                </c:pt>
                <c:pt idx="12">
                  <c:v>10.192486614587905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F5-4ABD-8F70-32C8119A4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F5-4ABD-8F70-32C8119A4E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9.6649278919914092</c:v>
                      </c:pt>
                      <c:pt idx="1">
                        <c:v>8.2841480127912295</c:v>
                      </c:pt>
                      <c:pt idx="2">
                        <c:v>9.3773006134969332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5.5</c:v>
                      </c:pt>
                      <c:pt idx="8">
                        <c:v>7.4074074074074074</c:v>
                      </c:pt>
                      <c:pt idx="9">
                        <c:v>5.7944444444444443</c:v>
                      </c:pt>
                      <c:pt idx="10">
                        <c:v>9.0055970149253728</c:v>
                      </c:pt>
                      <c:pt idx="11">
                        <c:v>9.6896551724137936</c:v>
                      </c:pt>
                      <c:pt idx="12">
                        <c:v>8.9643305251837244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F5-4ABD-8F70-32C8119A4E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F5-4ABD-8F70-32C8119A4E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F5-4ABD-8F70-32C8119A4E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F5-4ABD-8F70-32C8119A4E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F5-4ABD-8F70-32C8119A4E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F5-4ABD-8F70-32C8119A4E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F5-4ABD-8F70-32C8119A4E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F5-4ABD-8F70-32C8119A4E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F5-4ABD-8F70-32C8119A4E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F5-4ABD-8F70-32C8119A4E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F5-4ABD-8F70-32C8119A4E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F5-4ABD-8F70-32C8119A4E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F5-4ABD-8F70-32C8119A4E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F5-4ABD-8F70-32C8119A4EEC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2.8224468464021957</c:v>
                </c:pt>
                <c:pt idx="1">
                  <c:v>0.54503164167600993</c:v>
                </c:pt>
                <c:pt idx="2">
                  <c:v>0.45500930657394711</c:v>
                </c:pt>
                <c:pt idx="3">
                  <c:v>-2.8852403731061749</c:v>
                </c:pt>
                <c:pt idx="4">
                  <c:v>-2.1968992248062023</c:v>
                </c:pt>
                <c:pt idx="12">
                  <c:v>0.95539853380739004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F5-4ABD-8F70-32C8119A4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B6-447F-BDAC-E92FEC1F3C1D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6-447F-BDAC-E92FEC1F3C1D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B6-447F-BDAC-E92FEC1F3C1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B6-447F-BDAC-E92FEC1F3C1D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B6-447F-BDAC-E92FEC1F3C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B6-447F-BDAC-E92FEC1F3C1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3">
                  <c:v>6.5324405509050463</c:v>
                </c:pt>
                <c:pt idx="4">
                  <c:v>6.3569210711406177</c:v>
                </c:pt>
                <c:pt idx="12">
                  <c:v>6.9295295986737582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B6-447F-BDAC-E92FEC1F3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B6-447F-BDAC-E92FEC1F3C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B6-447F-BDAC-E92FEC1F3C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B6-447F-BDAC-E92FEC1F3C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B6-447F-BDAC-E92FEC1F3C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B6-447F-BDAC-E92FEC1F3C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B6-447F-BDAC-E92FEC1F3C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B6-447F-BDAC-E92FEC1F3C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B6-447F-BDAC-E92FEC1F3C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B6-447F-BDAC-E92FEC1F3C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B6-447F-BDAC-E92FEC1F3C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B6-447F-BDAC-E92FEC1F3C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B6-447F-BDAC-E92FEC1F3C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B6-447F-BDAC-E92FEC1F3C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B6-447F-BDAC-E92FEC1F3C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B6-447F-BDAC-E92FEC1F3C1D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3">
                  <c:v>-0.42353168844250799</c:v>
                </c:pt>
                <c:pt idx="4">
                  <c:v>-0.39424054228166749</c:v>
                </c:pt>
                <c:pt idx="12">
                  <c:v>-0.30992380181207668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B6-447F-BDAC-E92FEC1F3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B7-4088-8009-3606E53B122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7-4088-8009-3606E53B122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B7-4088-8009-3606E53B12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9">
                  <c:v>62174</c:v>
                </c:pt>
                <c:pt idx="10">
                  <c:v>52169</c:v>
                </c:pt>
                <c:pt idx="11">
                  <c:v>50165</c:v>
                </c:pt>
                <c:pt idx="12">
                  <c:v>683651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B7-4088-8009-3606E53B122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B7-4088-8009-3606E53B12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B7-4088-8009-3606E53B12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45798</c:v>
                </c:pt>
                <c:pt idx="1">
                  <c:v>47035</c:v>
                </c:pt>
                <c:pt idx="2">
                  <c:v>57360</c:v>
                </c:pt>
                <c:pt idx="3">
                  <c:v>52845</c:v>
                </c:pt>
                <c:pt idx="4">
                  <c:v>66971</c:v>
                </c:pt>
                <c:pt idx="12">
                  <c:v>270009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B7-4088-8009-3606E53B1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B7-4088-8009-3606E53B122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42402</c:v>
                      </c:pt>
                      <c:pt idx="1">
                        <c:v>44676</c:v>
                      </c:pt>
                      <c:pt idx="2">
                        <c:v>19712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5479</c:v>
                      </c:pt>
                      <c:pt idx="8">
                        <c:v>4395</c:v>
                      </c:pt>
                      <c:pt idx="9">
                        <c:v>6516</c:v>
                      </c:pt>
                      <c:pt idx="10">
                        <c:v>7647</c:v>
                      </c:pt>
                      <c:pt idx="11">
                        <c:v>8000</c:v>
                      </c:pt>
                      <c:pt idx="12">
                        <c:v>146501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B7-4088-8009-3606E53B12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B7-4088-8009-3606E53B12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B7-4088-8009-3606E53B12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B7-4088-8009-3606E53B12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B7-4088-8009-3606E53B12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B7-4088-8009-3606E53B12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B7-4088-8009-3606E53B12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B7-4088-8009-3606E53B12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B7-4088-8009-3606E53B12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B7-4088-8009-3606E53B12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B7-4088-8009-3606E53B12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B7-4088-8009-3606E53B12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B7-4088-8009-3606E53B12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B7-4088-8009-3606E53B122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9.493867597484873E-2</c:v>
                </c:pt>
                <c:pt idx="1">
                  <c:v>2.16116420503909E-2</c:v>
                </c:pt>
                <c:pt idx="2">
                  <c:v>3.2025908600215924E-2</c:v>
                </c:pt>
                <c:pt idx="3">
                  <c:v>-8.4744882053413684E-2</c:v>
                </c:pt>
                <c:pt idx="4">
                  <c:v>8.4111695669769393E-2</c:v>
                </c:pt>
                <c:pt idx="12">
                  <c:v>2.6806358381502804E-2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B7-4088-8009-3606E53B1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55-48ED-B0EE-EE216F71273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5-48ED-B0EE-EE216F71273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55-48ED-B0EE-EE216F7127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9">
                  <c:v>6.604651745030294</c:v>
                </c:pt>
                <c:pt idx="10">
                  <c:v>6.8853814462281573</c:v>
                </c:pt>
                <c:pt idx="11">
                  <c:v>6.7976407417196434</c:v>
                </c:pt>
                <c:pt idx="12">
                  <c:v>6.7986016875864079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55-48ED-B0EE-EE216F71273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55-48ED-B0EE-EE216F7127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55-48ED-B0EE-EE216F7127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7.4272287630616889</c:v>
                </c:pt>
                <c:pt idx="1">
                  <c:v>6.5099681895464272</c:v>
                </c:pt>
                <c:pt idx="2">
                  <c:v>6.4003403274646944</c:v>
                </c:pt>
                <c:pt idx="3">
                  <c:v>6.246210180524999</c:v>
                </c:pt>
                <c:pt idx="4">
                  <c:v>6.1565574912891989</c:v>
                </c:pt>
                <c:pt idx="12">
                  <c:v>6.5456897813918387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55-48ED-B0EE-EE216F712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55-48ED-B0EE-EE216F7127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8.2833862223985193</c:v>
                      </c:pt>
                      <c:pt idx="1">
                        <c:v>7.4081368395811689</c:v>
                      </c:pt>
                      <c:pt idx="2">
                        <c:v>8.9463966399135035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6.7699033918623508</c:v>
                      </c:pt>
                      <c:pt idx="8">
                        <c:v>6.8947068867387591</c:v>
                      </c:pt>
                      <c:pt idx="9">
                        <c:v>5.2761385833247658</c:v>
                      </c:pt>
                      <c:pt idx="10">
                        <c:v>6.9719288865124982</c:v>
                      </c:pt>
                      <c:pt idx="11">
                        <c:v>6.8524370973623432</c:v>
                      </c:pt>
                      <c:pt idx="12">
                        <c:v>7.5481653488721587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55-48ED-B0EE-EE216F7127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55-48ED-B0EE-EE216F7127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55-48ED-B0EE-EE216F7127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55-48ED-B0EE-EE216F7127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55-48ED-B0EE-EE216F7127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55-48ED-B0EE-EE216F7127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55-48ED-B0EE-EE216F7127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55-48ED-B0EE-EE216F7127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55-48ED-B0EE-EE216F7127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55-48ED-B0EE-EE216F7127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55-48ED-B0EE-EE216F7127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55-48ED-B0EE-EE216F7127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55-48ED-B0EE-EE216F7127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55-48ED-B0EE-EE216F71273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-5.4187679399364086E-2</c:v>
                </c:pt>
                <c:pt idx="1">
                  <c:v>-0.3296991811756973</c:v>
                </c:pt>
                <c:pt idx="2">
                  <c:v>-0.12595674917475819</c:v>
                </c:pt>
                <c:pt idx="3">
                  <c:v>-0.35993812293305272</c:v>
                </c:pt>
                <c:pt idx="4">
                  <c:v>-0.2102625832231837</c:v>
                </c:pt>
                <c:pt idx="12">
                  <c:v>-0.19996153410898732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55-48ED-B0EE-EE216F712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62-4D90-B4A1-9EB522D12ED8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2-4D90-B4A1-9EB522D12ED8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62-4D90-B4A1-9EB522D12ED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9">
                  <c:v>6.7202831579982298</c:v>
                </c:pt>
                <c:pt idx="10">
                  <c:v>6.7793509562135421</c:v>
                </c:pt>
                <c:pt idx="11">
                  <c:v>6.8815392072784221</c:v>
                </c:pt>
                <c:pt idx="12">
                  <c:v>6.9266848571301347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62-4D90-B4A1-9EB522D12ED8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62-4D90-B4A1-9EB522D12E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62-4D90-B4A1-9EB522D12ED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7.5633170957121125</c:v>
                </c:pt>
                <c:pt idx="1">
                  <c:v>6.5213538483661067</c:v>
                </c:pt>
                <c:pt idx="2">
                  <c:v>6.4809595099203277</c:v>
                </c:pt>
                <c:pt idx="3">
                  <c:v>6.3203728879394054</c:v>
                </c:pt>
                <c:pt idx="4">
                  <c:v>6.2955156950672642</c:v>
                </c:pt>
                <c:pt idx="12">
                  <c:v>6.6243013003627063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62-4D90-B4A1-9EB522D12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62-4D90-B4A1-9EB522D12E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8.2814146646423143</c:v>
                      </c:pt>
                      <c:pt idx="1">
                        <c:v>7.3425917851225257</c:v>
                      </c:pt>
                      <c:pt idx="2">
                        <c:v>9.0908874896043717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6.91712158808933</c:v>
                      </c:pt>
                      <c:pt idx="8">
                        <c:v>7.3037426538818435</c:v>
                      </c:pt>
                      <c:pt idx="9">
                        <c:v>5.2754170217947154</c:v>
                      </c:pt>
                      <c:pt idx="10">
                        <c:v>6.8962561231630515</c:v>
                      </c:pt>
                      <c:pt idx="11">
                        <c:v>6.5346969696969701</c:v>
                      </c:pt>
                      <c:pt idx="12">
                        <c:v>7.5327249759858939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62-4D90-B4A1-9EB522D12E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62-4D90-B4A1-9EB522D12E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62-4D90-B4A1-9EB522D12E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62-4D90-B4A1-9EB522D12E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62-4D90-B4A1-9EB522D12E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62-4D90-B4A1-9EB522D12E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62-4D90-B4A1-9EB522D12E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62-4D90-B4A1-9EB522D12E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62-4D90-B4A1-9EB522D12E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62-4D90-B4A1-9EB522D12E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62-4D90-B4A1-9EB522D12E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62-4D90-B4A1-9EB522D12E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62-4D90-B4A1-9EB522D12E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62-4D90-B4A1-9EB522D12ED8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4.5051387202794224E-2</c:v>
                </c:pt>
                <c:pt idx="1">
                  <c:v>-0.47866593324490747</c:v>
                </c:pt>
                <c:pt idx="2">
                  <c:v>-0.25416401317312065</c:v>
                </c:pt>
                <c:pt idx="3">
                  <c:v>-0.49486452811812143</c:v>
                </c:pt>
                <c:pt idx="4">
                  <c:v>-0.28344674194602071</c:v>
                </c:pt>
                <c:pt idx="12">
                  <c:v>-0.29743206074390471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62-4D90-B4A1-9EB522D12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0-49A2-8BE6-44C9886DE1C4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10-49A2-8BE6-44C9886DE1C4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10-49A2-8BE6-44C9886DE1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9">
                  <c:v>6.2304592215505359</c:v>
                </c:pt>
                <c:pt idx="10">
                  <c:v>7.2395486496485386</c:v>
                </c:pt>
                <c:pt idx="11">
                  <c:v>6.551043892816045</c:v>
                </c:pt>
                <c:pt idx="12">
                  <c:v>6.401783930355359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10-49A2-8BE6-44C9886DE1C4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10-49A2-8BE6-44C9886DE1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10-49A2-8BE6-44C9886DE1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7.0242859586112534</c:v>
                </c:pt>
                <c:pt idx="1">
                  <c:v>6.4733495201757432</c:v>
                </c:pt>
                <c:pt idx="2">
                  <c:v>6.1167604866533507</c:v>
                </c:pt>
                <c:pt idx="3">
                  <c:v>5.9894432490586338</c:v>
                </c:pt>
                <c:pt idx="4">
                  <c:v>5.5714596949891071</c:v>
                </c:pt>
                <c:pt idx="12">
                  <c:v>6.2753181170470738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10-49A2-8BE6-44C9886DE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10-49A2-8BE6-44C9886DE1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8.2890048358360904</c:v>
                      </c:pt>
                      <c:pt idx="1">
                        <c:v>7.5883022712291002</c:v>
                      </c:pt>
                      <c:pt idx="2">
                        <c:v>8.6091778732843469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6.4086702386751098</c:v>
                      </c:pt>
                      <c:pt idx="8">
                        <c:v>5.754204398447607</c:v>
                      </c:pt>
                      <c:pt idx="9">
                        <c:v>5.2800528401585201</c:v>
                      </c:pt>
                      <c:pt idx="10">
                        <c:v>7.2169971671388105</c:v>
                      </c:pt>
                      <c:pt idx="11">
                        <c:v>8.1413644744929314</c:v>
                      </c:pt>
                      <c:pt idx="12">
                        <c:v>7.5913972552270428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10-49A2-8BE6-44C9886DE1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10-49A2-8BE6-44C9886DE1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10-49A2-8BE6-44C9886DE1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10-49A2-8BE6-44C9886DE1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10-49A2-8BE6-44C9886DE1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10-49A2-8BE6-44C9886DE1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10-49A2-8BE6-44C9886DE1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10-49A2-8BE6-44C9886DE1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10-49A2-8BE6-44C9886DE1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10-49A2-8BE6-44C9886DE1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10-49A2-8BE6-44C9886DE1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10-49A2-8BE6-44C9886DE1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10-49A2-8BE6-44C9886DE1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10-49A2-8BE6-44C9886DE1C4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-0.30516756623603047</c:v>
                </c:pt>
                <c:pt idx="1">
                  <c:v>0.10631552798869848</c:v>
                </c:pt>
                <c:pt idx="2">
                  <c:v>0.17139196075693608</c:v>
                </c:pt>
                <c:pt idx="3">
                  <c:v>-4.6419930405257048E-3</c:v>
                </c:pt>
                <c:pt idx="4">
                  <c:v>-0.10299367821216343</c:v>
                </c:pt>
                <c:pt idx="12">
                  <c:v>8.2016809011305369E-2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10-49A2-8BE6-44C9886DE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8F-4451-897B-20F50412B7C8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F-4451-897B-20F50412B7C8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8F-4451-897B-20F50412B7C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9">
                  <c:v>7.5828613151606339</c:v>
                </c:pt>
                <c:pt idx="10">
                  <c:v>7.6458898129853425</c:v>
                </c:pt>
                <c:pt idx="11">
                  <c:v>7.9492459197024994</c:v>
                </c:pt>
                <c:pt idx="12">
                  <c:v>7.8999954403483574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8F-4451-897B-20F50412B7C8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8F-4451-897B-20F50412B7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8F-4451-897B-20F50412B7C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9.1721741344195511</c:v>
                </c:pt>
                <c:pt idx="1">
                  <c:v>8.01273552403355</c:v>
                </c:pt>
                <c:pt idx="2">
                  <c:v>7.2273906597479618</c:v>
                </c:pt>
                <c:pt idx="3">
                  <c:v>6.9188518420570828</c:v>
                </c:pt>
                <c:pt idx="4">
                  <c:v>6.6775582121509505</c:v>
                </c:pt>
                <c:pt idx="12">
                  <c:v>7.5383210374948639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8F-4451-897B-20F50412B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8F-4451-897B-20F50412B7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9.2931405721316516</c:v>
                      </c:pt>
                      <c:pt idx="1">
                        <c:v>8.625096479943867</c:v>
                      </c:pt>
                      <c:pt idx="2">
                        <c:v>9.711828834606191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5.7271688124172782</c:v>
                      </c:pt>
                      <c:pt idx="8">
                        <c:v>4.8131985098456624</c:v>
                      </c:pt>
                      <c:pt idx="9">
                        <c:v>4.2117686448480791</c:v>
                      </c:pt>
                      <c:pt idx="10">
                        <c:v>6.5008317622269045</c:v>
                      </c:pt>
                      <c:pt idx="11">
                        <c:v>6.7457202049940026</c:v>
                      </c:pt>
                      <c:pt idx="12">
                        <c:v>7.6976565365005385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8F-4451-897B-20F50412B7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8F-4451-897B-20F50412B7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8F-4451-897B-20F50412B7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8F-4451-897B-20F50412B7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8F-4451-897B-20F50412B7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8F-4451-897B-20F50412B7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8F-4451-897B-20F50412B7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8F-4451-897B-20F50412B7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8F-4451-897B-20F50412B7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8F-4451-897B-20F50412B7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8F-4451-897B-20F50412B7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8F-4451-897B-20F50412B7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8F-4451-897B-20F50412B7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8F-4451-897B-20F50412B7C8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-0.12144023325318543</c:v>
                </c:pt>
                <c:pt idx="1">
                  <c:v>-0.10739558523165371</c:v>
                </c:pt>
                <c:pt idx="2">
                  <c:v>-0.66802819677479519</c:v>
                </c:pt>
                <c:pt idx="3">
                  <c:v>-0.55423616213359317</c:v>
                </c:pt>
                <c:pt idx="4">
                  <c:v>-0.69731434872345943</c:v>
                </c:pt>
                <c:pt idx="12">
                  <c:v>-0.46982929284394359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8F-4451-897B-20F50412B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33-4B5C-80ED-2BC061BEE304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33-4B5C-80ED-2BC061BEE304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33-4B5C-80ED-2BC061BEE30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  <c:pt idx="9">
                  <c:v>0.73659999999999992</c:v>
                </c:pt>
                <c:pt idx="10">
                  <c:v>0.71489999999999998</c:v>
                </c:pt>
                <c:pt idx="11">
                  <c:v>0.70669999999999999</c:v>
                </c:pt>
                <c:pt idx="12">
                  <c:v>0.72327549742346608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33-4B5C-80ED-2BC061BEE304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33-4B5C-80ED-2BC061BEE3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33-4B5C-80ED-2BC061BEE30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0.73430000000000006</c:v>
                </c:pt>
                <c:pt idx="1">
                  <c:v>0.76090000000000002</c:v>
                </c:pt>
                <c:pt idx="2">
                  <c:v>0.72219999999999995</c:v>
                </c:pt>
                <c:pt idx="3">
                  <c:v>0.67959999999999998</c:v>
                </c:pt>
                <c:pt idx="4">
                  <c:v>0.64739999999999998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33-4B5C-80ED-2BC061BEE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33-4B5C-80ED-2BC061BEE3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0.69230000000000003</c:v>
                      </c:pt>
                      <c:pt idx="1">
                        <c:v>0.68569999999999998</c:v>
                      </c:pt>
                      <c:pt idx="2">
                        <c:v>0.29420000000000002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0.32240000000000002</c:v>
                      </c:pt>
                      <c:pt idx="8">
                        <c:v>0.17910000000000001</c:v>
                      </c:pt>
                      <c:pt idx="9">
                        <c:v>0.16300000000000001</c:v>
                      </c:pt>
                      <c:pt idx="10">
                        <c:v>0.18329999999999999</c:v>
                      </c:pt>
                      <c:pt idx="11">
                        <c:v>0.18170000000000003</c:v>
                      </c:pt>
                      <c:pt idx="12">
                        <c:v>0.41641203353334449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33-4B5C-80ED-2BC061BEE3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33-4B5C-80ED-2BC061BEE3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33-4B5C-80ED-2BC061BEE3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33-4B5C-80ED-2BC061BEE3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33-4B5C-80ED-2BC061BEE3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33-4B5C-80ED-2BC061BEE3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33-4B5C-80ED-2BC061BEE3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33-4B5C-80ED-2BC061BEE3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33-4B5C-80ED-2BC061BEE3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33-4B5C-80ED-2BC061BEE3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33-4B5C-80ED-2BC061BEE3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33-4B5C-80ED-2BC061BEE3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33-4B5C-80ED-2BC061BEE3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33-4B5C-80ED-2BC061BEE304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3.920181149165014E-2</c:v>
                </c:pt>
                <c:pt idx="1">
                  <c:v>1.8335117773019327E-2</c:v>
                </c:pt>
                <c:pt idx="2">
                  <c:v>-2.6159654800431476E-2</c:v>
                </c:pt>
                <c:pt idx="3">
                  <c:v>-2.6918671248568171E-2</c:v>
                </c:pt>
                <c:pt idx="4">
                  <c:v>-1.3109756097560932E-2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33-4B5C-80ED-2BC061BEE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47-4156-BDC2-3B1AB01E545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47-4156-BDC2-3B1AB01E5459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47-4156-BDC2-3B1AB01E545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9">
                  <c:v>0.68180000000000007</c:v>
                </c:pt>
                <c:pt idx="10">
                  <c:v>0.68409999999999993</c:v>
                </c:pt>
                <c:pt idx="11">
                  <c:v>0.68889999999999996</c:v>
                </c:pt>
                <c:pt idx="12">
                  <c:v>0.69224999999999992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47-4156-BDC2-3B1AB01E5459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47-4156-BDC2-3B1AB01E545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0.7167</c:v>
                </c:pt>
                <c:pt idx="1">
                  <c:v>0.74269999999999992</c:v>
                </c:pt>
                <c:pt idx="2">
                  <c:v>0.69819999999999993</c:v>
                </c:pt>
                <c:pt idx="3">
                  <c:v>0.69909999999999994</c:v>
                </c:pt>
                <c:pt idx="4">
                  <c:v>0.5988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47-4156-BDC2-3B1AB01E5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47-4156-BDC2-3B1AB01E54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47-4156-BDC2-3B1AB01E54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47-4156-BDC2-3B1AB01E54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47-4156-BDC2-3B1AB01E54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47-4156-BDC2-3B1AB01E54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47-4156-BDC2-3B1AB01E54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47-4156-BDC2-3B1AB01E54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47-4156-BDC2-3B1AB01E54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47-4156-BDC2-3B1AB01E54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47-4156-BDC2-3B1AB01E54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47-4156-BDC2-3B1AB01E54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47-4156-BDC2-3B1AB01E54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47-4156-BDC2-3B1AB01E5459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2.7674218525953753E-2</c:v>
                </c:pt>
                <c:pt idx="1">
                  <c:v>-9.0727151434291109E-3</c:v>
                </c:pt>
                <c:pt idx="2">
                  <c:v>-1.5926708949964841E-2</c:v>
                </c:pt>
                <c:pt idx="3">
                  <c:v>3.3407243163340539E-2</c:v>
                </c:pt>
                <c:pt idx="4">
                  <c:v>-5.1481070806272733E-2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47-4156-BDC2-3B1AB01E5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A7-4B28-86D1-F1A3F8194E3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A7-4B28-86D1-F1A3F8194E3A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A7-4B28-86D1-F1A3F8194E3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9">
                  <c:v>0.66390000000000005</c:v>
                </c:pt>
                <c:pt idx="10">
                  <c:v>0.6855</c:v>
                </c:pt>
                <c:pt idx="11">
                  <c:v>0.67549999999999999</c:v>
                </c:pt>
                <c:pt idx="12">
                  <c:v>0.64507499999999995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A7-4B28-86D1-F1A3F8194E3A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A7-4B28-86D1-F1A3F8194E3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0.69620000000000004</c:v>
                </c:pt>
                <c:pt idx="1">
                  <c:v>0.70050000000000001</c:v>
                </c:pt>
                <c:pt idx="2">
                  <c:v>0.70730000000000004</c:v>
                </c:pt>
                <c:pt idx="3">
                  <c:v>0.64419999999999999</c:v>
                </c:pt>
                <c:pt idx="4">
                  <c:v>0.53700000000000003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A7-4B28-86D1-F1A3F8194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A7-4B28-86D1-F1A3F8194E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A7-4B28-86D1-F1A3F8194E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A7-4B28-86D1-F1A3F8194E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A7-4B28-86D1-F1A3F8194E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A7-4B28-86D1-F1A3F8194E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A7-4B28-86D1-F1A3F8194E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A7-4B28-86D1-F1A3F8194E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A7-4B28-86D1-F1A3F8194E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A7-4B28-86D1-F1A3F8194E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A7-4B28-86D1-F1A3F8194E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A7-4B28-86D1-F1A3F8194E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A7-4B28-86D1-F1A3F8194E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A7-4B28-86D1-F1A3F8194E3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0.42430441898527005</c:v>
                </c:pt>
                <c:pt idx="1">
                  <c:v>2.5472112428634119E-2</c:v>
                </c:pt>
                <c:pt idx="2">
                  <c:v>4.8473169285502715E-2</c:v>
                </c:pt>
                <c:pt idx="3">
                  <c:v>6.7439933719966705E-2</c:v>
                </c:pt>
                <c:pt idx="4">
                  <c:v>4.3326209442393848E-2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A7-4B28-86D1-F1A3F8194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1D-45AF-8DA5-F0B2F789C084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D-45AF-8DA5-F0B2F789C084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1D-45AF-8DA5-F0B2F789C08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  <c:pt idx="9">
                  <c:v>0.7772</c:v>
                </c:pt>
                <c:pt idx="10">
                  <c:v>0.73769999999999991</c:v>
                </c:pt>
                <c:pt idx="11">
                  <c:v>0.7198</c:v>
                </c:pt>
                <c:pt idx="12">
                  <c:v>0.74850931295992884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1D-45AF-8DA5-F0B2F789C084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1D-45AF-8DA5-F0B2F789C0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1D-45AF-8DA5-F0B2F789C08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0.747</c:v>
                </c:pt>
                <c:pt idx="1">
                  <c:v>0.7743000000000001</c:v>
                </c:pt>
                <c:pt idx="2">
                  <c:v>0.7409</c:v>
                </c:pt>
                <c:pt idx="3">
                  <c:v>0.66430000000000011</c:v>
                </c:pt>
                <c:pt idx="4">
                  <c:v>0.68510000000000004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D-45AF-8DA5-F0B2F789C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1D-45AF-8DA5-F0B2F789C0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0.74340000000000006</c:v>
                      </c:pt>
                      <c:pt idx="1">
                        <c:v>0.73480000000000001</c:v>
                      </c:pt>
                      <c:pt idx="2">
                        <c:v>0.31909999999999999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0.39679999999999999</c:v>
                      </c:pt>
                      <c:pt idx="8">
                        <c:v>0.24129999999999999</c:v>
                      </c:pt>
                      <c:pt idx="9">
                        <c:v>0.1978</c:v>
                      </c:pt>
                      <c:pt idx="10">
                        <c:v>0.20780000000000001</c:v>
                      </c:pt>
                      <c:pt idx="11">
                        <c:v>0.19519999999999998</c:v>
                      </c:pt>
                      <c:pt idx="12">
                        <c:v>0.47595609055413801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1D-45AF-8DA5-F0B2F789C0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1D-45AF-8DA5-F0B2F789C0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1D-45AF-8DA5-F0B2F789C0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1D-45AF-8DA5-F0B2F789C0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1D-45AF-8DA5-F0B2F789C0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1D-45AF-8DA5-F0B2F789C0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1D-45AF-8DA5-F0B2F789C0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1D-45AF-8DA5-F0B2F789C0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1D-45AF-8DA5-F0B2F789C0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1D-45AF-8DA5-F0B2F789C0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1D-45AF-8DA5-F0B2F789C0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1D-45AF-8DA5-F0B2F789C0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1D-45AF-8DA5-F0B2F789C0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1D-45AF-8DA5-F0B2F789C08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4.6071978714465889E-2</c:v>
                </c:pt>
                <c:pt idx="1">
                  <c:v>-2.4933887419720246E-2</c:v>
                </c:pt>
                <c:pt idx="2">
                  <c:v>-3.4783741532047996E-2</c:v>
                </c:pt>
                <c:pt idx="3">
                  <c:v>-7.2336265884652806E-2</c:v>
                </c:pt>
                <c:pt idx="4">
                  <c:v>1.4962962962963067E-2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1D-45AF-8DA5-F0B2F789C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03-4BA4-A5AC-7C53DB7C68B5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3-4BA4-A5AC-7C53DB7C68B5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03-4BA4-A5AC-7C53DB7C68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  <c:pt idx="9">
                  <c:v>0.81709999999999994</c:v>
                </c:pt>
                <c:pt idx="10">
                  <c:v>0.75609999999999999</c:v>
                </c:pt>
                <c:pt idx="11">
                  <c:v>0.73540000000000005</c:v>
                </c:pt>
                <c:pt idx="12">
                  <c:v>0.78720921060805849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03-4BA4-A5AC-7C53DB7C68B5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03-4BA4-A5AC-7C53DB7C68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03-4BA4-A5AC-7C53DB7C68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0.76450000000000007</c:v>
                </c:pt>
                <c:pt idx="1">
                  <c:v>0.80030000000000001</c:v>
                </c:pt>
                <c:pt idx="2">
                  <c:v>0.75040000000000007</c:v>
                </c:pt>
                <c:pt idx="3">
                  <c:v>0.67</c:v>
                </c:pt>
                <c:pt idx="4">
                  <c:v>0.72730000000000006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03-4BA4-A5AC-7C53DB7C6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03-4BA4-A5AC-7C53DB7C68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0.77239999999999998</c:v>
                      </c:pt>
                      <c:pt idx="1">
                        <c:v>0.74970000000000003</c:v>
                      </c:pt>
                      <c:pt idx="2">
                        <c:v>0.31869999999999998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0.4476</c:v>
                      </c:pt>
                      <c:pt idx="8">
                        <c:v>0.28889999999999999</c:v>
                      </c:pt>
                      <c:pt idx="9">
                        <c:v>0.25650000000000001</c:v>
                      </c:pt>
                      <c:pt idx="10">
                        <c:v>0.24109999999999998</c:v>
                      </c:pt>
                      <c:pt idx="11">
                        <c:v>0.21739999999999998</c:v>
                      </c:pt>
                      <c:pt idx="12">
                        <c:v>0.50671090593578938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03-4BA4-A5AC-7C53DB7C68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03-4BA4-A5AC-7C53DB7C68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03-4BA4-A5AC-7C53DB7C68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03-4BA4-A5AC-7C53DB7C68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03-4BA4-A5AC-7C53DB7C68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03-4BA4-A5AC-7C53DB7C68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03-4BA4-A5AC-7C53DB7C68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03-4BA4-A5AC-7C53DB7C68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03-4BA4-A5AC-7C53DB7C68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03-4BA4-A5AC-7C53DB7C68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03-4BA4-A5AC-7C53DB7C68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03-4BA4-A5AC-7C53DB7C68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03-4BA4-A5AC-7C53DB7C68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03-4BA4-A5AC-7C53DB7C68B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-4.6044422261043105E-2</c:v>
                </c:pt>
                <c:pt idx="1">
                  <c:v>-4.2703349282296577E-2</c:v>
                </c:pt>
                <c:pt idx="2">
                  <c:v>-6.527154957648218E-2</c:v>
                </c:pt>
                <c:pt idx="3">
                  <c:v>-0.11679409438439214</c:v>
                </c:pt>
                <c:pt idx="4">
                  <c:v>-1.1148878314071853E-2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03-4BA4-A5AC-7C53DB7C6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20973</c:v>
                </c:pt>
                <c:pt idx="1">
                  <c:v>10401</c:v>
                </c:pt>
                <c:pt idx="2">
                  <c:v>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8A-48AE-A7F6-2EB6A7EB952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23308</c:v>
                </c:pt>
                <c:pt idx="1">
                  <c:v>9606</c:v>
                </c:pt>
                <c:pt idx="2">
                  <c:v>6092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8A-48AE-A7F6-2EB6A7EB9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08A-48AE-A7F6-2EB6A7EB952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08A-48AE-A7F6-2EB6A7EB952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08A-48AE-A7F6-2EB6A7EB952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A-48AE-A7F6-2EB6A7EB952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A-48AE-A7F6-2EB6A7EB952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A-48AE-A7F6-2EB6A7EB952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8A-48AE-A7F6-2EB6A7EB952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8A-48AE-A7F6-2EB6A7EB952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A-48AE-A7F6-2EB6A7EB952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0.59754909501102393</c:v>
                </c:pt>
                <c:pt idx="1">
                  <c:v>0.24626980464543916</c:v>
                </c:pt>
                <c:pt idx="2">
                  <c:v>0.15618110034353688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8A-48AE-A7F6-2EB6A7EB9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8A-48AE-A7F6-2EB6A7EB952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8A-48AE-A7F6-2EB6A7EB952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8A-48AE-A7F6-2EB6A7EB952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8A-48AE-A7F6-2EB6A7EB952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8A-48AE-A7F6-2EB6A7EB952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8A-48AE-A7F6-2EB6A7EB952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8A-48AE-A7F6-2EB6A7EB952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8A-48AE-A7F6-2EB6A7EB952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8A-48AE-A7F6-2EB6A7EB952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8A-48AE-A7F6-2EB6A7EB952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8A-48AE-A7F6-2EB6A7EB952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8A-48AE-A7F6-2EB6A7EB952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0.11133361941543884</c:v>
                </c:pt>
                <c:pt idx="1">
                  <c:v>-7.6434958177098333E-2</c:v>
                </c:pt>
                <c:pt idx="2">
                  <c:v>0.34451555947914358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8A-48AE-A7F6-2EB6A7EB95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1-4EB1-BC81-AE7E03308C3E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1-4EB1-BC81-AE7E03308C3E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31-4EB1-BC81-AE7E03308C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9">
                  <c:v>4043</c:v>
                </c:pt>
                <c:pt idx="10">
                  <c:v>4637</c:v>
                </c:pt>
                <c:pt idx="11">
                  <c:v>5171</c:v>
                </c:pt>
                <c:pt idx="12">
                  <c:v>44501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1-4EB1-BC81-AE7E03308C3E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1-4EB1-BC81-AE7E03308C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31-4EB1-BC81-AE7E03308C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4255</c:v>
                </c:pt>
                <c:pt idx="1">
                  <c:v>4432</c:v>
                </c:pt>
                <c:pt idx="2">
                  <c:v>4974</c:v>
                </c:pt>
                <c:pt idx="3">
                  <c:v>4974</c:v>
                </c:pt>
                <c:pt idx="4">
                  <c:v>4974</c:v>
                </c:pt>
                <c:pt idx="12">
                  <c:v>20949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31-4EB1-BC81-AE7E0330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31-4EB1-BC81-AE7E03308C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4685</c:v>
                      </c:pt>
                      <c:pt idx="1">
                        <c:v>4649</c:v>
                      </c:pt>
                      <c:pt idx="2">
                        <c:v>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1133</c:v>
                      </c:pt>
                      <c:pt idx="8">
                        <c:v>238</c:v>
                      </c:pt>
                      <c:pt idx="9">
                        <c:v>347</c:v>
                      </c:pt>
                      <c:pt idx="10">
                        <c:v>862</c:v>
                      </c:pt>
                      <c:pt idx="11">
                        <c:v>854</c:v>
                      </c:pt>
                      <c:pt idx="12">
                        <c:v>16159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31-4EB1-BC81-AE7E03308C3E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2F31-4EB1-BC81-AE7E03308C3E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3124</c:v>
                      </c:pt>
                      <c:pt idx="1">
                        <c:v>3140</c:v>
                      </c:pt>
                      <c:pt idx="2">
                        <c:v>3797</c:v>
                      </c:pt>
                      <c:pt idx="3">
                        <c:v>3884</c:v>
                      </c:pt>
                      <c:pt idx="4">
                        <c:v>1871</c:v>
                      </c:pt>
                      <c:pt idx="5">
                        <c:v>2403</c:v>
                      </c:pt>
                      <c:pt idx="6">
                        <c:v>2941</c:v>
                      </c:pt>
                      <c:pt idx="7">
                        <c:v>2558</c:v>
                      </c:pt>
                      <c:pt idx="8">
                        <c:v>2665</c:v>
                      </c:pt>
                      <c:pt idx="9">
                        <c:v>3276</c:v>
                      </c:pt>
                      <c:pt idx="10">
                        <c:v>4655</c:v>
                      </c:pt>
                      <c:pt idx="11">
                        <c:v>4758</c:v>
                      </c:pt>
                      <c:pt idx="12">
                        <c:v>39072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2F31-4EB1-BC81-AE7E03308C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31-4EB1-BC81-AE7E03308C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31-4EB1-BC81-AE7E03308C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31-4EB1-BC81-AE7E03308C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31-4EB1-BC81-AE7E03308C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31-4EB1-BC81-AE7E03308C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31-4EB1-BC81-AE7E03308C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31-4EB1-BC81-AE7E03308C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31-4EB1-BC81-AE7E03308C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31-4EB1-BC81-AE7E03308C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31-4EB1-BC81-AE7E03308C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31-4EB1-BC81-AE7E03308C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31-4EB1-BC81-AE7E03308C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31-4EB1-BC81-AE7E03308C3E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5.583126550868478E-2</c:v>
                </c:pt>
                <c:pt idx="1">
                  <c:v>-8.8815789473684181E-2</c:v>
                </c:pt>
                <c:pt idx="2">
                  <c:v>-2.9084520788600465E-2</c:v>
                </c:pt>
                <c:pt idx="3">
                  <c:v>0.44215714699913011</c:v>
                </c:pt>
                <c:pt idx="4">
                  <c:v>0.82264565775009157</c:v>
                </c:pt>
                <c:pt idx="12">
                  <c:v>3.7335974251052173E-2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31-4EB1-BC81-AE7E0330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7B-44C3-A241-4701B57D78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7B-44C3-A241-4701B57D78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7B-44C3-A241-4701B57D78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7B-44C3-A241-4701B57D787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7B-44C3-A241-4701B57D787B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B-44C3-A241-4701B57D787B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B-44C3-A241-4701B57D787B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B-44C3-A241-4701B57D787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7B-44C3-A241-4701B57D787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7B-44C3-A241-4701B57D787B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7B-44C3-A241-4701B57D7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23308</c:v>
                </c:pt>
                <c:pt idx="1">
                  <c:v>9606</c:v>
                </c:pt>
                <c:pt idx="2">
                  <c:v>6092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7B-44C3-A241-4701B57D7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23-4ED9-A4D1-6FF00EA9F1A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23-4ED9-A4D1-6FF00EA9F1A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23-4ED9-A4D1-6FF00EA9F1A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23-4ED9-A4D1-6FF00EA9F1A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23-4ED9-A4D1-6FF00EA9F1A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23-4ED9-A4D1-6FF00EA9F1A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23-4ED9-A4D1-6FF00EA9F1A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23-4ED9-A4D1-6FF00EA9F1A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23-4ED9-A4D1-6FF00EA9F1A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23-4ED9-A4D1-6FF00EA9F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F23-4ED9-A4D1-6FF00EA9F1A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23-4ED9-A4D1-6FF00EA9F1A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23-4ED9-A4D1-6FF00EA9F1A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23-4ED9-A4D1-6FF00EA9F1A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23-4ED9-A4D1-6FF00EA9F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F23-4ED9-A4D1-6FF00EA9F1A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F23-4ED9-A4D1-6FF00EA9F1A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23-4ED9-A4D1-6FF00EA9F1A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23-4ED9-A4D1-6FF00EA9F1A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23-4ED9-A4D1-6FF00EA9F1A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23-4ED9-A4D1-6FF00EA9F1A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23-4ED9-A4D1-6FF00EA9F1A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23-4ED9-A4D1-6FF00EA9F1A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23-4ED9-A4D1-6FF00EA9F1A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23-4ED9-A4D1-6FF00EA9F1A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23-4ED9-A4D1-6FF00EA9F1A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23-4ED9-A4D1-6FF00EA9F1A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23-4ED9-A4D1-6FF00EA9F1A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23-4ED9-A4D1-6FF00EA9F1A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23-4ED9-A4D1-6FF00EA9F1A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23-4ED9-A4D1-6FF00EA9F1A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23-4ED9-A4D1-6FF00EA9F1A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23-4ED9-A4D1-6FF00EA9F1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F23-4ED9-A4D1-6FF00EA9F1A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F23-4ED9-A4D1-6FF00EA9F1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F23-4ED9-A4D1-6FF00EA9F1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F23-4ED9-A4D1-6FF00EA9F1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F23-4ED9-A4D1-6FF00EA9F1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F23-4ED9-A4D1-6FF00EA9F1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F23-4ED9-A4D1-6FF00EA9F1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F23-4ED9-A4D1-6FF00EA9F1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F23-4ED9-A4D1-6FF00EA9F1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F23-4ED9-A4D1-6FF00EA9F1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F23-4ED9-A4D1-6FF00EA9F1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F23-4ED9-A4D1-6FF00EA9F1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F23-4ED9-A4D1-6FF00EA9F1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F23-4ED9-A4D1-6FF00EA9F1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F23-4ED9-A4D1-6FF00EA9F1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F23-4ED9-A4D1-6FF00EA9F1A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F23-4ED9-A4D1-6FF00EA9F1A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23-4ED9-A4D1-6FF00EA9F1A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F23-4ED9-A4D1-6FF00EA9F1A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23-4ED9-A4D1-6FF00EA9F1A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F23-4ED9-A4D1-6FF00EA9F1A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23-4ED9-A4D1-6FF00EA9F1A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F23-4ED9-A4D1-6FF00EA9F1A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23-4ED9-A4D1-6FF00EA9F1A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F23-4ED9-A4D1-6FF00EA9F1A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F23-4ED9-A4D1-6FF00EA9F1A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F23-4ED9-A4D1-6FF00EA9F1A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F23-4ED9-A4D1-6FF00EA9F1A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F23-4ED9-A4D1-6FF00EA9F1A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F23-4ED9-A4D1-6FF00EA9F1A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F23-4ED9-A4D1-6FF00EA9F1A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F23-4ED9-A4D1-6FF00EA9F1A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F23-4ED9-A4D1-6FF00EA9F1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F23-4ED9-A4D1-6FF00EA9F1A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F23-4ED9-A4D1-6FF00EA9F1A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F23-4ED9-A4D1-6FF00EA9F1A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F23-4ED9-A4D1-6FF00EA9F1A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F23-4ED9-A4D1-6FF00EA9F1A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F23-4ED9-A4D1-6FF00EA9F1A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F23-4ED9-A4D1-6FF00EA9F1A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F23-4ED9-A4D1-6FF00EA9F1A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F23-4ED9-A4D1-6FF00EA9F1A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F23-4ED9-A4D1-6FF00EA9F1A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F23-4ED9-A4D1-6FF00EA9F1A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F23-4ED9-A4D1-6FF00EA9F1A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F23-4ED9-A4D1-6FF00EA9F1A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F23-4ED9-A4D1-6FF00EA9F1A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F23-4ED9-A4D1-6FF00EA9F1A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F23-4ED9-A4D1-6FF00EA9F1A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F23-4ED9-A4D1-6FF00EA9F1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F23-4ED9-A4D1-6FF00EA9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3C8-4A88-AC2F-951E3ADD881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C8-4A88-AC2F-951E3ADD881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A88-AC2F-951E3ADD881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C8-4A88-AC2F-951E3ADD881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8006</c:v>
                </c:pt>
                <c:pt idx="1">
                  <c:v>19540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C8-4A88-AC2F-951E3ADD8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26266</c:v>
                </c:pt>
                <c:pt idx="1">
                  <c:v>10447</c:v>
                </c:pt>
                <c:pt idx="2">
                  <c:v>15819</c:v>
                </c:pt>
                <c:pt idx="3">
                  <c:v>10643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D-4786-A2DB-32AC1947942E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25394</c:v>
                </c:pt>
                <c:pt idx="1">
                  <c:v>9827</c:v>
                </c:pt>
                <c:pt idx="2">
                  <c:v>15567</c:v>
                </c:pt>
                <c:pt idx="3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D-4786-A2DB-32AC1947942E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27546</c:v>
                </c:pt>
                <c:pt idx="1">
                  <c:v>8006</c:v>
                </c:pt>
                <c:pt idx="2">
                  <c:v>19540</c:v>
                </c:pt>
                <c:pt idx="3">
                  <c:v>11460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D-4786-A2DB-32AC19479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8.4744427817594614E-2</c:v>
                </c:pt>
                <c:pt idx="1">
                  <c:v>-0.18530579016993998</c:v>
                </c:pt>
                <c:pt idx="2">
                  <c:v>0.25521937431746644</c:v>
                </c:pt>
                <c:pt idx="3">
                  <c:v>9.0286366663495432E-2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FD-4786-A2DB-32AC1947942E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0.70619904630056918</c:v>
                </c:pt>
                <c:pt idx="1">
                  <c:v>0.20525047428600729</c:v>
                </c:pt>
                <c:pt idx="2">
                  <c:v>0.50094857201456189</c:v>
                </c:pt>
                <c:pt idx="3">
                  <c:v>0.29380095369943088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FD-4786-A2DB-32AC19479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D1C-400B-9314-C46D1F3665F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1C-400B-9314-C46D1F3665F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1C-400B-9314-C46D1F3665F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1C-400B-9314-C46D1F3665F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3394</c:v>
                </c:pt>
                <c:pt idx="1">
                  <c:v>14222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1C-400B-9314-C46D1F366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18362</c:v>
                </c:pt>
                <c:pt idx="1">
                  <c:v>5116</c:v>
                </c:pt>
                <c:pt idx="2">
                  <c:v>13246</c:v>
                </c:pt>
                <c:pt idx="3">
                  <c:v>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C-44DB-8CAB-875463496C9C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15803</c:v>
                </c:pt>
                <c:pt idx="1">
                  <c:v>3013</c:v>
                </c:pt>
                <c:pt idx="2">
                  <c:v>12790</c:v>
                </c:pt>
                <c:pt idx="3">
                  <c:v>5170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C-44DB-8CAB-875463496C9C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17616</c:v>
                </c:pt>
                <c:pt idx="1">
                  <c:v>3394</c:v>
                </c:pt>
                <c:pt idx="2">
                  <c:v>14222</c:v>
                </c:pt>
                <c:pt idx="3">
                  <c:v>5692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4C-44DB-8CAB-875463496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0.1147250522052774</c:v>
                </c:pt>
                <c:pt idx="1">
                  <c:v>0.12645204115499498</c:v>
                </c:pt>
                <c:pt idx="2">
                  <c:v>0.11196247068021892</c:v>
                </c:pt>
                <c:pt idx="3">
                  <c:v>0.10096711798839464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4C-44DB-8CAB-875463496C9C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0.75579200274583835</c:v>
                </c:pt>
                <c:pt idx="1">
                  <c:v>0.14561523940278015</c:v>
                </c:pt>
                <c:pt idx="2">
                  <c:v>0.61017676334305815</c:v>
                </c:pt>
                <c:pt idx="3">
                  <c:v>0.24420799725416167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4C-44DB-8CAB-875463496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4B6-410A-8A1C-92357AA5B00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B6-410A-8A1C-92357AA5B00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B6-410A-8A1C-92357AA5B00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6-410A-8A1C-92357AA5B00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4612</c:v>
                </c:pt>
                <c:pt idx="1">
                  <c:v>5318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B6-410A-8A1C-92357AA5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7904</c:v>
                </c:pt>
                <c:pt idx="1">
                  <c:v>5331</c:v>
                </c:pt>
                <c:pt idx="2">
                  <c:v>2573</c:v>
                </c:pt>
                <c:pt idx="3">
                  <c:v>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9-4548-9B8D-A09B929C1023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9591</c:v>
                </c:pt>
                <c:pt idx="1">
                  <c:v>6814</c:v>
                </c:pt>
                <c:pt idx="2">
                  <c:v>2777</c:v>
                </c:pt>
                <c:pt idx="3">
                  <c:v>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9-4548-9B8D-A09B929C1023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9930</c:v>
                </c:pt>
                <c:pt idx="1">
                  <c:v>4612</c:v>
                </c:pt>
                <c:pt idx="2">
                  <c:v>5318</c:v>
                </c:pt>
                <c:pt idx="3">
                  <c:v>5768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49-4548-9B8D-A09B929C1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3.5345636534250824E-2</c:v>
                </c:pt>
                <c:pt idx="1">
                  <c:v>-0.32315820369826831</c:v>
                </c:pt>
                <c:pt idx="2">
                  <c:v>0.91501620453727051</c:v>
                </c:pt>
                <c:pt idx="3">
                  <c:v>7.9947575360419298E-2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49-4548-9B8D-A09B929C1023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0.63256465791820615</c:v>
                </c:pt>
                <c:pt idx="1">
                  <c:v>0.29379538794750926</c:v>
                </c:pt>
                <c:pt idx="2">
                  <c:v>0.3387692699706969</c:v>
                </c:pt>
                <c:pt idx="3">
                  <c:v>0.36743534208179385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49-4548-9B8D-A09B929C1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57-401F-8EEE-9F2FA9BBC0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57-401F-8EEE-9F2FA9BBC0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E57-401F-8EEE-9F2FA9BBC0C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E57-401F-8EEE-9F2FA9BBC0C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E57-401F-8EEE-9F2FA9BBC0C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E57-401F-8EEE-9F2FA9BBC0C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E57-401F-8EEE-9F2FA9BBC0C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E57-401F-8EEE-9F2FA9BBC0C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E57-401F-8EEE-9F2FA9BBC0C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E57-401F-8EEE-9F2FA9BBC0C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57-401F-8EEE-9F2FA9BBC0C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57-401F-8EEE-9F2FA9BBC0C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57-401F-8EEE-9F2FA9BBC0C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57-401F-8EEE-9F2FA9BBC0C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57-401F-8EEE-9F2FA9BBC0C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57-401F-8EEE-9F2FA9BBC0C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57-401F-8EEE-9F2FA9BBC0C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57-401F-8EEE-9F2FA9BBC0C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57-401F-8EEE-9F2FA9BBC0C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E57-401F-8EEE-9F2FA9BBC0C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E57-401F-8EEE-9F2FA9BBC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B3-4708-BE73-C8DF13A6D2B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B3-4708-BE73-C8DF13A6D2B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B3-4708-BE73-C8DF13A6D2B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B3-4708-BE73-C8DF13A6D2B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B3-4708-BE73-C8DF13A6D2B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B3-4708-BE73-C8DF13A6D2B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B3-4708-BE73-C8DF13A6D2B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B3-4708-BE73-C8DF13A6D2B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B3-4708-BE73-C8DF13A6D2B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B3-4708-BE73-C8DF13A6D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CB3-4708-BE73-C8DF13A6D2B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B3-4708-BE73-C8DF13A6D2B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B3-4708-BE73-C8DF13A6D2B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B3-4708-BE73-C8DF13A6D2B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B3-4708-BE73-C8DF13A6D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CB3-4708-BE73-C8DF13A6D2B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CB3-4708-BE73-C8DF13A6D2B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B3-4708-BE73-C8DF13A6D2B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B3-4708-BE73-C8DF13A6D2B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B3-4708-BE73-C8DF13A6D2B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B3-4708-BE73-C8DF13A6D2B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B3-4708-BE73-C8DF13A6D2B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B3-4708-BE73-C8DF13A6D2B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B3-4708-BE73-C8DF13A6D2B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B3-4708-BE73-C8DF13A6D2B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B3-4708-BE73-C8DF13A6D2B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B3-4708-BE73-C8DF13A6D2B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B3-4708-BE73-C8DF13A6D2B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B3-4708-BE73-C8DF13A6D2B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B3-4708-BE73-C8DF13A6D2B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B3-4708-BE73-C8DF13A6D2B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B3-4708-BE73-C8DF13A6D2B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B3-4708-BE73-C8DF13A6D2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CB3-4708-BE73-C8DF13A6D2B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B3-4708-BE73-C8DF13A6D2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B3-4708-BE73-C8DF13A6D2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B3-4708-BE73-C8DF13A6D2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CB3-4708-BE73-C8DF13A6D2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CB3-4708-BE73-C8DF13A6D2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CB3-4708-BE73-C8DF13A6D2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CB3-4708-BE73-C8DF13A6D2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CB3-4708-BE73-C8DF13A6D2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CB3-4708-BE73-C8DF13A6D2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CB3-4708-BE73-C8DF13A6D2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CB3-4708-BE73-C8DF13A6D2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CB3-4708-BE73-C8DF13A6D2B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CB3-4708-BE73-C8DF13A6D2B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CB3-4708-BE73-C8DF13A6D2B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CB3-4708-BE73-C8DF13A6D2B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CB3-4708-BE73-C8DF13A6D2B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B3-4708-BE73-C8DF13A6D2B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B3-4708-BE73-C8DF13A6D2B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B3-4708-BE73-C8DF13A6D2B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B3-4708-BE73-C8DF13A6D2B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B3-4708-BE73-C8DF13A6D2B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B3-4708-BE73-C8DF13A6D2B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B3-4708-BE73-C8DF13A6D2B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B3-4708-BE73-C8DF13A6D2B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B3-4708-BE73-C8DF13A6D2B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B3-4708-BE73-C8DF13A6D2B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B3-4708-BE73-C8DF13A6D2B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B3-4708-BE73-C8DF13A6D2B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B3-4708-BE73-C8DF13A6D2B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B3-4708-BE73-C8DF13A6D2B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B3-4708-BE73-C8DF13A6D2B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B3-4708-BE73-C8DF13A6D2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CB3-4708-BE73-C8DF13A6D2B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B3-4708-BE73-C8DF13A6D2B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B3-4708-BE73-C8DF13A6D2B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B3-4708-BE73-C8DF13A6D2B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B3-4708-BE73-C8DF13A6D2B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B3-4708-BE73-C8DF13A6D2B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B3-4708-BE73-C8DF13A6D2B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B3-4708-BE73-C8DF13A6D2B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B3-4708-BE73-C8DF13A6D2B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B3-4708-BE73-C8DF13A6D2B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B3-4708-BE73-C8DF13A6D2B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B3-4708-BE73-C8DF13A6D2B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B3-4708-BE73-C8DF13A6D2B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CB3-4708-BE73-C8DF13A6D2B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B3-4708-BE73-C8DF13A6D2B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CB3-4708-BE73-C8DF13A6D2B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B3-4708-BE73-C8DF13A6D2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CB3-4708-BE73-C8DF13A6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E0-424D-8742-D81F4ECD0BA5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0-424D-8742-D81F4ECD0BA5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E0-424D-8742-D81F4ECD0BA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9">
                  <c:v>2728</c:v>
                </c:pt>
                <c:pt idx="10">
                  <c:v>2133</c:v>
                </c:pt>
                <c:pt idx="11">
                  <c:v>2212</c:v>
                </c:pt>
                <c:pt idx="12">
                  <c:v>29098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E0-424D-8742-D81F4ECD0BA5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E0-424D-8742-D81F4ECD0B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E0-424D-8742-D81F4ECD0BA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2358</c:v>
                </c:pt>
                <c:pt idx="1">
                  <c:v>3282</c:v>
                </c:pt>
                <c:pt idx="2">
                  <c:v>2669</c:v>
                </c:pt>
                <c:pt idx="3">
                  <c:v>2612</c:v>
                </c:pt>
                <c:pt idx="4">
                  <c:v>2424</c:v>
                </c:pt>
                <c:pt idx="12">
                  <c:v>13345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E0-424D-8742-D81F4ECD0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E0-424D-8742-D81F4ECD0B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2336</c:v>
                      </c:pt>
                      <c:pt idx="1">
                        <c:v>2719</c:v>
                      </c:pt>
                      <c:pt idx="2">
                        <c:v>744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954</c:v>
                      </c:pt>
                      <c:pt idx="8">
                        <c:v>368</c:v>
                      </c:pt>
                      <c:pt idx="9">
                        <c:v>1343</c:v>
                      </c:pt>
                      <c:pt idx="10">
                        <c:v>230</c:v>
                      </c:pt>
                      <c:pt idx="11">
                        <c:v>723</c:v>
                      </c:pt>
                      <c:pt idx="12">
                        <c:v>9702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E0-424D-8742-D81F4ECD0B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E0-424D-8742-D81F4ECD0B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E0-424D-8742-D81F4ECD0B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E0-424D-8742-D81F4ECD0B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E0-424D-8742-D81F4ECD0B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E0-424D-8742-D81F4ECD0B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E0-424D-8742-D81F4ECD0B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E0-424D-8742-D81F4ECD0B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E0-424D-8742-D81F4ECD0B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E0-424D-8742-D81F4ECD0B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E0-424D-8742-D81F4ECD0B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E0-424D-8742-D81F4ECD0B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E0-424D-8742-D81F4ECD0B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E0-424D-8742-D81F4ECD0BA5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9.7254536993950591E-2</c:v>
                </c:pt>
                <c:pt idx="1">
                  <c:v>0.12628689087165412</c:v>
                </c:pt>
                <c:pt idx="2">
                  <c:v>0.15691374078890341</c:v>
                </c:pt>
                <c:pt idx="3">
                  <c:v>-0.13538563389606095</c:v>
                </c:pt>
                <c:pt idx="4">
                  <c:v>9.3369418132611681E-2</c:v>
                </c:pt>
                <c:pt idx="12">
                  <c:v>5.8454949238578635E-2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E0-424D-8742-D81F4ECD0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1-4512-88CB-BF92ED2DB39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1-4512-88CB-BF92ED2DB39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B1-4512-88CB-BF92ED2DB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-4.1256775747841812E-2</c:v>
                </c:pt>
                <c:pt idx="1">
                  <c:v>8.63668012811587E-2</c:v>
                </c:pt>
                <c:pt idx="2">
                  <c:v>-0.38639167988718492</c:v>
                </c:pt>
                <c:pt idx="3">
                  <c:v>5.8351364028385033E-2</c:v>
                </c:pt>
                <c:pt idx="4">
                  <c:v>0.12901752583204895</c:v>
                </c:pt>
                <c:pt idx="5">
                  <c:v>0.16362058235891386</c:v>
                </c:pt>
                <c:pt idx="6">
                  <c:v>-2.5993663594470084E-2</c:v>
                </c:pt>
                <c:pt idx="7">
                  <c:v>-0.21158477842003853</c:v>
                </c:pt>
                <c:pt idx="8">
                  <c:v>-0.38316198944151159</c:v>
                </c:pt>
                <c:pt idx="9">
                  <c:v>-0.154354327545418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B1-4512-88CB-BF92ED2DB39F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0.12792454447557769</c:v>
                </c:pt>
                <c:pt idx="1">
                  <c:v>0.1044880071576669</c:v>
                </c:pt>
                <c:pt idx="2">
                  <c:v>9.324789850685496E-3</c:v>
                </c:pt>
                <c:pt idx="3">
                  <c:v>0.37474618677438881</c:v>
                </c:pt>
                <c:pt idx="4">
                  <c:v>5.2977985888252532E-2</c:v>
                </c:pt>
                <c:pt idx="5">
                  <c:v>0.19033447091662067</c:v>
                </c:pt>
                <c:pt idx="6">
                  <c:v>3.6235688684350106E-2</c:v>
                </c:pt>
                <c:pt idx="7">
                  <c:v>1.7537891167031871E-2</c:v>
                </c:pt>
                <c:pt idx="8">
                  <c:v>3.5681183800956855E-2</c:v>
                </c:pt>
                <c:pt idx="9">
                  <c:v>5.0749251284469041E-2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B1-4512-88CB-BF92ED2DB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90-4BA2-AD45-400C89407D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90-4BA2-AD45-400C89407D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90-4BA2-AD45-400C89407D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F90-4BA2-AD45-400C89407D0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F90-4BA2-AD45-400C89407D0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F90-4BA2-AD45-400C89407D0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F90-4BA2-AD45-400C89407D0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F90-4BA2-AD45-400C89407D0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F90-4BA2-AD45-400C89407D0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F90-4BA2-AD45-400C89407D0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90-4BA2-AD45-400C89407D0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90-4BA2-AD45-400C89407D0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90-4BA2-AD45-400C89407D0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90-4BA2-AD45-400C89407D0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90-4BA2-AD45-400C89407D0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90-4BA2-AD45-400C89407D0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90-4BA2-AD45-400C89407D0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90-4BA2-AD45-400C89407D0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90-4BA2-AD45-400C89407D0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F90-4BA2-AD45-400C89407D0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F90-4BA2-AD45-400C89407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31-45EE-9243-2DFD43DA184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31-45EE-9243-2DFD43DA184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31-45EE-9243-2DFD43DA184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31-45EE-9243-2DFD43DA184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1-45EE-9243-2DFD43DA184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31-45EE-9243-2DFD43DA184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1-45EE-9243-2DFD43DA184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31-45EE-9243-2DFD43DA184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31-45EE-9243-2DFD43DA184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31-45EE-9243-2DFD43DA1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A31-45EE-9243-2DFD43DA184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31-45EE-9243-2DFD43DA184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31-45EE-9243-2DFD43DA184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31-45EE-9243-2DFD43DA184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31-45EE-9243-2DFD43DA1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A31-45EE-9243-2DFD43DA184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A31-45EE-9243-2DFD43DA184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31-45EE-9243-2DFD43DA184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31-45EE-9243-2DFD43DA184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31-45EE-9243-2DFD43DA184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31-45EE-9243-2DFD43DA184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31-45EE-9243-2DFD43DA184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31-45EE-9243-2DFD43DA184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31-45EE-9243-2DFD43DA184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31-45EE-9243-2DFD43DA184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31-45EE-9243-2DFD43DA184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31-45EE-9243-2DFD43DA184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31-45EE-9243-2DFD43DA184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31-45EE-9243-2DFD43DA184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31-45EE-9243-2DFD43DA184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31-45EE-9243-2DFD43DA184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31-45EE-9243-2DFD43DA184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31-45EE-9243-2DFD43DA184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A31-45EE-9243-2DFD43DA184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31-45EE-9243-2DFD43DA18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A31-45EE-9243-2DFD43DA18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A31-45EE-9243-2DFD43DA18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A31-45EE-9243-2DFD43DA18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A31-45EE-9243-2DFD43DA18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A31-45EE-9243-2DFD43DA18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A31-45EE-9243-2DFD43DA18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A31-45EE-9243-2DFD43DA18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A31-45EE-9243-2DFD43DA18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A31-45EE-9243-2DFD43DA18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A31-45EE-9243-2DFD43DA18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A31-45EE-9243-2DFD43DA184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A31-45EE-9243-2DFD43DA184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A31-45EE-9243-2DFD43DA184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A31-45EE-9243-2DFD43DA184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A31-45EE-9243-2DFD43DA184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31-45EE-9243-2DFD43DA184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31-45EE-9243-2DFD43DA184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31-45EE-9243-2DFD43DA184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31-45EE-9243-2DFD43DA184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31-45EE-9243-2DFD43DA184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31-45EE-9243-2DFD43DA184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31-45EE-9243-2DFD43DA184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31-45EE-9243-2DFD43DA184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31-45EE-9243-2DFD43DA184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31-45EE-9243-2DFD43DA184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A31-45EE-9243-2DFD43DA184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A31-45EE-9243-2DFD43DA184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A31-45EE-9243-2DFD43DA184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A31-45EE-9243-2DFD43DA184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A31-45EE-9243-2DFD43DA184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A31-45EE-9243-2DFD43DA184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A31-45EE-9243-2DFD43DA184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A31-45EE-9243-2DFD43DA184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A31-45EE-9243-2DFD43DA184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A31-45EE-9243-2DFD43DA184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A31-45EE-9243-2DFD43DA184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A31-45EE-9243-2DFD43DA184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A31-45EE-9243-2DFD43DA184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A31-45EE-9243-2DFD43DA184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A31-45EE-9243-2DFD43DA184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A31-45EE-9243-2DFD43DA184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A31-45EE-9243-2DFD43DA184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A31-45EE-9243-2DFD43DA184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A31-45EE-9243-2DFD43DA184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A31-45EE-9243-2DFD43DA184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A31-45EE-9243-2DFD43DA184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A31-45EE-9243-2DFD43DA184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A31-45EE-9243-2DFD43DA184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A31-45EE-9243-2DFD43DA1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5-495E-BEA6-C61E245EB7CC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5-495E-BEA6-C61E245EB7CC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75-495E-BEA6-C61E245E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-0.11941874979995515</c:v>
                </c:pt>
                <c:pt idx="1">
                  <c:v>0.11133361941543884</c:v>
                </c:pt>
                <c:pt idx="2">
                  <c:v>-0.27759197324414719</c:v>
                </c:pt>
                <c:pt idx="3">
                  <c:v>0.11471539290663646</c:v>
                </c:pt>
                <c:pt idx="4">
                  <c:v>2.8834883175744341E-2</c:v>
                </c:pt>
                <c:pt idx="5">
                  <c:v>4.7307939100507568E-2</c:v>
                </c:pt>
                <c:pt idx="6">
                  <c:v>-7.8973843058350091E-2</c:v>
                </c:pt>
                <c:pt idx="7">
                  <c:v>0.16153342070773258</c:v>
                </c:pt>
                <c:pt idx="8">
                  <c:v>-0.11495108464483195</c:v>
                </c:pt>
                <c:pt idx="9">
                  <c:v>1.1547690461907623E-2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75-495E-BEA6-C61E245EB7CC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0.11581659285702257</c:v>
                </c:pt>
                <c:pt idx="1">
                  <c:v>9.8119116978463303E-2</c:v>
                </c:pt>
                <c:pt idx="2">
                  <c:v>5.4557394716015289E-3</c:v>
                </c:pt>
                <c:pt idx="3">
                  <c:v>0.45712866452253859</c:v>
                </c:pt>
                <c:pt idx="4">
                  <c:v>5.5424587872766766E-2</c:v>
                </c:pt>
                <c:pt idx="5">
                  <c:v>0.1511610285079226</c:v>
                </c:pt>
                <c:pt idx="6">
                  <c:v>3.853957936922222E-2</c:v>
                </c:pt>
                <c:pt idx="7">
                  <c:v>1.4923299712058195E-2</c:v>
                </c:pt>
                <c:pt idx="8">
                  <c:v>3.503712933807062E-2</c:v>
                </c:pt>
                <c:pt idx="9">
                  <c:v>2.8394261370333573E-2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75-495E-BEA6-C61E245E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15-4A84-966B-F0CBF664B4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15-4A84-966B-F0CBF664B4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F15-4A84-966B-F0CBF664B4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15-4A84-966B-F0CBF664B4A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15-4A84-966B-F0CBF664B4A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F15-4A84-966B-F0CBF664B4A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F15-4A84-966B-F0CBF664B4A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F15-4A84-966B-F0CBF664B4A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F15-4A84-966B-F0CBF664B4A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F15-4A84-966B-F0CBF664B4A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5-4A84-966B-F0CBF664B4A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5-4A84-966B-F0CBF664B4A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5-4A84-966B-F0CBF664B4A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5-4A84-966B-F0CBF664B4A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15-4A84-966B-F0CBF664B4A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15-4A84-966B-F0CBF664B4A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15-4A84-966B-F0CBF664B4A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15-4A84-966B-F0CBF664B4A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15-4A84-966B-F0CBF664B4A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F15-4A84-966B-F0CBF664B4A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15-4A84-966B-F0CBF664B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18-4F5B-BA5C-5FEA78B6FC3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18-4F5B-BA5C-5FEA78B6FC3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8-4F5B-BA5C-5FEA78B6FC3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8-4F5B-BA5C-5FEA78B6FC3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18-4F5B-BA5C-5FEA78B6FC3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8-4F5B-BA5C-5FEA78B6FC3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18-4F5B-BA5C-5FEA78B6FC3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8-4F5B-BA5C-5FEA78B6FC3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18-4F5B-BA5C-5FEA78B6FC3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18-4F5B-BA5C-5FEA78B6F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018-4F5B-BA5C-5FEA78B6FC3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18-4F5B-BA5C-5FEA78B6FC3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18-4F5B-BA5C-5FEA78B6FC3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18-4F5B-BA5C-5FEA78B6FC3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18-4F5B-BA5C-5FEA78B6F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018-4F5B-BA5C-5FEA78B6FC3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018-4F5B-BA5C-5FEA78B6FC3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18-4F5B-BA5C-5FEA78B6FC3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18-4F5B-BA5C-5FEA78B6FC3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18-4F5B-BA5C-5FEA78B6FC3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18-4F5B-BA5C-5FEA78B6FC3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18-4F5B-BA5C-5FEA78B6FC3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18-4F5B-BA5C-5FEA78B6FC3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18-4F5B-BA5C-5FEA78B6FC3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18-4F5B-BA5C-5FEA78B6FC3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18-4F5B-BA5C-5FEA78B6FC3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18-4F5B-BA5C-5FEA78B6FC3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18-4F5B-BA5C-5FEA78B6FC3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18-4F5B-BA5C-5FEA78B6FC3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18-4F5B-BA5C-5FEA78B6FC3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18-4F5B-BA5C-5FEA78B6FC3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18-4F5B-BA5C-5FEA78B6FC3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18-4F5B-BA5C-5FEA78B6FC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018-4F5B-BA5C-5FEA78B6FC3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018-4F5B-BA5C-5FEA78B6FC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018-4F5B-BA5C-5FEA78B6FC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018-4F5B-BA5C-5FEA78B6FC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018-4F5B-BA5C-5FEA78B6FC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018-4F5B-BA5C-5FEA78B6FC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018-4F5B-BA5C-5FEA78B6FC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018-4F5B-BA5C-5FEA78B6FC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018-4F5B-BA5C-5FEA78B6FC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018-4F5B-BA5C-5FEA78B6FC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018-4F5B-BA5C-5FEA78B6FC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018-4F5B-BA5C-5FEA78B6FC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018-4F5B-BA5C-5FEA78B6FC3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018-4F5B-BA5C-5FEA78B6FC3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018-4F5B-BA5C-5FEA78B6FC3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018-4F5B-BA5C-5FEA78B6FC3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018-4F5B-BA5C-5FEA78B6FC3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18-4F5B-BA5C-5FEA78B6FC3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18-4F5B-BA5C-5FEA78B6FC3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18-4F5B-BA5C-5FEA78B6FC3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18-4F5B-BA5C-5FEA78B6FC3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18-4F5B-BA5C-5FEA78B6FC3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18-4F5B-BA5C-5FEA78B6FC3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18-4F5B-BA5C-5FEA78B6FC3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18-4F5B-BA5C-5FEA78B6FC3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18-4F5B-BA5C-5FEA78B6FC3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18-4F5B-BA5C-5FEA78B6FC3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018-4F5B-BA5C-5FEA78B6FC3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018-4F5B-BA5C-5FEA78B6FC3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18-4F5B-BA5C-5FEA78B6FC3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018-4F5B-BA5C-5FEA78B6FC3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018-4F5B-BA5C-5FEA78B6FC3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018-4F5B-BA5C-5FEA78B6FC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018-4F5B-BA5C-5FEA78B6FC3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018-4F5B-BA5C-5FEA78B6FC3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018-4F5B-BA5C-5FEA78B6FC3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018-4F5B-BA5C-5FEA78B6FC3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018-4F5B-BA5C-5FEA78B6FC3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018-4F5B-BA5C-5FEA78B6FC3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018-4F5B-BA5C-5FEA78B6FC3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018-4F5B-BA5C-5FEA78B6FC3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018-4F5B-BA5C-5FEA78B6FC3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018-4F5B-BA5C-5FEA78B6FC3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018-4F5B-BA5C-5FEA78B6FC3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018-4F5B-BA5C-5FEA78B6FC3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018-4F5B-BA5C-5FEA78B6FC3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018-4F5B-BA5C-5FEA78B6FC3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018-4F5B-BA5C-5FEA78B6FC3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018-4F5B-BA5C-5FEA78B6FC3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018-4F5B-BA5C-5FEA78B6FC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018-4F5B-BA5C-5FEA78B6F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A-4CA2-AEAA-5E8154DD3AC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BA-4CA2-AEAA-5E8154DD3AC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BA-4CA2-AEAA-5E8154DD3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9.0267679215813024E-2</c:v>
                </c:pt>
                <c:pt idx="1">
                  <c:v>5.1299223144923634E-2</c:v>
                </c:pt>
                <c:pt idx="2">
                  <c:v>-0.43671049239494719</c:v>
                </c:pt>
                <c:pt idx="3">
                  <c:v>-9.9577185261886303E-2</c:v>
                </c:pt>
                <c:pt idx="4">
                  <c:v>0.40063559322033893</c:v>
                </c:pt>
                <c:pt idx="5">
                  <c:v>0.31255602031670149</c:v>
                </c:pt>
                <c:pt idx="6">
                  <c:v>0.10739614994934144</c:v>
                </c:pt>
                <c:pt idx="7">
                  <c:v>-0.42840822543792845</c:v>
                </c:pt>
                <c:pt idx="8">
                  <c:v>-0.59007383100902377</c:v>
                </c:pt>
                <c:pt idx="9">
                  <c:v>-0.22465840482999677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BA-4CA2-AEAA-5E8154DD3AC7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0.1491109179569528</c:v>
                </c:pt>
                <c:pt idx="1">
                  <c:v>0.11563222793500198</c:v>
                </c:pt>
                <c:pt idx="2">
                  <c:v>1.6094815775129275E-2</c:v>
                </c:pt>
                <c:pt idx="3">
                  <c:v>0.23059414546472398</c:v>
                </c:pt>
                <c:pt idx="4">
                  <c:v>4.8696946036329354E-2</c:v>
                </c:pt>
                <c:pt idx="5">
                  <c:v>0.25887977135785739</c:v>
                </c:pt>
                <c:pt idx="6">
                  <c:v>3.2204363647077891E-2</c:v>
                </c:pt>
                <c:pt idx="7">
                  <c:v>2.2112877325829786E-2</c:v>
                </c:pt>
                <c:pt idx="8">
                  <c:v>3.6808143903121732E-2</c:v>
                </c:pt>
                <c:pt idx="9">
                  <c:v>8.9865790597975809E-2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BA-4CA2-AEAA-5E8154DD3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114660</c:v>
                </c:pt>
                <c:pt idx="1">
                  <c:v>118966</c:v>
                </c:pt>
                <c:pt idx="2">
                  <c:v>123951</c:v>
                </c:pt>
                <c:pt idx="3">
                  <c:v>83468</c:v>
                </c:pt>
                <c:pt idx="4">
                  <c:v>51760</c:v>
                </c:pt>
                <c:pt idx="5">
                  <c:v>127819</c:v>
                </c:pt>
                <c:pt idx="6">
                  <c:v>132322</c:v>
                </c:pt>
                <c:pt idx="7">
                  <c:v>126987</c:v>
                </c:pt>
                <c:pt idx="8">
                  <c:v>125060</c:v>
                </c:pt>
                <c:pt idx="9">
                  <c:v>125026</c:v>
                </c:pt>
                <c:pt idx="10">
                  <c:v>106371</c:v>
                </c:pt>
                <c:pt idx="11">
                  <c:v>113290</c:v>
                </c:pt>
                <c:pt idx="12">
                  <c:v>108318</c:v>
                </c:pt>
                <c:pt idx="13">
                  <c:v>120715</c:v>
                </c:pt>
                <c:pt idx="14">
                  <c:v>143879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4-42A0-90FE-DC283952B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-3.6195215439705497E-2</c:v>
                </c:pt>
                <c:pt idx="1">
                  <c:v>-4.0217505304515511E-2</c:v>
                </c:pt>
                <c:pt idx="2">
                  <c:v>0.48501222025207258</c:v>
                </c:pt>
                <c:pt idx="3">
                  <c:v>0.61259659969088109</c:v>
                </c:pt>
                <c:pt idx="4">
                  <c:v>-0.59505237875433226</c:v>
                </c:pt>
                <c:pt idx="5">
                  <c:v>-3.4030622269917377E-2</c:v>
                </c:pt>
                <c:pt idx="6">
                  <c:v>4.2012174474552522E-2</c:v>
                </c:pt>
                <c:pt idx="7">
                  <c:v>1.5408603870142423E-2</c:v>
                </c:pt>
                <c:pt idx="8">
                  <c:v>2.7194343576542046E-4</c:v>
                </c:pt>
                <c:pt idx="9">
                  <c:v>0.17537674742175979</c:v>
                </c:pt>
                <c:pt idx="10">
                  <c:v>-6.1073351575602453E-2</c:v>
                </c:pt>
                <c:pt idx="11">
                  <c:v>4.5901881497073527E-2</c:v>
                </c:pt>
                <c:pt idx="12">
                  <c:v>-0.10269643374891269</c:v>
                </c:pt>
                <c:pt idx="13">
                  <c:v>-0.16099639280228528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A4-42A0-90FE-DC283952B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64415</c:v>
                </c:pt>
                <c:pt idx="1">
                  <c:v>67064</c:v>
                </c:pt>
                <c:pt idx="2">
                  <c:v>75857</c:v>
                </c:pt>
                <c:pt idx="3">
                  <c:v>39986</c:v>
                </c:pt>
                <c:pt idx="4">
                  <c:v>26848</c:v>
                </c:pt>
                <c:pt idx="5">
                  <c:v>76491</c:v>
                </c:pt>
                <c:pt idx="6">
                  <c:v>90288</c:v>
                </c:pt>
                <c:pt idx="7">
                  <c:v>83344</c:v>
                </c:pt>
                <c:pt idx="8">
                  <c:v>80738</c:v>
                </c:pt>
                <c:pt idx="9">
                  <c:v>76940</c:v>
                </c:pt>
                <c:pt idx="10">
                  <c:v>59625</c:v>
                </c:pt>
                <c:pt idx="11">
                  <c:v>69676</c:v>
                </c:pt>
                <c:pt idx="12">
                  <c:v>71512</c:v>
                </c:pt>
                <c:pt idx="13">
                  <c:v>63436</c:v>
                </c:pt>
                <c:pt idx="14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5-442B-910B-9E1AA4D6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-3.9499582488369267E-2</c:v>
                </c:pt>
                <c:pt idx="1">
                  <c:v>-0.1159154725338466</c:v>
                </c:pt>
                <c:pt idx="2">
                  <c:v>0.89708898114340019</c:v>
                </c:pt>
                <c:pt idx="3">
                  <c:v>0.48934743742550646</c:v>
                </c:pt>
                <c:pt idx="4">
                  <c:v>-0.64900445804081519</c:v>
                </c:pt>
                <c:pt idx="5">
                  <c:v>-0.15281100478468901</c:v>
                </c:pt>
                <c:pt idx="6">
                  <c:v>8.3317335381071222E-2</c:v>
                </c:pt>
                <c:pt idx="7">
                  <c:v>3.2277242438504716E-2</c:v>
                </c:pt>
                <c:pt idx="8">
                  <c:v>4.9363140109176085E-2</c:v>
                </c:pt>
                <c:pt idx="9">
                  <c:v>0.29039832285115308</c:v>
                </c:pt>
                <c:pt idx="10">
                  <c:v>-0.14425340145817789</c:v>
                </c:pt>
                <c:pt idx="11">
                  <c:v>-2.5674012753104325E-2</c:v>
                </c:pt>
                <c:pt idx="12">
                  <c:v>0.12730941421274977</c:v>
                </c:pt>
                <c:pt idx="13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15-442B-910B-9E1AA4D6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50245</c:v>
                </c:pt>
                <c:pt idx="1">
                  <c:v>51902</c:v>
                </c:pt>
                <c:pt idx="2">
                  <c:v>48094</c:v>
                </c:pt>
                <c:pt idx="3">
                  <c:v>43482</c:v>
                </c:pt>
                <c:pt idx="4">
                  <c:v>24912</c:v>
                </c:pt>
                <c:pt idx="5">
                  <c:v>51328</c:v>
                </c:pt>
                <c:pt idx="6">
                  <c:v>42034</c:v>
                </c:pt>
                <c:pt idx="7">
                  <c:v>43643</c:v>
                </c:pt>
                <c:pt idx="8">
                  <c:v>44322</c:v>
                </c:pt>
                <c:pt idx="9">
                  <c:v>48086</c:v>
                </c:pt>
                <c:pt idx="10">
                  <c:v>46746</c:v>
                </c:pt>
                <c:pt idx="11">
                  <c:v>43614</c:v>
                </c:pt>
                <c:pt idx="12">
                  <c:v>36806</c:v>
                </c:pt>
                <c:pt idx="13">
                  <c:v>57279</c:v>
                </c:pt>
                <c:pt idx="14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4-4581-A00A-942DC3D8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-3.1925552001849655E-2</c:v>
                </c:pt>
                <c:pt idx="1">
                  <c:v>7.9178275876408799E-2</c:v>
                </c:pt>
                <c:pt idx="2">
                  <c:v>0.10606687824847061</c:v>
                </c:pt>
                <c:pt idx="3">
                  <c:v>0.74542389210019278</c:v>
                </c:pt>
                <c:pt idx="4">
                  <c:v>-0.51465087281795507</c:v>
                </c:pt>
                <c:pt idx="5">
                  <c:v>0.22110672312889568</c:v>
                </c:pt>
                <c:pt idx="6">
                  <c:v>-3.6867309763306877E-2</c:v>
                </c:pt>
                <c:pt idx="7">
                  <c:v>-1.5319705789449967E-2</c:v>
                </c:pt>
                <c:pt idx="8">
                  <c:v>-7.8276421411637487E-2</c:v>
                </c:pt>
                <c:pt idx="9">
                  <c:v>2.866555427202333E-2</c:v>
                </c:pt>
                <c:pt idx="10">
                  <c:v>7.1811803549318931E-2</c:v>
                </c:pt>
                <c:pt idx="11">
                  <c:v>0.18496984187360765</c:v>
                </c:pt>
                <c:pt idx="12">
                  <c:v>-0.35742593271530576</c:v>
                </c:pt>
                <c:pt idx="13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4-4581-A00A-942DC3D8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77-475B-8DAF-7728289E200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77-475B-8DAF-7728289E200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77-475B-8DAF-7728289E20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77-475B-8DAF-7728289E200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77-475B-8DAF-7728289E20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77-475B-8DAF-7728289E20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3">
                  <c:v>2803</c:v>
                </c:pt>
                <c:pt idx="4">
                  <c:v>3239</c:v>
                </c:pt>
                <c:pt idx="12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77-475B-8DAF-7728289E2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77-475B-8DAF-7728289E20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77-475B-8DAF-7728289E20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77-475B-8DAF-7728289E20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77-475B-8DAF-7728289E20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77-475B-8DAF-7728289E20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77-475B-8DAF-7728289E20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77-475B-8DAF-7728289E20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77-475B-8DAF-7728289E20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77-475B-8DAF-7728289E20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77-475B-8DAF-7728289E20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77-475B-8DAF-7728289E20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77-475B-8DAF-7728289E20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77-475B-8DAF-7728289E20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77-475B-8DAF-7728289E20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77-475B-8DAF-7728289E200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3">
                  <c:v>-0.32830098250659001</c:v>
                </c:pt>
                <c:pt idx="4">
                  <c:v>-1.7293689320388328E-2</c:v>
                </c:pt>
                <c:pt idx="12">
                  <c:v>-0.19788863589318983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77-475B-8DAF-7728289E2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5742D6-14EE-4391-9D22-9D73B999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8377193-501C-47BE-B178-AEA6E5597B1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596B089-1889-5E93-C9A3-5AB7EC6AC0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6FFAAF1-6824-D6D3-D99B-FA7C516A9B1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77C6FF-82A5-407A-9DEC-8527A8466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AC004E-46BE-45A2-93F9-F456BBD3B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B6FC87-800B-4DA0-B39D-59B4EB79E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3C4147-96D4-464A-92A0-236C17D42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B0DC57-34DD-44C7-AF57-9CBFE9CCF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A29CA4-4082-42AD-902A-2FA42754B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DFD22D-9E4A-45E9-A816-7A7FE8CF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FD8CA6-795C-4DA9-B215-052963CCA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10CB0DF-8959-4A96-89B8-0EBD0FC4F7C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5BFA019-5C6F-51E6-C2D3-F5F9D6E204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3C47ED2-684D-43B8-2212-A1797740A96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B64204-C482-4834-B165-6C69C7CA0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519CDA-F761-4E21-9D2E-5C0F0459B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244A98-8065-4839-B5AD-5682D192B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C915A56-E6D2-409D-9281-7B0974D7C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8770936-10AE-4AD9-B47E-76B76BDB5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5,1%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15.698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40,2%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15.698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40,2%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1B892C9-12A5-42EE-A4F1-A33A22A33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5DB4DF-3D3E-413D-8035-8E9660F49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1C6E246-7F13-45FC-A1FE-E5B6E1D0E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32CFAE0-B694-4D60-8EBD-AF9F1FBA4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27.546 viajeros 
cuota: 70,6%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11.460 viajeros
cuota: 29,4%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2179800-9033-41E1-8BBC-79672A550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16023C-1BFA-45E6-9192-A201F6B27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C0BDDE5-922F-43B3-835F-D7B8C1938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26F24A-A6CC-4372-97B9-110043F45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17.616 viajeros 
cuota: 75,6%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5.692 viajeros
cuota: 24,4%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4A9144E-CF30-499C-A44D-0EAF7F076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9734619-9FD5-4E00-B63B-12B9CD364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870A5A1-E63A-4C26-A868-183C019A7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710B7D4-A736-415A-B150-F3DB9A371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9.930 viajeros 
cuota: 63,3%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5.768 viajeros
cuota: 36,7%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BC9CBD3-3A4D-405D-8817-63E6E287E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970BCD-D616-4292-AD1C-A987DBA5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8D430C3-71EA-4C63-B18E-F76C165B8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2801F8E-6CF6-487B-84FF-DDBCE3E4C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9471328-4BA0-4780-875E-352A3D5AA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0CC17FB-A9A7-4C27-8F8D-FF2A6D9A8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0BF015-50DC-4C0D-98B1-689CE93B5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F361E7B-5966-4D81-AD82-532401BC8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00C639E-716B-47A1-935C-DE6E5B21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675286-4A1B-4252-93A8-B85E5EED9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4AA2DFE-A314-499C-8255-8CEE40209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B55353-527D-4CB1-9B05-485BA8F4B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5CA0D72-D3CB-42F4-A690-5645BBD98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FFE5035-1ACF-4F0C-B4E7-F441C583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2DAC4DD-70D6-4567-A921-63A29A452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1428BDB-9B8D-4334-B1E3-617949C2C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7F4284-7958-4D00-9282-1ACC9A895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619702-D76D-4472-9C49-01597384A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1DCE6A-9885-4CBF-83F6-5D9164529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FE0D83-5691-4251-9330-2E0AE1C3C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726C87-2F76-463A-A548-B6FB32C98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9947A8-95E3-44D0-81E5-3C7FAE5C7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71335D-C9A1-461D-8312-3605FB982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EB7679-0E33-441C-9D29-F32BD7BD5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93B080-7CBA-4646-9BE7-E17FDA76E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B2AD30-9045-4998-9F77-FA6C9753B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411BF9-6C93-4925-B11F-DB27D2DF5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A5E642-C9C4-4B71-B887-5CCD5C312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838156E-E8BA-4624-B2FE-BBF57A164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E7922D-5EDA-4134-AF91-21A6A57C5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BC5C8E-041E-4DC9-A7EC-AFF239AFE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262BF76-4C3E-404A-B4B2-DF282CFB2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CC48BBB-F0F3-46B6-8D38-23F9F4E62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3DD800B-D74B-4591-932C-6EBE08998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1116AAE-2D04-4D26-95C9-914F65CE9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1C83AE-8E32-465B-A6B2-50713A648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36FCA6-89EB-4F80-AF76-D739C9F5C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BA0A4D-2D82-49B1-8FD8-1F29BC8EE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992C701-C7F7-478A-8ABA-F443C3C99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36B1FD-01FC-4090-A691-8E230C583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FE561D-D376-450A-9D73-E416E4E1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E6417E-B563-4849-BBCC-DA9CA26E4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A62625-863E-4D77-90E1-9FF487A84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B0C698-78D7-456B-8DD4-617F9AAF4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0402CE-E25A-490E-AF92-DD28EAC38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65D15A-0597-493D-9AFD-E592C7EF3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B2C5A3C-0AD7-4FA2-A2EA-555C141E4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881F62-970E-45BA-A5F8-DBAC08D78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C876532-B7AF-4811-BAB2-BA80B7310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B72A7D-819C-4368-AE47-B9C2FB14E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793C61-9392-4422-BB38-67F65BD2A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EA7C44-A45C-4025-A316-E8F5163ED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35C3CDA-DBB7-4920-A58E-B45DAEF42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15C1BD2-6F17-4070-BAF8-EBE214D149A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30714D7-3FE9-2A3D-997C-00003A359D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90C6B91-AB8E-D3D2-0158-26A3155F9EF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3A8C39-E977-4E4D-AF65-E7CF328B7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F3ECF4-8B7F-461C-BCEC-E0EE4E52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8832EE7-3FE3-4C10-BB12-E5ECF5ED4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43BFDD-9DB8-48E7-8649-3693F0418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B5467E-570E-45F7-B26A-0AF8F69E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A8B2FF7-F471-49FF-9B55-FF7BCBDDB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D10CC3-440C-498B-84CF-8478BAD2C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EFA8F-7529-4E7A-858C-6968E4992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03185A-024A-44BD-BE8F-D46AEDF0B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41BFB5-6AB1-4B3D-914E-4D24AB06E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7CFFB93-8FD0-427E-9A02-17961BFADF45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49D0979-944F-D2F9-4C26-C52E8C6DC0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32C4566-B380-B6BE-1CBC-2815945668E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C46C29-57EA-489D-9E1B-02C8ABFAA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75E500-418C-432D-B13D-FC6D38535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72A0A37-58D4-4030-8DEF-836E71207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6AE3AE-54CF-438A-9F7A-DACC199C8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6A7258-D869-4771-9A63-C22A42804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C65161D-DB77-43FA-B5E4-2120EBDCE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2C3A92-352B-43FA-9E9A-7888AD8A7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0074F7-E16D-42DD-9610-490C2636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51583C-CF89-45F7-BE9F-CDF104D63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0164644-8D5B-4906-BDF8-8E4A7B4A38F7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657FFCC-0DA1-6FDB-FE21-40BE100644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E12585B-843B-0ED4-8DF3-3E3A9972F5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2A6D73-6B56-4691-B1D4-A3F179304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E927A1-620B-4613-9641-95474D884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834F41-39C9-4243-A4F3-FE4B4C1D2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ADC9C71-8EE0-4BCD-8202-B380965E0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EEC4279-160C-4653-AE3C-2BC3A2845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9DA7170-CB63-4DB4-9AB2-3627D4525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1ACD5CE-1550-4C48-A24E-EFA9A6D38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3388DEF-712F-492E-B69E-EE586E30C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C214C6F-25DB-4C45-9476-4391D469F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275173B-336A-4442-ABDC-3EA062828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18C1BE1-2ECD-4B58-A62D-566979F73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5FAF910-AA85-4590-B998-83A220514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656E91C-0C21-4FCF-A264-900BD9A85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3A1DC0A-AD91-4963-B4BE-E80F1F103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0C0DB2-D46A-4C8E-B854-AC5E4DC32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8CCD05-032C-4428-BE92-8AF050095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1B99CE-8EB0-456C-B536-30D2FF36A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0D5095-69D7-4F4F-8E8A-BF10B5334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AE063A-1E04-4480-9E63-B392160CD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3E0781-F78F-4A3C-AC2C-ED1BF9645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916F2F-987E-4186-8664-D7C298579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7E03DDC-8D34-4ECD-BBB9-022524304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7382A9C-59DA-4FD4-AFD5-D474A52EB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7212F03-038F-49A1-8182-F4984BAB4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BA636CD-60E9-4123-9D36-6BB05E890761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61E72BD-0EC8-98D9-4FA7-7289FD811F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1EDA71E-1F3D-A2AC-B617-B36729CE62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09D078-C173-414B-86E2-A0BCF11D7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14C7B7-B245-480F-826B-28F3DB79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3B597E-2E45-48D1-9A91-2809DE17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0AE180-A727-403A-807F-3660DE437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C448D7-075B-4E70-A30A-99141FF19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683904-E7BC-465D-9836-4112BC11B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566149D-F7EA-4510-ACA3-330FA923FB96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6C76822-CF5E-BA5E-E7E3-79D1084E50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958BF97-00AD-2F6C-9B83-5123A143ED6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E3A39B5-4815-4BBD-8E05-D321C7D25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880DB7-A4F8-44F8-A16A-BDDB8A8A4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FE8495-9A8C-41B7-BA0A-C1694B670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0A60895-7486-453E-8799-785AE5865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32E8198-6C7F-440C-A40E-814C46F03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79FBA2D-7993-47E8-B229-1EC31C784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5B1BC10-3A6F-4097-9F72-7D072275B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6F2AFCE-7DCA-4EC4-BBF9-097927148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49B12FC-45C9-451B-A181-7B7802B60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D839DD0-E059-45DE-ABB9-9992DF75D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FE54CCE-0012-48B9-BA5C-AB02ACA9B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37FD99F-52E0-4BEF-9327-45EAD0DF3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C75ECDD-F4D2-4A25-8181-50325D03C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74DBBC1-19A8-488E-B64A-4A46ACBB8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9CC5F8D-4F34-4B2C-B81E-52A5B085C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E0726C-1E01-44D6-A835-DEF2C40FA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5B2789-DA8E-4130-A73A-C8FE04E08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3A6D81-07DF-407F-A2FF-A02D52EA6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A2F0987-2FCD-46F7-B2AB-74B59635A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26E3813-1E6E-45B4-ABB1-4CA462E80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0131D19-CDE5-4CD3-8444-03661D0FE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8527B61-ED73-449B-B766-3B316EF00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75A1506-8E53-4852-9A2A-33CE05201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F49266E-520C-48DC-987B-FC6426185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C6AEC5A-C2DE-469F-99EF-D3BAA745E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2089AAB-DADA-4F6A-AD02-09F0B983D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E0F8290-A360-402C-B796-B3405BFF1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9201305-61D2-4E4A-9BA2-345C6647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CF08C4A-232E-4450-A76C-296EB6E14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D535FFF-62DB-404E-9286-4A42953FD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F6B976-65C5-4FB3-B4CA-503723522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3E4556-0122-43F9-9D8A-1CC8EEDA8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48754A-54C5-4AE3-95CA-DF5594D0E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10E72DC-F1D5-4030-9F51-A4EBF8CF4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6BE291D-5709-409B-BA37-AE54C01B0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B959D60-063B-4B49-95D4-B59F50B00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63B4EB8-05D9-49FC-B145-674B6096C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4C08FB8-180C-4CC8-9895-E6AC61164DB5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73A1C73-B2F4-5EEB-B16E-DF1974F288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FEAF541-0843-8998-FAE1-D80A9281A39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192B64-E550-4270-BF67-B756B34C0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D4A9AA41-C4AE-4D76-B5F4-0BF426D9A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BF3185F-22FB-4130-BFEF-58BAE7BFF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AE972A4-342A-4A33-AD16-C4B0FB130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8F8A9D7-D1E2-4411-97F7-8A1A7735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31BCFF7-D446-4E62-8190-7B934A59A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4194560-34F7-4CC4-ACFD-257B92084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abril/Indicadores%20alojativos%20Arona%20202504.xlsx" TargetMode="External"/><Relationship Id="rId1" Type="http://schemas.openxmlformats.org/officeDocument/2006/relationships/externalLinkPath" Target="/sites/INVESTIGACION/Documentos%20compartidos/General/Encuesta%20Alojam%20Tur&#237;sticos%20(ISTAC)/2025/Municipios/abril/Indicadores%20alojativos%20Arona%202025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893934</v>
          </cell>
          <cell r="I9">
            <v>810733</v>
          </cell>
          <cell r="K9">
            <v>836960</v>
          </cell>
          <cell r="M9">
            <v>876312</v>
          </cell>
          <cell r="N9">
            <v>4.701777862741352E-2</v>
          </cell>
        </row>
        <row r="10">
          <cell r="A10" t="str">
            <v>feb</v>
          </cell>
          <cell r="B10" t="str">
            <v>Febrero</v>
          </cell>
          <cell r="C10">
            <v>832182</v>
          </cell>
          <cell r="I10">
            <v>773844</v>
          </cell>
          <cell r="K10">
            <v>824761</v>
          </cell>
          <cell r="M10">
            <v>812017</v>
          </cell>
          <cell r="N10">
            <v>-1.5451749052149633E-2</v>
          </cell>
        </row>
        <row r="11">
          <cell r="A11" t="str">
            <v>mar</v>
          </cell>
          <cell r="B11" t="str">
            <v>Marzo</v>
          </cell>
          <cell r="C11">
            <v>381721</v>
          </cell>
          <cell r="I11">
            <v>818402</v>
          </cell>
          <cell r="K11">
            <v>866668</v>
          </cell>
          <cell r="M11">
            <v>828674</v>
          </cell>
          <cell r="N11">
            <v>-4.3839163324364105E-2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745949</v>
          </cell>
          <cell r="K12">
            <v>789795</v>
          </cell>
          <cell r="M12">
            <v>754621</v>
          </cell>
          <cell r="N12">
            <v>-4.4535607341145478E-2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671021</v>
          </cell>
          <cell r="K13">
            <v>746827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758024</v>
          </cell>
          <cell r="K14">
            <v>787690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871300</v>
          </cell>
          <cell r="K15">
            <v>895588</v>
          </cell>
        </row>
        <row r="16">
          <cell r="A16" t="str">
            <v>ago</v>
          </cell>
          <cell r="B16" t="str">
            <v>Agosto</v>
          </cell>
          <cell r="C16">
            <v>191201</v>
          </cell>
          <cell r="I16">
            <v>947197</v>
          </cell>
          <cell r="K16">
            <v>936279</v>
          </cell>
        </row>
        <row r="17">
          <cell r="A17" t="str">
            <v>sep</v>
          </cell>
          <cell r="B17" t="str">
            <v>Septiembre</v>
          </cell>
          <cell r="C17">
            <v>105790</v>
          </cell>
          <cell r="I17">
            <v>799868</v>
          </cell>
          <cell r="K17">
            <v>807680</v>
          </cell>
        </row>
        <row r="18">
          <cell r="A18" t="str">
            <v>oct</v>
          </cell>
          <cell r="B18" t="str">
            <v>Octubre</v>
          </cell>
          <cell r="C18">
            <v>101639</v>
          </cell>
          <cell r="I18">
            <v>863416</v>
          </cell>
          <cell r="K18">
            <v>870321</v>
          </cell>
        </row>
        <row r="19">
          <cell r="A19" t="str">
            <v>nov</v>
          </cell>
          <cell r="B19" t="str">
            <v>Noviembre</v>
          </cell>
          <cell r="C19">
            <v>110775</v>
          </cell>
          <cell r="I19">
            <v>847777</v>
          </cell>
          <cell r="K19">
            <v>817457</v>
          </cell>
        </row>
        <row r="20">
          <cell r="A20" t="str">
            <v>dic</v>
          </cell>
          <cell r="B20" t="str">
            <v>Diciembre</v>
          </cell>
          <cell r="C20">
            <v>118240</v>
          </cell>
          <cell r="I20">
            <v>831777</v>
          </cell>
          <cell r="K20">
            <v>834955</v>
          </cell>
        </row>
        <row r="21">
          <cell r="A21" t="str">
            <v>Total</v>
          </cell>
          <cell r="C21">
            <v>2858440</v>
          </cell>
          <cell r="I21">
            <v>9739308</v>
          </cell>
          <cell r="K21">
            <v>10014981</v>
          </cell>
          <cell r="M21">
            <v>3271624</v>
          </cell>
          <cell r="N21">
            <v>-1.4031771595547471E-2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37671</v>
          </cell>
          <cell r="I31">
            <v>31748</v>
          </cell>
          <cell r="K31">
            <v>32373</v>
          </cell>
          <cell r="M31">
            <v>34050</v>
          </cell>
          <cell r="N31">
            <v>5.1802427949216856E-2</v>
          </cell>
        </row>
        <row r="32">
          <cell r="B32" t="str">
            <v>Febrero</v>
          </cell>
          <cell r="C32">
            <v>31441</v>
          </cell>
          <cell r="I32">
            <v>21281</v>
          </cell>
          <cell r="K32">
            <v>26641</v>
          </cell>
          <cell r="M32">
            <v>30506</v>
          </cell>
          <cell r="N32">
            <v>0.14507713674411615</v>
          </cell>
        </row>
        <row r="33">
          <cell r="B33" t="str">
            <v>Marzo</v>
          </cell>
          <cell r="C33">
            <v>13981</v>
          </cell>
          <cell r="I33">
            <v>24322</v>
          </cell>
          <cell r="K33">
            <v>38910</v>
          </cell>
          <cell r="M33">
            <v>29803</v>
          </cell>
          <cell r="N33">
            <v>-0.23405294268825494</v>
          </cell>
        </row>
        <row r="34">
          <cell r="B34" t="str">
            <v>Abril</v>
          </cell>
          <cell r="C34">
            <v>0</v>
          </cell>
          <cell r="I34">
            <v>46080</v>
          </cell>
          <cell r="K34">
            <v>38278</v>
          </cell>
          <cell r="M34">
            <v>53611</v>
          </cell>
          <cell r="N34">
            <v>0.40056951773864879</v>
          </cell>
        </row>
        <row r="35">
          <cell r="B35" t="str">
            <v>Mayo</v>
          </cell>
          <cell r="C35">
            <v>0</v>
          </cell>
          <cell r="I35">
            <v>29396</v>
          </cell>
          <cell r="K35">
            <v>41371</v>
          </cell>
        </row>
        <row r="36">
          <cell r="B36" t="str">
            <v>Junio</v>
          </cell>
          <cell r="C36">
            <v>0</v>
          </cell>
          <cell r="I36">
            <v>44590</v>
          </cell>
          <cell r="K36">
            <v>47095</v>
          </cell>
        </row>
        <row r="37">
          <cell r="B37" t="str">
            <v>Julio</v>
          </cell>
          <cell r="C37">
            <v>0</v>
          </cell>
          <cell r="I37">
            <v>66167</v>
          </cell>
          <cell r="K37">
            <v>72329</v>
          </cell>
        </row>
        <row r="38">
          <cell r="B38" t="str">
            <v>Agosto</v>
          </cell>
          <cell r="C38">
            <v>60743</v>
          </cell>
          <cell r="I38">
            <v>132200</v>
          </cell>
          <cell r="K38">
            <v>90782</v>
          </cell>
        </row>
        <row r="39">
          <cell r="B39" t="str">
            <v>Septiembre</v>
          </cell>
          <cell r="C39">
            <v>30758</v>
          </cell>
          <cell r="I39">
            <v>54675</v>
          </cell>
          <cell r="K39">
            <v>51020</v>
          </cell>
        </row>
        <row r="40">
          <cell r="B40" t="str">
            <v>Octubre</v>
          </cell>
          <cell r="C40">
            <v>28673</v>
          </cell>
          <cell r="I40">
            <v>44421</v>
          </cell>
          <cell r="K40">
            <v>43620</v>
          </cell>
        </row>
        <row r="41">
          <cell r="B41" t="str">
            <v>Noviembre</v>
          </cell>
          <cell r="C41">
            <v>10757</v>
          </cell>
          <cell r="I41">
            <v>36335</v>
          </cell>
          <cell r="K41">
            <v>27880</v>
          </cell>
        </row>
        <row r="42">
          <cell r="B42" t="str">
            <v>Diciembre</v>
          </cell>
          <cell r="C42">
            <v>8464</v>
          </cell>
          <cell r="I42">
            <v>45648</v>
          </cell>
          <cell r="K42">
            <v>41448</v>
          </cell>
        </row>
        <row r="43">
          <cell r="C43">
            <v>241430</v>
          </cell>
          <cell r="I43">
            <v>576863</v>
          </cell>
          <cell r="K43">
            <v>551747</v>
          </cell>
          <cell r="M43">
            <v>147970</v>
          </cell>
          <cell r="N43">
            <v>8.6401080747712911E-2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23617</v>
          </cell>
          <cell r="I53">
            <v>25146</v>
          </cell>
          <cell r="K53">
            <v>18647</v>
          </cell>
          <cell r="M53">
            <v>21537</v>
          </cell>
          <cell r="N53">
            <v>0.15498471604011366</v>
          </cell>
        </row>
        <row r="54">
          <cell r="B54" t="str">
            <v>Febrero</v>
          </cell>
          <cell r="C54">
            <v>21412</v>
          </cell>
          <cell r="I54">
            <v>16027</v>
          </cell>
          <cell r="K54">
            <v>16643</v>
          </cell>
          <cell r="M54">
            <v>19156</v>
          </cell>
          <cell r="N54">
            <v>0.15099441206513253</v>
          </cell>
        </row>
        <row r="55">
          <cell r="B55" t="str">
            <v>Marzo</v>
          </cell>
          <cell r="C55">
            <v>7343</v>
          </cell>
          <cell r="I55">
            <v>18063</v>
          </cell>
          <cell r="K55">
            <v>20604</v>
          </cell>
          <cell r="M55">
            <v>18642</v>
          </cell>
          <cell r="N55">
            <v>-9.5224228305183511E-2</v>
          </cell>
        </row>
        <row r="56">
          <cell r="B56" t="str">
            <v>Abril</v>
          </cell>
          <cell r="C56">
            <v>0</v>
          </cell>
          <cell r="I56">
            <v>31153</v>
          </cell>
          <cell r="K56">
            <v>18824</v>
          </cell>
          <cell r="M56">
            <v>29526</v>
          </cell>
          <cell r="N56">
            <v>0.56852953676158102</v>
          </cell>
        </row>
        <row r="57">
          <cell r="B57" t="str">
            <v>Mayo</v>
          </cell>
          <cell r="C57">
            <v>0</v>
          </cell>
          <cell r="I57">
            <v>18994</v>
          </cell>
          <cell r="K57">
            <v>22446</v>
          </cell>
        </row>
        <row r="58">
          <cell r="B58" t="str">
            <v>Junio</v>
          </cell>
          <cell r="C58">
            <v>0</v>
          </cell>
          <cell r="I58">
            <v>26276</v>
          </cell>
          <cell r="K58">
            <v>24937</v>
          </cell>
        </row>
        <row r="59">
          <cell r="B59" t="str">
            <v>Julio</v>
          </cell>
          <cell r="C59">
            <v>0</v>
          </cell>
          <cell r="I59">
            <v>36382</v>
          </cell>
          <cell r="K59">
            <v>39454</v>
          </cell>
        </row>
        <row r="60">
          <cell r="B60" t="str">
            <v>Agosto</v>
          </cell>
          <cell r="C60">
            <v>38101</v>
          </cell>
          <cell r="I60">
            <v>83159</v>
          </cell>
          <cell r="K60">
            <v>50144</v>
          </cell>
        </row>
        <row r="61">
          <cell r="B61" t="str">
            <v>Septiembre</v>
          </cell>
          <cell r="C61">
            <v>17630</v>
          </cell>
          <cell r="I61">
            <v>27840</v>
          </cell>
          <cell r="K61">
            <v>29348</v>
          </cell>
        </row>
        <row r="62">
          <cell r="B62" t="str">
            <v>Octubre</v>
          </cell>
          <cell r="C62">
            <v>16572</v>
          </cell>
          <cell r="I62">
            <v>24146</v>
          </cell>
          <cell r="K62">
            <v>26632</v>
          </cell>
        </row>
        <row r="63">
          <cell r="B63" t="str">
            <v>Noviembre</v>
          </cell>
          <cell r="C63">
            <v>5230</v>
          </cell>
          <cell r="I63">
            <v>20317</v>
          </cell>
          <cell r="K63">
            <v>20242</v>
          </cell>
        </row>
        <row r="64">
          <cell r="B64" t="str">
            <v>Diciembre</v>
          </cell>
          <cell r="C64">
            <v>4774</v>
          </cell>
          <cell r="I64">
            <v>31159</v>
          </cell>
          <cell r="K64">
            <v>24796</v>
          </cell>
        </row>
        <row r="65">
          <cell r="C65">
            <v>148896</v>
          </cell>
          <cell r="I65">
            <v>358662</v>
          </cell>
          <cell r="K65">
            <v>312717</v>
          </cell>
          <cell r="M65">
            <v>88861</v>
          </cell>
          <cell r="N65">
            <v>0.18928504510292021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14054</v>
          </cell>
          <cell r="I75">
            <v>6602</v>
          </cell>
          <cell r="K75">
            <v>13726</v>
          </cell>
          <cell r="M75">
            <v>12513</v>
          </cell>
          <cell r="N75">
            <v>-8.8372431881101554E-2</v>
          </cell>
        </row>
        <row r="76">
          <cell r="B76" t="str">
            <v>Febrero</v>
          </cell>
          <cell r="C76">
            <v>10029</v>
          </cell>
          <cell r="I76">
            <v>5254</v>
          </cell>
          <cell r="K76">
            <v>9998</v>
          </cell>
          <cell r="M76">
            <v>11350</v>
          </cell>
          <cell r="N76">
            <v>0.13522704540908181</v>
          </cell>
        </row>
        <row r="77">
          <cell r="B77" t="str">
            <v>Marzo</v>
          </cell>
          <cell r="C77">
            <v>6638</v>
          </cell>
          <cell r="I77">
            <v>6259</v>
          </cell>
          <cell r="K77">
            <v>18306</v>
          </cell>
          <cell r="M77">
            <v>11161</v>
          </cell>
          <cell r="N77">
            <v>-0.39030918824429151</v>
          </cell>
        </row>
        <row r="78">
          <cell r="B78" t="str">
            <v>Abril</v>
          </cell>
          <cell r="C78">
            <v>0</v>
          </cell>
          <cell r="I78">
            <v>14927</v>
          </cell>
          <cell r="K78">
            <v>19454</v>
          </cell>
          <cell r="M78">
            <v>24085</v>
          </cell>
          <cell r="N78">
            <v>0.2380487303382337</v>
          </cell>
        </row>
        <row r="79">
          <cell r="B79" t="str">
            <v>Mayo</v>
          </cell>
          <cell r="C79">
            <v>0</v>
          </cell>
          <cell r="I79">
            <v>10402</v>
          </cell>
          <cell r="K79">
            <v>18925</v>
          </cell>
        </row>
        <row r="80">
          <cell r="B80" t="str">
            <v>Junio</v>
          </cell>
          <cell r="C80">
            <v>0</v>
          </cell>
          <cell r="I80">
            <v>18314</v>
          </cell>
          <cell r="K80">
            <v>22158</v>
          </cell>
        </row>
        <row r="81">
          <cell r="B81" t="str">
            <v>Julio</v>
          </cell>
          <cell r="C81">
            <v>0</v>
          </cell>
          <cell r="I81">
            <v>29785</v>
          </cell>
          <cell r="K81">
            <v>32875</v>
          </cell>
        </row>
        <row r="82">
          <cell r="B82" t="str">
            <v>Agosto</v>
          </cell>
          <cell r="C82">
            <v>22642</v>
          </cell>
          <cell r="I82">
            <v>49041</v>
          </cell>
          <cell r="K82">
            <v>40638</v>
          </cell>
        </row>
        <row r="83">
          <cell r="B83" t="str">
            <v>Septiembre</v>
          </cell>
          <cell r="C83">
            <v>13128</v>
          </cell>
          <cell r="I83">
            <v>26835</v>
          </cell>
          <cell r="K83">
            <v>21672</v>
          </cell>
        </row>
        <row r="84">
          <cell r="B84" t="str">
            <v>Octubre</v>
          </cell>
          <cell r="C84">
            <v>12101</v>
          </cell>
          <cell r="I84">
            <v>20275</v>
          </cell>
          <cell r="K84">
            <v>16988</v>
          </cell>
        </row>
        <row r="85">
          <cell r="B85" t="str">
            <v>Noviembre</v>
          </cell>
          <cell r="C85">
            <v>5527</v>
          </cell>
          <cell r="I85">
            <v>16018</v>
          </cell>
          <cell r="K85">
            <v>7638</v>
          </cell>
        </row>
        <row r="86">
          <cell r="B86" t="str">
            <v>Diciembre</v>
          </cell>
          <cell r="C86">
            <v>3690</v>
          </cell>
          <cell r="I86">
            <v>14489</v>
          </cell>
          <cell r="K86">
            <v>16652</v>
          </cell>
        </row>
        <row r="87">
          <cell r="C87">
            <v>92534</v>
          </cell>
          <cell r="I87">
            <v>218201</v>
          </cell>
          <cell r="K87">
            <v>239030</v>
          </cell>
          <cell r="M87">
            <v>59109</v>
          </cell>
          <cell r="N87">
            <v>-3.8627935723114959E-2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856263</v>
          </cell>
          <cell r="I97">
            <v>778985</v>
          </cell>
          <cell r="K97">
            <v>804587</v>
          </cell>
          <cell r="M97">
            <v>842262</v>
          </cell>
          <cell r="N97">
            <v>4.6825265633175794E-2</v>
          </cell>
        </row>
        <row r="98">
          <cell r="B98" t="str">
            <v>Febrero</v>
          </cell>
          <cell r="C98">
            <v>800741</v>
          </cell>
          <cell r="I98">
            <v>752563</v>
          </cell>
          <cell r="K98">
            <v>798120</v>
          </cell>
          <cell r="M98">
            <v>781511</v>
          </cell>
          <cell r="N98">
            <v>-2.0810153861574698E-2</v>
          </cell>
        </row>
        <row r="99">
          <cell r="B99" t="str">
            <v>Marzo</v>
          </cell>
          <cell r="C99">
            <v>367740</v>
          </cell>
          <cell r="I99">
            <v>794080</v>
          </cell>
          <cell r="K99">
            <v>827758</v>
          </cell>
          <cell r="M99">
            <v>798871</v>
          </cell>
          <cell r="N99">
            <v>-3.489788078158107E-2</v>
          </cell>
        </row>
        <row r="100">
          <cell r="B100" t="str">
            <v>Abril</v>
          </cell>
          <cell r="C100">
            <v>0</v>
          </cell>
          <cell r="I100">
            <v>699869</v>
          </cell>
          <cell r="K100">
            <v>751517</v>
          </cell>
          <cell r="M100">
            <v>701010</v>
          </cell>
          <cell r="N100">
            <v>-6.7206729854414449E-2</v>
          </cell>
        </row>
        <row r="101">
          <cell r="B101" t="str">
            <v>Mayo</v>
          </cell>
          <cell r="C101">
            <v>0</v>
          </cell>
          <cell r="I101">
            <v>641625</v>
          </cell>
          <cell r="K101">
            <v>705456</v>
          </cell>
        </row>
        <row r="102">
          <cell r="B102" t="str">
            <v>Junio</v>
          </cell>
          <cell r="C102">
            <v>0</v>
          </cell>
          <cell r="I102">
            <v>713434</v>
          </cell>
          <cell r="K102">
            <v>740595</v>
          </cell>
        </row>
        <row r="103">
          <cell r="B103" t="str">
            <v>Julio</v>
          </cell>
          <cell r="C103">
            <v>0</v>
          </cell>
          <cell r="I103">
            <v>805133</v>
          </cell>
          <cell r="K103">
            <v>823259</v>
          </cell>
        </row>
        <row r="104">
          <cell r="B104" t="str">
            <v>Agosto</v>
          </cell>
          <cell r="C104">
            <v>130458</v>
          </cell>
          <cell r="I104">
            <v>814997</v>
          </cell>
          <cell r="K104">
            <v>845497</v>
          </cell>
        </row>
        <row r="105">
          <cell r="B105" t="str">
            <v>Septiembre</v>
          </cell>
          <cell r="C105">
            <v>75032</v>
          </cell>
          <cell r="I105">
            <v>745193</v>
          </cell>
          <cell r="K105">
            <v>756660</v>
          </cell>
        </row>
        <row r="106">
          <cell r="B106" t="str">
            <v>Octubre</v>
          </cell>
          <cell r="C106">
            <v>72966</v>
          </cell>
          <cell r="I106">
            <v>818995</v>
          </cell>
          <cell r="K106">
            <v>826701</v>
          </cell>
        </row>
        <row r="107">
          <cell r="B107" t="str">
            <v>Noviembre</v>
          </cell>
          <cell r="C107">
            <v>100018</v>
          </cell>
          <cell r="I107">
            <v>811442</v>
          </cell>
          <cell r="K107">
            <v>789577</v>
          </cell>
        </row>
        <row r="108">
          <cell r="B108" t="str">
            <v>Diciembre</v>
          </cell>
          <cell r="C108">
            <v>109776</v>
          </cell>
          <cell r="I108">
            <v>786129</v>
          </cell>
          <cell r="K108">
            <v>793507</v>
          </cell>
        </row>
        <row r="109">
          <cell r="C109">
            <v>2617010</v>
          </cell>
          <cell r="I109">
            <v>9162445</v>
          </cell>
          <cell r="K109">
            <v>9463234</v>
          </cell>
          <cell r="M109">
            <v>3123654</v>
          </cell>
          <cell r="N109">
            <v>-1.8330713372985752E-2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371020</v>
          </cell>
          <cell r="I119">
            <v>305389</v>
          </cell>
          <cell r="K119">
            <v>337479</v>
          </cell>
          <cell r="M119">
            <v>359614</v>
          </cell>
          <cell r="N119">
            <v>6.55892662950881E-2</v>
          </cell>
        </row>
        <row r="120">
          <cell r="B120" t="str">
            <v>Febrero</v>
          </cell>
          <cell r="C120">
            <v>348572</v>
          </cell>
          <cell r="I120">
            <v>294598</v>
          </cell>
          <cell r="K120">
            <v>317505</v>
          </cell>
          <cell r="M120">
            <v>313821</v>
          </cell>
          <cell r="N120">
            <v>-1.1602966882411248E-2</v>
          </cell>
        </row>
        <row r="121">
          <cell r="B121" t="str">
            <v>Marzo</v>
          </cell>
          <cell r="C121">
            <v>182964</v>
          </cell>
          <cell r="I121">
            <v>365880</v>
          </cell>
          <cell r="K121">
            <v>366554</v>
          </cell>
          <cell r="M121">
            <v>362426</v>
          </cell>
          <cell r="N121">
            <v>-1.1261642213698408E-2</v>
          </cell>
        </row>
        <row r="122">
          <cell r="B122" t="str">
            <v>Abril</v>
          </cell>
          <cell r="C122">
            <v>0</v>
          </cell>
          <cell r="I122">
            <v>328415</v>
          </cell>
          <cell r="K122">
            <v>387552</v>
          </cell>
          <cell r="M122">
            <v>350010</v>
          </cell>
          <cell r="N122">
            <v>-9.6869581372306168E-2</v>
          </cell>
        </row>
        <row r="123">
          <cell r="B123" t="str">
            <v>Mayo</v>
          </cell>
          <cell r="C123">
            <v>0</v>
          </cell>
          <cell r="I123">
            <v>380507</v>
          </cell>
          <cell r="K123">
            <v>422996</v>
          </cell>
        </row>
        <row r="124">
          <cell r="B124" t="str">
            <v>Junio</v>
          </cell>
          <cell r="C124">
            <v>0</v>
          </cell>
          <cell r="I124">
            <v>428359</v>
          </cell>
          <cell r="K124">
            <v>458450</v>
          </cell>
        </row>
        <row r="125">
          <cell r="B125" t="str">
            <v>Julio</v>
          </cell>
          <cell r="C125">
            <v>0</v>
          </cell>
          <cell r="I125">
            <v>480731</v>
          </cell>
          <cell r="K125">
            <v>490081</v>
          </cell>
        </row>
        <row r="126">
          <cell r="B126" t="str">
            <v>Agosto</v>
          </cell>
          <cell r="C126">
            <v>39763</v>
          </cell>
          <cell r="I126">
            <v>456116</v>
          </cell>
          <cell r="K126">
            <v>482673</v>
          </cell>
        </row>
        <row r="127">
          <cell r="B127" t="str">
            <v>Septiembre</v>
          </cell>
          <cell r="C127">
            <v>30652</v>
          </cell>
          <cell r="I127">
            <v>441166</v>
          </cell>
          <cell r="K127">
            <v>457809</v>
          </cell>
        </row>
        <row r="128">
          <cell r="B128" t="str">
            <v>Octubre</v>
          </cell>
          <cell r="C128">
            <v>32753</v>
          </cell>
          <cell r="I128">
            <v>438839</v>
          </cell>
          <cell r="K128">
            <v>440688</v>
          </cell>
        </row>
        <row r="129">
          <cell r="B129" t="str">
            <v>Noviembre</v>
          </cell>
          <cell r="C129">
            <v>58172</v>
          </cell>
          <cell r="I129">
            <v>355194</v>
          </cell>
          <cell r="K129">
            <v>349166</v>
          </cell>
        </row>
        <row r="130">
          <cell r="B130" t="str">
            <v>Diciembre</v>
          </cell>
          <cell r="C130">
            <v>59517</v>
          </cell>
          <cell r="I130">
            <v>352959</v>
          </cell>
          <cell r="K130">
            <v>347949</v>
          </cell>
        </row>
        <row r="131">
          <cell r="C131">
            <v>1173619</v>
          </cell>
          <cell r="I131">
            <v>4628153</v>
          </cell>
          <cell r="K131">
            <v>4858902</v>
          </cell>
          <cell r="M131">
            <v>1385871</v>
          </cell>
          <cell r="N131">
            <v>-1.6478010630974649E-2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44550</v>
          </cell>
          <cell r="I141">
            <v>34751</v>
          </cell>
          <cell r="K141">
            <v>33149</v>
          </cell>
          <cell r="M141">
            <v>33405</v>
          </cell>
          <cell r="N141">
            <v>7.7227065673173279E-3</v>
          </cell>
        </row>
        <row r="142">
          <cell r="B142" t="str">
            <v>Febrero</v>
          </cell>
          <cell r="C142">
            <v>43433</v>
          </cell>
          <cell r="I142">
            <v>41108</v>
          </cell>
          <cell r="K142">
            <v>38403</v>
          </cell>
          <cell r="M142">
            <v>32430</v>
          </cell>
          <cell r="N142">
            <v>-0.15553472384969924</v>
          </cell>
        </row>
        <row r="143">
          <cell r="B143" t="str">
            <v>Marzo</v>
          </cell>
          <cell r="C143">
            <v>17711</v>
          </cell>
          <cell r="I143">
            <v>34033</v>
          </cell>
          <cell r="K143">
            <v>36177</v>
          </cell>
          <cell r="M143">
            <v>34895</v>
          </cell>
          <cell r="N143">
            <v>-3.5436879785499031E-2</v>
          </cell>
        </row>
        <row r="144">
          <cell r="B144" t="str">
            <v>Abril</v>
          </cell>
          <cell r="C144">
            <v>0</v>
          </cell>
          <cell r="I144">
            <v>29401</v>
          </cell>
          <cell r="K144">
            <v>30259</v>
          </cell>
          <cell r="M144">
            <v>32073</v>
          </cell>
          <cell r="N144">
            <v>5.994910605109216E-2</v>
          </cell>
        </row>
        <row r="145">
          <cell r="B145" t="str">
            <v>Mayo</v>
          </cell>
          <cell r="C145">
            <v>0</v>
          </cell>
          <cell r="I145">
            <v>17791</v>
          </cell>
          <cell r="K145">
            <v>18366</v>
          </cell>
        </row>
        <row r="146">
          <cell r="B146" t="str">
            <v>Junio</v>
          </cell>
          <cell r="C146">
            <v>0</v>
          </cell>
          <cell r="I146">
            <v>23745</v>
          </cell>
          <cell r="K146">
            <v>18611</v>
          </cell>
        </row>
        <row r="147">
          <cell r="B147" t="str">
            <v>Julio</v>
          </cell>
          <cell r="C147">
            <v>0</v>
          </cell>
          <cell r="I147">
            <v>21000</v>
          </cell>
          <cell r="K147">
            <v>21458</v>
          </cell>
        </row>
        <row r="148">
          <cell r="B148" t="str">
            <v>Agosto</v>
          </cell>
          <cell r="C148">
            <v>9610</v>
          </cell>
          <cell r="I148">
            <v>24723</v>
          </cell>
          <cell r="K148">
            <v>25592</v>
          </cell>
        </row>
        <row r="149">
          <cell r="B149" t="str">
            <v>Septiembre</v>
          </cell>
          <cell r="C149">
            <v>2711</v>
          </cell>
          <cell r="I149">
            <v>27751</v>
          </cell>
          <cell r="K149">
            <v>23085</v>
          </cell>
        </row>
        <row r="150">
          <cell r="B150" t="str">
            <v>Octubre</v>
          </cell>
          <cell r="C150">
            <v>1419</v>
          </cell>
          <cell r="I150">
            <v>29023</v>
          </cell>
          <cell r="K150">
            <v>30463</v>
          </cell>
        </row>
        <row r="151">
          <cell r="B151" t="str">
            <v>Noviembre</v>
          </cell>
          <cell r="C151">
            <v>6113</v>
          </cell>
          <cell r="I151">
            <v>37370</v>
          </cell>
          <cell r="K151">
            <v>40648</v>
          </cell>
        </row>
        <row r="152">
          <cell r="B152" t="str">
            <v>Diciembre</v>
          </cell>
          <cell r="C152">
            <v>7245</v>
          </cell>
          <cell r="I152">
            <v>37684</v>
          </cell>
          <cell r="K152">
            <v>41905</v>
          </cell>
        </row>
        <row r="153">
          <cell r="C153">
            <v>139836</v>
          </cell>
          <cell r="I153">
            <v>358380</v>
          </cell>
          <cell r="K153">
            <v>358116</v>
          </cell>
          <cell r="M153">
            <v>132803</v>
          </cell>
          <cell r="N153">
            <v>-3.7575731223004949E-2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18130</v>
          </cell>
          <cell r="I163">
            <v>19000</v>
          </cell>
          <cell r="K163">
            <v>18969</v>
          </cell>
          <cell r="M163">
            <v>20765</v>
          </cell>
          <cell r="N163">
            <v>9.4680794981285343E-2</v>
          </cell>
        </row>
        <row r="164">
          <cell r="B164" t="str">
            <v>Febrero</v>
          </cell>
          <cell r="C164">
            <v>19669</v>
          </cell>
          <cell r="I164">
            <v>20172</v>
          </cell>
          <cell r="K164">
            <v>19532</v>
          </cell>
          <cell r="M164">
            <v>23537</v>
          </cell>
          <cell r="N164">
            <v>0.20504812615195567</v>
          </cell>
        </row>
        <row r="165">
          <cell r="B165" t="str">
            <v>Marzo</v>
          </cell>
          <cell r="C165">
            <v>5819</v>
          </cell>
          <cell r="I165">
            <v>20521</v>
          </cell>
          <cell r="K165">
            <v>19164</v>
          </cell>
          <cell r="M165">
            <v>20641</v>
          </cell>
          <cell r="N165">
            <v>7.7071592569400993E-2</v>
          </cell>
        </row>
        <row r="166">
          <cell r="B166" t="str">
            <v>Abril</v>
          </cell>
          <cell r="C166">
            <v>0</v>
          </cell>
          <cell r="I166">
            <v>24238</v>
          </cell>
          <cell r="K166">
            <v>23046</v>
          </cell>
          <cell r="M166">
            <v>18693</v>
          </cell>
          <cell r="N166">
            <v>-0.18888310335850034</v>
          </cell>
        </row>
        <row r="167">
          <cell r="B167" t="str">
            <v>Mayo</v>
          </cell>
          <cell r="C167">
            <v>0</v>
          </cell>
          <cell r="I167">
            <v>19331</v>
          </cell>
          <cell r="K167">
            <v>18795</v>
          </cell>
        </row>
        <row r="168">
          <cell r="B168" t="str">
            <v>Junio</v>
          </cell>
          <cell r="C168">
            <v>0</v>
          </cell>
          <cell r="I168">
            <v>16213</v>
          </cell>
          <cell r="K168">
            <v>18025</v>
          </cell>
        </row>
        <row r="169">
          <cell r="B169" t="str">
            <v>Julio</v>
          </cell>
          <cell r="C169">
            <v>0</v>
          </cell>
          <cell r="I169">
            <v>16801</v>
          </cell>
          <cell r="K169">
            <v>21516</v>
          </cell>
        </row>
        <row r="170">
          <cell r="B170" t="str">
            <v>Agosto</v>
          </cell>
          <cell r="C170">
            <v>7582</v>
          </cell>
          <cell r="I170">
            <v>28351</v>
          </cell>
          <cell r="K170">
            <v>28603</v>
          </cell>
        </row>
        <row r="171">
          <cell r="B171" t="str">
            <v>Septiembre</v>
          </cell>
          <cell r="C171">
            <v>2424</v>
          </cell>
          <cell r="I171">
            <v>19988</v>
          </cell>
          <cell r="K171">
            <v>18074</v>
          </cell>
        </row>
        <row r="172">
          <cell r="B172" t="str">
            <v>Octubre</v>
          </cell>
          <cell r="C172">
            <v>7424</v>
          </cell>
          <cell r="I172">
            <v>23246</v>
          </cell>
          <cell r="K172">
            <v>21587</v>
          </cell>
        </row>
        <row r="173">
          <cell r="B173" t="str">
            <v>Noviembre</v>
          </cell>
          <cell r="C173">
            <v>1425</v>
          </cell>
          <cell r="I173">
            <v>20932</v>
          </cell>
          <cell r="K173">
            <v>18655</v>
          </cell>
        </row>
        <row r="174">
          <cell r="B174" t="str">
            <v>Diciembre</v>
          </cell>
          <cell r="C174">
            <v>3667</v>
          </cell>
          <cell r="I174">
            <v>19000</v>
          </cell>
          <cell r="K174">
            <v>19682</v>
          </cell>
        </row>
        <row r="175">
          <cell r="C175">
            <v>67848</v>
          </cell>
          <cell r="I175">
            <v>247793</v>
          </cell>
          <cell r="K175">
            <v>245648</v>
          </cell>
          <cell r="M175">
            <v>83636</v>
          </cell>
          <cell r="N175">
            <v>3.6240413326560139E-2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37400</v>
          </cell>
          <cell r="I185">
            <v>34084</v>
          </cell>
          <cell r="K185">
            <v>36621</v>
          </cell>
          <cell r="M185">
            <v>29962</v>
          </cell>
          <cell r="N185">
            <v>-0.18183555883236391</v>
          </cell>
        </row>
        <row r="186">
          <cell r="B186" t="str">
            <v>Febrero</v>
          </cell>
          <cell r="C186">
            <v>29154</v>
          </cell>
          <cell r="I186">
            <v>28094</v>
          </cell>
          <cell r="K186">
            <v>31556</v>
          </cell>
          <cell r="M186">
            <v>26211</v>
          </cell>
          <cell r="N186">
            <v>-0.16938141716313859</v>
          </cell>
        </row>
        <row r="187">
          <cell r="B187" t="str">
            <v>Marzo</v>
          </cell>
          <cell r="C187">
            <v>14426</v>
          </cell>
          <cell r="I187">
            <v>24451</v>
          </cell>
          <cell r="K187">
            <v>29418</v>
          </cell>
          <cell r="M187">
            <v>28764</v>
          </cell>
          <cell r="N187">
            <v>-2.2231286967162922E-2</v>
          </cell>
        </row>
        <row r="188">
          <cell r="B188" t="str">
            <v>Abril</v>
          </cell>
          <cell r="C188">
            <v>0</v>
          </cell>
          <cell r="I188">
            <v>29765</v>
          </cell>
          <cell r="K188">
            <v>34774</v>
          </cell>
          <cell r="M188">
            <v>20575</v>
          </cell>
          <cell r="N188">
            <v>-0.4083223097716685</v>
          </cell>
        </row>
        <row r="189">
          <cell r="B189" t="str">
            <v>Mayo</v>
          </cell>
          <cell r="C189">
            <v>0</v>
          </cell>
          <cell r="I189">
            <v>28163</v>
          </cell>
          <cell r="K189">
            <v>25349</v>
          </cell>
        </row>
        <row r="190">
          <cell r="B190" t="str">
            <v>junio</v>
          </cell>
          <cell r="C190">
            <v>0</v>
          </cell>
          <cell r="I190">
            <v>26526</v>
          </cell>
          <cell r="K190">
            <v>22751</v>
          </cell>
        </row>
        <row r="191">
          <cell r="B191" t="str">
            <v>Julio</v>
          </cell>
          <cell r="C191">
            <v>0</v>
          </cell>
          <cell r="I191">
            <v>33464</v>
          </cell>
          <cell r="K191">
            <v>32743</v>
          </cell>
        </row>
        <row r="192">
          <cell r="B192" t="str">
            <v>Agosto</v>
          </cell>
          <cell r="C192">
            <v>11092</v>
          </cell>
          <cell r="I192">
            <v>31558</v>
          </cell>
          <cell r="K192">
            <v>29115</v>
          </cell>
        </row>
        <row r="193">
          <cell r="B193" t="str">
            <v>Septiembre</v>
          </cell>
          <cell r="C193">
            <v>17306</v>
          </cell>
          <cell r="I193">
            <v>33205</v>
          </cell>
          <cell r="K193">
            <v>26955</v>
          </cell>
        </row>
        <row r="194">
          <cell r="B194" t="str">
            <v>Octubre</v>
          </cell>
          <cell r="C194">
            <v>8123</v>
          </cell>
          <cell r="I194">
            <v>34381</v>
          </cell>
          <cell r="K194">
            <v>32149</v>
          </cell>
        </row>
        <row r="195">
          <cell r="B195" t="str">
            <v>Noviembre</v>
          </cell>
          <cell r="C195">
            <v>3107</v>
          </cell>
          <cell r="I195">
            <v>31295</v>
          </cell>
          <cell r="K195">
            <v>30599</v>
          </cell>
        </row>
        <row r="196">
          <cell r="B196" t="str">
            <v>Diciembre</v>
          </cell>
          <cell r="C196">
            <v>4175</v>
          </cell>
          <cell r="I196">
            <v>39946</v>
          </cell>
          <cell r="K196">
            <v>40752</v>
          </cell>
        </row>
        <row r="197">
          <cell r="C197">
            <v>131712</v>
          </cell>
          <cell r="I197">
            <v>374932</v>
          </cell>
          <cell r="K197">
            <v>372782</v>
          </cell>
          <cell r="M197">
            <v>105512</v>
          </cell>
          <cell r="N197">
            <v>-0.20289493763645572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36543</v>
          </cell>
          <cell r="I207">
            <v>37744</v>
          </cell>
          <cell r="K207">
            <v>41040</v>
          </cell>
          <cell r="M207">
            <v>35525</v>
          </cell>
          <cell r="N207">
            <v>-0.13438109161793377</v>
          </cell>
        </row>
        <row r="208">
          <cell r="B208" t="str">
            <v>Febrero</v>
          </cell>
          <cell r="C208">
            <v>36529</v>
          </cell>
          <cell r="I208">
            <v>38159</v>
          </cell>
          <cell r="K208">
            <v>40584</v>
          </cell>
          <cell r="M208">
            <v>39705</v>
          </cell>
          <cell r="N208">
            <v>-2.1658781785925507E-2</v>
          </cell>
        </row>
        <row r="209">
          <cell r="B209" t="str">
            <v>Marzo</v>
          </cell>
          <cell r="C209">
            <v>14903</v>
          </cell>
          <cell r="I209">
            <v>34053</v>
          </cell>
          <cell r="K209">
            <v>33027</v>
          </cell>
          <cell r="M209">
            <v>35886</v>
          </cell>
          <cell r="N209">
            <v>8.6565537287673688E-2</v>
          </cell>
        </row>
        <row r="210">
          <cell r="B210" t="str">
            <v>Abril</v>
          </cell>
          <cell r="C210">
            <v>0</v>
          </cell>
          <cell r="I210">
            <v>39077</v>
          </cell>
          <cell r="K210">
            <v>40882</v>
          </cell>
          <cell r="M210">
            <v>34317</v>
          </cell>
          <cell r="N210">
            <v>-0.16058412015067758</v>
          </cell>
        </row>
        <row r="211">
          <cell r="B211" t="str">
            <v>Mayo</v>
          </cell>
          <cell r="C211">
            <v>0</v>
          </cell>
          <cell r="I211">
            <v>38759</v>
          </cell>
          <cell r="K211">
            <v>41406</v>
          </cell>
        </row>
        <row r="212">
          <cell r="B212" t="str">
            <v>Junio</v>
          </cell>
          <cell r="C212">
            <v>0</v>
          </cell>
          <cell r="I212">
            <v>38151</v>
          </cell>
          <cell r="K212">
            <v>35459</v>
          </cell>
        </row>
        <row r="213">
          <cell r="B213" t="str">
            <v>Julio</v>
          </cell>
          <cell r="C213">
            <v>0</v>
          </cell>
          <cell r="I213">
            <v>46479</v>
          </cell>
          <cell r="K213">
            <v>44935</v>
          </cell>
        </row>
        <row r="214">
          <cell r="B214" t="str">
            <v>Agosto</v>
          </cell>
          <cell r="C214">
            <v>14171</v>
          </cell>
          <cell r="I214">
            <v>60423</v>
          </cell>
          <cell r="K214">
            <v>53292</v>
          </cell>
        </row>
        <row r="215">
          <cell r="B215" t="str">
            <v>Septiembre</v>
          </cell>
          <cell r="C215">
            <v>592</v>
          </cell>
          <cell r="I215">
            <v>45100</v>
          </cell>
          <cell r="K215">
            <v>42045</v>
          </cell>
        </row>
        <row r="216">
          <cell r="B216" t="str">
            <v>Octubre</v>
          </cell>
          <cell r="C216">
            <v>1075</v>
          </cell>
          <cell r="I216">
            <v>47048</v>
          </cell>
          <cell r="K216">
            <v>49338</v>
          </cell>
        </row>
        <row r="217">
          <cell r="B217" t="str">
            <v>Noviembre</v>
          </cell>
          <cell r="C217">
            <v>3587</v>
          </cell>
          <cell r="I217">
            <v>36228</v>
          </cell>
          <cell r="K217">
            <v>38626</v>
          </cell>
        </row>
        <row r="218">
          <cell r="B218" t="str">
            <v>Diciembre</v>
          </cell>
          <cell r="C218">
            <v>4288</v>
          </cell>
          <cell r="I218">
            <v>39875</v>
          </cell>
          <cell r="K218">
            <v>39037</v>
          </cell>
        </row>
        <row r="219">
          <cell r="C219">
            <v>124287</v>
          </cell>
          <cell r="I219">
            <v>501096</v>
          </cell>
          <cell r="K219">
            <v>499671</v>
          </cell>
          <cell r="M219">
            <v>145433</v>
          </cell>
          <cell r="N219">
            <v>-6.4937987436749722E-2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33066</v>
          </cell>
          <cell r="I229">
            <v>28081</v>
          </cell>
          <cell r="K229">
            <v>29190</v>
          </cell>
          <cell r="M229">
            <v>32181</v>
          </cell>
          <cell r="N229">
            <v>0.10246659815005144</v>
          </cell>
        </row>
        <row r="230">
          <cell r="B230" t="str">
            <v>Febrero</v>
          </cell>
          <cell r="C230">
            <v>34156</v>
          </cell>
          <cell r="I230">
            <v>34359</v>
          </cell>
          <cell r="K230">
            <v>31973</v>
          </cell>
          <cell r="M230">
            <v>30102</v>
          </cell>
          <cell r="N230">
            <v>-5.8518124667688354E-2</v>
          </cell>
        </row>
        <row r="231">
          <cell r="B231" t="str">
            <v>Marzo</v>
          </cell>
          <cell r="C231">
            <v>18520</v>
          </cell>
          <cell r="I231">
            <v>32644</v>
          </cell>
          <cell r="K231">
            <v>30472</v>
          </cell>
          <cell r="M231">
            <v>31474</v>
          </cell>
          <cell r="N231">
            <v>3.2882646363874946E-2</v>
          </cell>
        </row>
        <row r="232">
          <cell r="B232" t="str">
            <v>Abril</v>
          </cell>
          <cell r="C232">
            <v>0</v>
          </cell>
          <cell r="I232">
            <v>16479</v>
          </cell>
          <cell r="K232">
            <v>12896</v>
          </cell>
          <cell r="M232">
            <v>18959</v>
          </cell>
          <cell r="N232">
            <v>0.47014578163771703</v>
          </cell>
        </row>
        <row r="233">
          <cell r="B233" t="str">
            <v>Mayo</v>
          </cell>
          <cell r="C233">
            <v>0</v>
          </cell>
          <cell r="I233">
            <v>3226</v>
          </cell>
          <cell r="K233">
            <v>4569</v>
          </cell>
        </row>
        <row r="234">
          <cell r="B234" t="str">
            <v>Junio</v>
          </cell>
          <cell r="C234">
            <v>0</v>
          </cell>
          <cell r="I234">
            <v>4389</v>
          </cell>
          <cell r="K234">
            <v>3883</v>
          </cell>
        </row>
        <row r="235">
          <cell r="B235" t="str">
            <v>Julio</v>
          </cell>
          <cell r="C235">
            <v>0</v>
          </cell>
          <cell r="I235">
            <v>3899</v>
          </cell>
          <cell r="K235">
            <v>4602</v>
          </cell>
        </row>
        <row r="236">
          <cell r="B236" t="str">
            <v>Agosto</v>
          </cell>
          <cell r="C236">
            <v>98</v>
          </cell>
          <cell r="I236">
            <v>3011</v>
          </cell>
          <cell r="K236">
            <v>3794</v>
          </cell>
        </row>
        <row r="237">
          <cell r="B237" t="str">
            <v>Septiembre</v>
          </cell>
          <cell r="C237">
            <v>22</v>
          </cell>
          <cell r="I237">
            <v>3511</v>
          </cell>
          <cell r="K237">
            <v>4211</v>
          </cell>
        </row>
        <row r="238">
          <cell r="B238" t="str">
            <v>Octubre</v>
          </cell>
          <cell r="C238">
            <v>144</v>
          </cell>
          <cell r="I238">
            <v>13071</v>
          </cell>
          <cell r="K238">
            <v>11574</v>
          </cell>
        </row>
        <row r="239">
          <cell r="B239" t="str">
            <v>Noviembre</v>
          </cell>
          <cell r="C239">
            <v>219</v>
          </cell>
          <cell r="I239">
            <v>23720</v>
          </cell>
          <cell r="K239">
            <v>24371</v>
          </cell>
        </row>
        <row r="240">
          <cell r="B240" t="str">
            <v>Diciembre</v>
          </cell>
          <cell r="C240">
            <v>305</v>
          </cell>
          <cell r="I240">
            <v>21949</v>
          </cell>
          <cell r="K240">
            <v>25573</v>
          </cell>
        </row>
        <row r="241">
          <cell r="C241">
            <v>86739</v>
          </cell>
          <cell r="I241">
            <v>188339</v>
          </cell>
          <cell r="K241">
            <v>187108</v>
          </cell>
          <cell r="M241">
            <v>112716</v>
          </cell>
          <cell r="N241">
            <v>7.8302130468473452E-2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62996</v>
          </cell>
          <cell r="I255">
            <v>36246</v>
          </cell>
          <cell r="K255">
            <v>42817</v>
          </cell>
          <cell r="M255">
            <v>40225</v>
          </cell>
          <cell r="N255">
            <v>-6.0536702711539769E-2</v>
          </cell>
        </row>
        <row r="256">
          <cell r="B256" t="str">
            <v>Febrero</v>
          </cell>
          <cell r="C256">
            <v>54402</v>
          </cell>
          <cell r="I256">
            <v>33395</v>
          </cell>
          <cell r="K256">
            <v>37402</v>
          </cell>
          <cell r="M256">
            <v>32015</v>
          </cell>
          <cell r="N256">
            <v>-0.14402973103042616</v>
          </cell>
        </row>
        <row r="257">
          <cell r="B257" t="str">
            <v>Marzo</v>
          </cell>
          <cell r="C257">
            <v>21399</v>
          </cell>
          <cell r="I257">
            <v>32444</v>
          </cell>
          <cell r="K257">
            <v>37795</v>
          </cell>
          <cell r="M257">
            <v>28398</v>
          </cell>
          <cell r="N257">
            <v>-0.2486307712660405</v>
          </cell>
        </row>
        <row r="258">
          <cell r="B258" t="str">
            <v>Abril</v>
          </cell>
          <cell r="C258">
            <v>0</v>
          </cell>
          <cell r="I258">
            <v>16826</v>
          </cell>
          <cell r="K258">
            <v>16401</v>
          </cell>
          <cell r="M258">
            <v>14573</v>
          </cell>
          <cell r="N258">
            <v>-0.11145661849887201</v>
          </cell>
        </row>
        <row r="259">
          <cell r="B259" t="str">
            <v>Mayo</v>
          </cell>
          <cell r="C259">
            <v>0</v>
          </cell>
          <cell r="I259">
            <v>2087</v>
          </cell>
          <cell r="K259">
            <v>973</v>
          </cell>
        </row>
        <row r="260">
          <cell r="B260" t="str">
            <v>Junio</v>
          </cell>
          <cell r="C260">
            <v>0</v>
          </cell>
          <cell r="I260">
            <v>2269</v>
          </cell>
          <cell r="K260">
            <v>1043</v>
          </cell>
        </row>
        <row r="261">
          <cell r="B261" t="str">
            <v>Julio</v>
          </cell>
          <cell r="C261">
            <v>0</v>
          </cell>
          <cell r="I261">
            <v>2935</v>
          </cell>
          <cell r="K261">
            <v>781</v>
          </cell>
        </row>
        <row r="262">
          <cell r="B262" t="str">
            <v>Agosto</v>
          </cell>
          <cell r="C262">
            <v>121</v>
          </cell>
          <cell r="I262">
            <v>2710</v>
          </cell>
          <cell r="K262">
            <v>381</v>
          </cell>
        </row>
        <row r="263">
          <cell r="B263" t="str">
            <v>Septiembre</v>
          </cell>
          <cell r="C263">
            <v>200</v>
          </cell>
          <cell r="I263">
            <v>2697</v>
          </cell>
          <cell r="K263">
            <v>805</v>
          </cell>
        </row>
        <row r="264">
          <cell r="B264" t="str">
            <v>Octubre</v>
          </cell>
          <cell r="C264">
            <v>2086</v>
          </cell>
          <cell r="I264">
            <v>13940</v>
          </cell>
          <cell r="K264">
            <v>12474</v>
          </cell>
        </row>
        <row r="265">
          <cell r="B265" t="str">
            <v>Noviembre</v>
          </cell>
          <cell r="C265">
            <v>4827</v>
          </cell>
          <cell r="I265">
            <v>40654</v>
          </cell>
          <cell r="K265">
            <v>32066</v>
          </cell>
        </row>
        <row r="266">
          <cell r="B266" t="str">
            <v>Diciembre</v>
          </cell>
          <cell r="C266">
            <v>3934</v>
          </cell>
          <cell r="I266">
            <v>38319</v>
          </cell>
          <cell r="K266">
            <v>34431</v>
          </cell>
        </row>
        <row r="267">
          <cell r="C267">
            <v>150036</v>
          </cell>
          <cell r="I267">
            <v>224522</v>
          </cell>
          <cell r="K267">
            <v>217369</v>
          </cell>
          <cell r="M267">
            <v>115211</v>
          </cell>
          <cell r="N267">
            <v>-0.14287095934233529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893934</v>
          </cell>
          <cell r="I9">
            <v>810733</v>
          </cell>
          <cell r="K9">
            <v>836960</v>
          </cell>
          <cell r="M9">
            <v>876312</v>
          </cell>
          <cell r="N9">
            <v>4.701777862741352E-2</v>
          </cell>
        </row>
        <row r="10">
          <cell r="A10" t="str">
            <v>feb</v>
          </cell>
          <cell r="B10" t="str">
            <v>Febrero</v>
          </cell>
          <cell r="C10">
            <v>832182</v>
          </cell>
          <cell r="I10">
            <v>773844</v>
          </cell>
          <cell r="K10">
            <v>824761</v>
          </cell>
          <cell r="M10">
            <v>812017</v>
          </cell>
          <cell r="N10">
            <v>-1.5451749052149633E-2</v>
          </cell>
        </row>
        <row r="11">
          <cell r="A11" t="str">
            <v>mar</v>
          </cell>
          <cell r="B11" t="str">
            <v>Marzo</v>
          </cell>
          <cell r="C11">
            <v>381721</v>
          </cell>
          <cell r="I11">
            <v>818402</v>
          </cell>
          <cell r="K11">
            <v>866668</v>
          </cell>
          <cell r="M11">
            <v>828674</v>
          </cell>
          <cell r="N11">
            <v>-4.3839163324364105E-2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745949</v>
          </cell>
          <cell r="K12">
            <v>789795</v>
          </cell>
          <cell r="M12">
            <v>754621</v>
          </cell>
          <cell r="N12">
            <v>-4.4535607341145478E-2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671021</v>
          </cell>
          <cell r="K13">
            <v>746827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758024</v>
          </cell>
          <cell r="K14">
            <v>787690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871300</v>
          </cell>
          <cell r="K15">
            <v>895588</v>
          </cell>
        </row>
        <row r="16">
          <cell r="A16" t="str">
            <v>ago</v>
          </cell>
          <cell r="B16" t="str">
            <v>Agosto</v>
          </cell>
          <cell r="C16">
            <v>191201</v>
          </cell>
          <cell r="I16">
            <v>947197</v>
          </cell>
          <cell r="K16">
            <v>936279</v>
          </cell>
        </row>
        <row r="17">
          <cell r="A17" t="str">
            <v>sep</v>
          </cell>
          <cell r="B17" t="str">
            <v>Septiembre</v>
          </cell>
          <cell r="C17">
            <v>105790</v>
          </cell>
          <cell r="I17">
            <v>799868</v>
          </cell>
          <cell r="K17">
            <v>807680</v>
          </cell>
        </row>
        <row r="18">
          <cell r="A18" t="str">
            <v>oct</v>
          </cell>
          <cell r="B18" t="str">
            <v>Octubre</v>
          </cell>
          <cell r="C18">
            <v>101639</v>
          </cell>
          <cell r="I18">
            <v>863416</v>
          </cell>
          <cell r="K18">
            <v>870321</v>
          </cell>
        </row>
        <row r="19">
          <cell r="A19" t="str">
            <v>nov</v>
          </cell>
          <cell r="B19" t="str">
            <v>Noviembre</v>
          </cell>
          <cell r="C19">
            <v>110775</v>
          </cell>
          <cell r="I19">
            <v>847777</v>
          </cell>
          <cell r="K19">
            <v>817457</v>
          </cell>
        </row>
        <row r="20">
          <cell r="A20" t="str">
            <v>dic</v>
          </cell>
          <cell r="B20" t="str">
            <v>Diciembre</v>
          </cell>
          <cell r="C20">
            <v>118240</v>
          </cell>
          <cell r="I20">
            <v>831777</v>
          </cell>
          <cell r="K20">
            <v>834955</v>
          </cell>
        </row>
        <row r="21">
          <cell r="C21">
            <v>2858440</v>
          </cell>
          <cell r="I21">
            <v>9739308</v>
          </cell>
          <cell r="K21">
            <v>10014981</v>
          </cell>
          <cell r="M21">
            <v>3271624</v>
          </cell>
          <cell r="N21">
            <v>-1.4031771595547471E-2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501178</v>
          </cell>
          <cell r="I31">
            <v>488351</v>
          </cell>
          <cell r="K31">
            <v>464379</v>
          </cell>
          <cell r="M31">
            <v>516029</v>
          </cell>
          <cell r="N31">
            <v>0.11122380641674146</v>
          </cell>
        </row>
        <row r="32">
          <cell r="B32" t="str">
            <v>Febrero</v>
          </cell>
          <cell r="C32">
            <v>463416</v>
          </cell>
          <cell r="I32">
            <v>443471</v>
          </cell>
          <cell r="K32">
            <v>463066</v>
          </cell>
          <cell r="M32">
            <v>474785</v>
          </cell>
          <cell r="N32">
            <v>2.5307407583368136E-2</v>
          </cell>
        </row>
        <row r="33">
          <cell r="B33" t="str">
            <v>Marzo</v>
          </cell>
          <cell r="C33">
            <v>215134</v>
          </cell>
          <cell r="I33">
            <v>469427</v>
          </cell>
          <cell r="K33">
            <v>495607</v>
          </cell>
          <cell r="M33">
            <v>477683</v>
          </cell>
          <cell r="N33">
            <v>-3.6165752299705201E-2</v>
          </cell>
        </row>
        <row r="34">
          <cell r="B34" t="str">
            <v>Abril</v>
          </cell>
          <cell r="C34">
            <v>0</v>
          </cell>
          <cell r="I34">
            <v>444527</v>
          </cell>
          <cell r="K34">
            <v>447408</v>
          </cell>
          <cell r="M34">
            <v>414511</v>
          </cell>
          <cell r="N34">
            <v>-7.3527965525873484E-2</v>
          </cell>
        </row>
        <row r="35">
          <cell r="B35" t="str">
            <v>Mayo</v>
          </cell>
          <cell r="C35">
            <v>0</v>
          </cell>
          <cell r="I35">
            <v>422412</v>
          </cell>
          <cell r="K35">
            <v>435777</v>
          </cell>
        </row>
        <row r="36">
          <cell r="B36" t="str">
            <v>Junio</v>
          </cell>
          <cell r="C36">
            <v>0</v>
          </cell>
          <cell r="I36">
            <v>454213</v>
          </cell>
          <cell r="K36">
            <v>465333</v>
          </cell>
        </row>
        <row r="37">
          <cell r="B37" t="str">
            <v>Julio</v>
          </cell>
          <cell r="C37">
            <v>0</v>
          </cell>
          <cell r="I37">
            <v>510638</v>
          </cell>
          <cell r="K37">
            <v>531003</v>
          </cell>
        </row>
        <row r="38">
          <cell r="B38" t="str">
            <v>Agosto</v>
          </cell>
          <cell r="C38">
            <v>96004</v>
          </cell>
          <cell r="I38">
            <v>569851</v>
          </cell>
          <cell r="K38">
            <v>553021</v>
          </cell>
        </row>
        <row r="39">
          <cell r="B39" t="str">
            <v>Septiembre</v>
          </cell>
          <cell r="C39">
            <v>60570</v>
          </cell>
          <cell r="I39">
            <v>491257</v>
          </cell>
          <cell r="K39">
            <v>500247</v>
          </cell>
        </row>
        <row r="40">
          <cell r="B40" t="str">
            <v>Octubre</v>
          </cell>
          <cell r="C40">
            <v>51321</v>
          </cell>
          <cell r="I40">
            <v>505474</v>
          </cell>
          <cell r="K40">
            <v>527606</v>
          </cell>
        </row>
        <row r="41">
          <cell r="B41" t="str">
            <v>Noviembre</v>
          </cell>
          <cell r="C41">
            <v>52157</v>
          </cell>
          <cell r="I41">
            <v>495470</v>
          </cell>
          <cell r="K41">
            <v>484662</v>
          </cell>
        </row>
        <row r="42">
          <cell r="B42" t="str">
            <v>Diciembre</v>
          </cell>
          <cell r="C42">
            <v>56375</v>
          </cell>
          <cell r="I42">
            <v>480103</v>
          </cell>
          <cell r="K42">
            <v>488662</v>
          </cell>
        </row>
        <row r="43">
          <cell r="C43">
            <v>1557028</v>
          </cell>
          <cell r="I43">
            <v>5775194</v>
          </cell>
          <cell r="K43">
            <v>5856771</v>
          </cell>
          <cell r="M43">
            <v>1883008</v>
          </cell>
          <cell r="N43">
            <v>6.7085102060455704E-3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370908</v>
          </cell>
          <cell r="I53">
            <v>371455</v>
          </cell>
          <cell r="K53">
            <v>375590</v>
          </cell>
          <cell r="M53">
            <v>392816</v>
          </cell>
          <cell r="N53">
            <v>4.5863840890332463E-2</v>
          </cell>
        </row>
        <row r="54">
          <cell r="B54" t="str">
            <v>Febrero</v>
          </cell>
          <cell r="C54">
            <v>336790</v>
          </cell>
          <cell r="I54">
            <v>333022</v>
          </cell>
          <cell r="K54">
            <v>353865</v>
          </cell>
          <cell r="M54">
            <v>362809</v>
          </cell>
          <cell r="N54">
            <v>2.5275175561301655E-2</v>
          </cell>
        </row>
        <row r="55">
          <cell r="B55" t="str">
            <v>Marzo</v>
          </cell>
          <cell r="C55">
            <v>153036</v>
          </cell>
          <cell r="I55">
            <v>346043</v>
          </cell>
          <cell r="K55">
            <v>376224</v>
          </cell>
          <cell r="M55">
            <v>376628</v>
          </cell>
          <cell r="N55">
            <v>1.0738283575741914E-3</v>
          </cell>
        </row>
        <row r="56">
          <cell r="B56" t="str">
            <v>Abril</v>
          </cell>
          <cell r="C56">
            <v>0</v>
          </cell>
          <cell r="I56">
            <v>331335</v>
          </cell>
          <cell r="K56">
            <v>344040</v>
          </cell>
          <cell r="M56">
            <v>325436</v>
          </cell>
          <cell r="N56">
            <v>-5.4075107545634271E-2</v>
          </cell>
        </row>
        <row r="57">
          <cell r="B57" t="str">
            <v>Mayo</v>
          </cell>
          <cell r="C57">
            <v>0</v>
          </cell>
          <cell r="I57">
            <v>340704</v>
          </cell>
          <cell r="K57">
            <v>344685</v>
          </cell>
        </row>
        <row r="58">
          <cell r="B58" t="str">
            <v>Junio</v>
          </cell>
          <cell r="C58">
            <v>0</v>
          </cell>
          <cell r="I58">
            <v>354121</v>
          </cell>
          <cell r="K58">
            <v>354898</v>
          </cell>
        </row>
        <row r="59">
          <cell r="B59" t="str">
            <v>Julio</v>
          </cell>
          <cell r="C59">
            <v>0</v>
          </cell>
          <cell r="I59">
            <v>398818</v>
          </cell>
          <cell r="K59">
            <v>405625</v>
          </cell>
        </row>
        <row r="60">
          <cell r="B60" t="str">
            <v>Agosto</v>
          </cell>
          <cell r="C60">
            <v>69690</v>
          </cell>
          <cell r="I60">
            <v>415100</v>
          </cell>
          <cell r="K60">
            <v>423978</v>
          </cell>
        </row>
        <row r="61">
          <cell r="B61" t="str">
            <v>Septiembre</v>
          </cell>
          <cell r="C61">
            <v>47226</v>
          </cell>
          <cell r="I61">
            <v>384126</v>
          </cell>
          <cell r="K61">
            <v>385672</v>
          </cell>
        </row>
        <row r="62">
          <cell r="B62" t="str">
            <v>Octubre</v>
          </cell>
          <cell r="C62">
            <v>43327</v>
          </cell>
          <cell r="I62">
            <v>392254</v>
          </cell>
          <cell r="K62">
            <v>410112</v>
          </cell>
        </row>
        <row r="63">
          <cell r="B63" t="str">
            <v>Noviembre</v>
          </cell>
          <cell r="C63">
            <v>39419</v>
          </cell>
          <cell r="I63">
            <v>361460</v>
          </cell>
          <cell r="K63">
            <v>367251</v>
          </cell>
        </row>
        <row r="64">
          <cell r="B64" t="str">
            <v>Diciembre</v>
          </cell>
          <cell r="C64">
            <v>43129</v>
          </cell>
          <cell r="I64">
            <v>362997</v>
          </cell>
          <cell r="K64">
            <v>369112</v>
          </cell>
        </row>
        <row r="65">
          <cell r="C65">
            <v>1144929</v>
          </cell>
          <cell r="I65">
            <v>4391435</v>
          </cell>
          <cell r="K65">
            <v>4511052</v>
          </cell>
          <cell r="M65">
            <v>1457689</v>
          </cell>
          <cell r="N65">
            <v>5.4976171244220939E-3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130270</v>
          </cell>
          <cell r="I75">
            <v>116896</v>
          </cell>
          <cell r="K75">
            <v>88789</v>
          </cell>
          <cell r="M75">
            <v>123213</v>
          </cell>
          <cell r="N75">
            <v>0.38770568426269025</v>
          </cell>
        </row>
        <row r="76">
          <cell r="B76" t="str">
            <v>Febrero</v>
          </cell>
          <cell r="C76">
            <v>126626</v>
          </cell>
          <cell r="I76">
            <v>110449</v>
          </cell>
          <cell r="K76">
            <v>109201</v>
          </cell>
          <cell r="M76">
            <v>111976</v>
          </cell>
          <cell r="N76">
            <v>2.54118552027911E-2</v>
          </cell>
        </row>
        <row r="77">
          <cell r="B77" t="str">
            <v>Marzo</v>
          </cell>
          <cell r="C77">
            <v>62098</v>
          </cell>
          <cell r="I77">
            <v>123384</v>
          </cell>
          <cell r="K77">
            <v>119383</v>
          </cell>
          <cell r="M77">
            <v>101055</v>
          </cell>
          <cell r="N77">
            <v>-0.1535226958612198</v>
          </cell>
        </row>
        <row r="78">
          <cell r="B78" t="str">
            <v>Abril</v>
          </cell>
          <cell r="C78">
            <v>0</v>
          </cell>
          <cell r="I78">
            <v>113192</v>
          </cell>
          <cell r="K78">
            <v>103368</v>
          </cell>
          <cell r="M78">
            <v>89075</v>
          </cell>
          <cell r="N78">
            <v>-0.13827296648866183</v>
          </cell>
        </row>
        <row r="79">
          <cell r="B79" t="str">
            <v>Mayo</v>
          </cell>
          <cell r="C79">
            <v>0</v>
          </cell>
          <cell r="I79">
            <v>81708</v>
          </cell>
          <cell r="K79">
            <v>91092</v>
          </cell>
        </row>
        <row r="80">
          <cell r="B80" t="str">
            <v>Junio</v>
          </cell>
          <cell r="C80">
            <v>0</v>
          </cell>
          <cell r="I80">
            <v>100092</v>
          </cell>
          <cell r="K80">
            <v>110435</v>
          </cell>
        </row>
        <row r="81">
          <cell r="B81" t="str">
            <v>Julio</v>
          </cell>
          <cell r="C81">
            <v>0</v>
          </cell>
          <cell r="I81">
            <v>111820</v>
          </cell>
          <cell r="K81">
            <v>125378</v>
          </cell>
        </row>
        <row r="82">
          <cell r="B82" t="str">
            <v>Agosto</v>
          </cell>
          <cell r="C82">
            <v>26314</v>
          </cell>
          <cell r="I82">
            <v>154751</v>
          </cell>
          <cell r="K82">
            <v>129043</v>
          </cell>
        </row>
        <row r="83">
          <cell r="B83" t="str">
            <v>Septiembre</v>
          </cell>
          <cell r="C83">
            <v>13344</v>
          </cell>
          <cell r="I83">
            <v>107131</v>
          </cell>
          <cell r="K83">
            <v>114575</v>
          </cell>
        </row>
        <row r="84">
          <cell r="B84" t="str">
            <v>Octubre</v>
          </cell>
          <cell r="C84">
            <v>7994</v>
          </cell>
          <cell r="I84">
            <v>113220</v>
          </cell>
          <cell r="K84">
            <v>117494</v>
          </cell>
        </row>
        <row r="85">
          <cell r="B85" t="str">
            <v>Noviembre</v>
          </cell>
          <cell r="C85">
            <v>12738</v>
          </cell>
          <cell r="I85">
            <v>134010</v>
          </cell>
          <cell r="K85">
            <v>117411</v>
          </cell>
        </row>
        <row r="86">
          <cell r="B86" t="str">
            <v>Diciembre</v>
          </cell>
          <cell r="C86">
            <v>13246</v>
          </cell>
          <cell r="I86">
            <v>117106</v>
          </cell>
          <cell r="K86">
            <v>119550</v>
          </cell>
        </row>
        <row r="87">
          <cell r="C87">
            <v>412099</v>
          </cell>
          <cell r="I87">
            <v>1383759</v>
          </cell>
          <cell r="K87">
            <v>1345719</v>
          </cell>
          <cell r="M87">
            <v>425319</v>
          </cell>
          <cell r="N87">
            <v>1.0880803154434737E-2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392756</v>
          </cell>
          <cell r="I97">
            <v>322382</v>
          </cell>
          <cell r="K97">
            <v>372581</v>
          </cell>
          <cell r="M97">
            <v>360283</v>
          </cell>
          <cell r="N97">
            <v>-3.3007587611821321E-2</v>
          </cell>
        </row>
        <row r="98">
          <cell r="B98" t="str">
            <v>Febrero</v>
          </cell>
          <cell r="C98">
            <v>368766</v>
          </cell>
          <cell r="I98">
            <v>330373</v>
          </cell>
          <cell r="K98">
            <v>361695</v>
          </cell>
          <cell r="M98">
            <v>337232</v>
          </cell>
          <cell r="N98">
            <v>-6.7634332794205054E-2</v>
          </cell>
        </row>
        <row r="99">
          <cell r="B99" t="str">
            <v>Marzo</v>
          </cell>
          <cell r="C99">
            <v>166587</v>
          </cell>
          <cell r="I99">
            <v>348975</v>
          </cell>
          <cell r="K99">
            <v>371061</v>
          </cell>
          <cell r="M99">
            <v>350991</v>
          </cell>
          <cell r="N99">
            <v>-5.4088141841907356E-2</v>
          </cell>
        </row>
        <row r="100">
          <cell r="B100" t="str">
            <v>Abril</v>
          </cell>
          <cell r="C100">
            <v>0</v>
          </cell>
          <cell r="I100">
            <v>301422</v>
          </cell>
          <cell r="K100">
            <v>342387</v>
          </cell>
          <cell r="M100">
            <v>340110</v>
          </cell>
          <cell r="N100">
            <v>-6.6503693189285951E-3</v>
          </cell>
        </row>
        <row r="101">
          <cell r="B101" t="str">
            <v>Mayo</v>
          </cell>
          <cell r="C101">
            <v>0</v>
          </cell>
          <cell r="I101">
            <v>248609</v>
          </cell>
          <cell r="K101">
            <v>311050</v>
          </cell>
        </row>
        <row r="102">
          <cell r="B102" t="str">
            <v>Junio</v>
          </cell>
          <cell r="C102">
            <v>0</v>
          </cell>
          <cell r="I102">
            <v>303811</v>
          </cell>
          <cell r="K102">
            <v>322357</v>
          </cell>
        </row>
        <row r="103">
          <cell r="B103" t="str">
            <v>Julio</v>
          </cell>
          <cell r="C103">
            <v>0</v>
          </cell>
          <cell r="I103">
            <v>360662</v>
          </cell>
          <cell r="K103">
            <v>364585</v>
          </cell>
        </row>
        <row r="104">
          <cell r="B104" t="str">
            <v>Agosto</v>
          </cell>
          <cell r="C104">
            <v>95197</v>
          </cell>
          <cell r="I104">
            <v>377346</v>
          </cell>
          <cell r="K104">
            <v>383258</v>
          </cell>
        </row>
        <row r="105">
          <cell r="B105" t="str">
            <v>Septiembre</v>
          </cell>
          <cell r="C105">
            <v>45220</v>
          </cell>
          <cell r="I105">
            <v>308611</v>
          </cell>
          <cell r="K105">
            <v>307433</v>
          </cell>
        </row>
        <row r="106">
          <cell r="B106" t="str">
            <v>Octubre</v>
          </cell>
          <cell r="C106">
            <v>50318</v>
          </cell>
          <cell r="I106">
            <v>357942</v>
          </cell>
          <cell r="K106">
            <v>342715</v>
          </cell>
        </row>
        <row r="107">
          <cell r="B107" t="str">
            <v>Noviembre</v>
          </cell>
          <cell r="C107">
            <v>58618</v>
          </cell>
          <cell r="I107">
            <v>352307</v>
          </cell>
          <cell r="K107">
            <v>332795</v>
          </cell>
        </row>
        <row r="108">
          <cell r="B108" t="str">
            <v>Diciembre</v>
          </cell>
          <cell r="C108">
            <v>61865</v>
          </cell>
          <cell r="I108">
            <v>351674</v>
          </cell>
          <cell r="K108">
            <v>346293</v>
          </cell>
        </row>
        <row r="109">
          <cell r="C109">
            <v>1301412</v>
          </cell>
          <cell r="I109">
            <v>3964114</v>
          </cell>
          <cell r="K109">
            <v>4158210</v>
          </cell>
          <cell r="M109">
            <v>1388616</v>
          </cell>
          <cell r="N109">
            <v>-4.0828224164274451E-2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D2A46-DB1B-4EC0-8876-2D82A4486A60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712FA115-A218-46E7-9CE0-5C287AE815B6}"/>
    <hyperlink ref="B19" location="'Viajeros entr evol mensu TF'!A1" tooltip="Evolución mensual de viajeros entrentrados en Tenerife según lugar de residencia" display="Evolución mensual de viajeros entrados en Tenerife según lugar de residencia" xr:uid="{D0171558-7353-48CE-B754-0ACB99662B3F}"/>
    <hyperlink ref="B14" location="'Establecim aloj islas cat y tip'!A1" tooltip="Establecimientos alojativos Canarias e islas" display="Establecimientos alojativos Canarias e islas" xr:uid="{1F149793-7E3A-4F7F-A378-5D46FA15BD63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FBEAD357-C2BA-4A18-8A1C-B77AE3F60E4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3E81D874-35D3-4163-97C4-BF31E1429A46}"/>
    <hyperlink ref="B37" location="'Pernoctaciones lugar reside'!A1" tooltip="Pernoctaciones registradas en establecimientos alojativos de Canarias e islas según tipología y categoría" display="'Pernoctaciones lugar reside'!A1" xr:uid="{411A0FF5-C63C-4BF4-90FF-569501E57BCC}"/>
    <hyperlink ref="B8" location="'Resumen indicadores (aloj)'!A1" tooltip="Resumen indicadores Tenerife" display="'Resumen indicadores (aloj)'!A1" xr:uid="{3F8369D6-F79E-4D8E-880B-6A6BA3F10217}"/>
    <hyperlink ref="B9" location="'Resumen indicadores municipios '!A1" tooltip="Resumen indicadores municipios Tenerife" display="Resumen indicadores municipios Tenerife" xr:uid="{E7072FEC-D654-4C2B-ABD2-21CF3D8D15B8}"/>
    <hyperlink ref="B20" location="'Viajeros entr evol mensu TF cat'!A1" tooltip="Evolución mensual de viajeros entrentrados en Tenerife según lugar de residencia" display="'Viajeros entr evol mensu TF cat'!A1" xr:uid="{7A76A6E3-6D14-4BAF-9D41-16C27E48A8DA}"/>
    <hyperlink ref="B21" location="'Viajeros entr evol anual TF cat'!A1" tooltip="Evolución mensual de viajeros entrentrados en Tenerife según lugar de residencia" display="'Viajeros entr evol anual TF cat'!A1" xr:uid="{C7507ECD-3993-460E-9DE8-F3888BF95D27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7E585E65-BBB6-419E-9569-18DA59B6FE9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AE7D16D-B9D1-453F-B52F-D12D2716029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E431168-196B-4532-A497-21C40D52C12C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EA96DEBC-0A3E-41E1-B127-045E98C9A457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5E74EDD-178D-40C9-8333-05087C6CEB73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A6CA9765-E854-480C-843B-5D7C01D16CA7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AB29883D-A9BE-4563-A386-12CB420DFF2A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E1918148-F221-4D2B-9B26-F80C481937F4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4978B81E-50EE-4771-BCC2-C1470D9887E8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9F8C3D31-DF7A-4C54-B526-0CAC88C9BE4F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379511E4-410E-445A-9485-9429D6957958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B140278-F9EE-4372-B3B9-C4765634E66B}"/>
    <hyperlink ref="B35" location="'Pernoctaciones evol mensu TF'!A1" tooltip="Evolución mensual de pernoctaciones en Tenerife según lugar de residencia" display="'Pernoctaciones evol mensu TF'!A1" xr:uid="{89DC55CA-8589-4EC0-83A4-450424049B1F}"/>
    <hyperlink ref="B36" location="'Pernocta evol mensu TF cat'!A1" tooltip="Evolución mensual de pernoctaciones en Tenerife según lugar de residencia" display="'Pernocta evol mensu TF cat'!A1" xr:uid="{EDFAEA3C-8257-4FFC-8BA5-89466DB22D92}"/>
    <hyperlink ref="B38" location="'Pernoctaciones lugar residen ac'!A1" tooltip="Pernoctaciones registradas en establecimientos alojativos de Canarias e islas según tipología y categoría" display="'Pernoctaciones lugar residen ac'!A1" xr:uid="{82D10CFF-A49C-4AFB-A720-2184DC887C69}"/>
    <hyperlink ref="B39" location="'Pernoctaciones lugar reside año'!A1" tooltip="Pernoctaciones registradas en establecimientos alojativos de Canarias e islas según tipología y categoría" display="'Pernoctaciones lugar reside año'!A1" xr:uid="{FBEFFE82-C900-44F0-ABA6-B9893CF125E7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6074905F-09E1-4F8B-A0A6-FDB8E5FD23A2}"/>
    <hyperlink ref="B41" location="'EM evol menusual lugar resd'!A1" tooltip="Evolución mensual de estancia media en Tenerife según lugar de residencia" display="'EM evol menusual lugar resd'!A1" xr:uid="{9A8C3F35-AA0B-46AC-9FFC-3FFB9D9701E2}"/>
    <hyperlink ref="B42" location="'EM evol mensu TF cat '!A1" tooltip="Evolución mensual de estancia media en Tenerife según lugar de residencia" display="'EM evol mensu TF cat '!A1" xr:uid="{5B9BB35C-6048-42A8-B07A-01925FE75A66}"/>
    <hyperlink ref="B44" location="'tasa de ocupación evol mens'!A1" tooltip="Evolución mensual de estancia media en Tenerife según lugar de residencia" display="'tasa de ocupación evol mens'!A1" xr:uid="{132C0098-219A-4785-BF43-5C8172CEF66D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8F0D1EF-1B87-41A7-BD20-5950A860C91F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5E627D8-668D-442A-A527-3D554771C2B9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81E4C040-859B-454A-B2A7-FAF763D4F8AE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0382B91B-C322-486A-893A-BD3EA851057E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7F06DA4C-A83C-48C7-B9EC-D9894A83EA7B}"/>
    <hyperlink ref="B47" location="'ADR municipios'!A1" display="Tarifa media diaria (ADR) Tenerife y municipios" xr:uid="{71785D1E-812B-465E-A585-32666134CF64}"/>
    <hyperlink ref="B48" location="'RevPAR  municipios'!A1" display="Ingresos medios por habitación (RevPar) Tenerife y municipios" xr:uid="{027D04BA-A811-4B25-A7F8-E39330F9703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84C94-FD42-4738-A7D5-2ACEF7FB293F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251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102767</v>
      </c>
      <c r="D9" s="121">
        <v>8.4192760207635331E-3</v>
      </c>
      <c r="E9" s="120">
        <v>8010</v>
      </c>
      <c r="F9" s="121">
        <f t="shared" ref="F9:L21" si="3">IFERROR(E9/C9-1,"-")</f>
        <v>-0.92205669135033619</v>
      </c>
      <c r="G9" s="120">
        <v>72992</v>
      </c>
      <c r="H9" s="121">
        <f t="shared" si="3"/>
        <v>8.1126092384519346</v>
      </c>
      <c r="I9" s="120">
        <v>102127</v>
      </c>
      <c r="J9" s="121">
        <f t="shared" si="3"/>
        <v>0.39915333187198598</v>
      </c>
      <c r="K9" s="120">
        <v>102161</v>
      </c>
      <c r="L9" s="121">
        <f t="shared" si="3"/>
        <v>3.3291881676733581E-4</v>
      </c>
      <c r="M9" s="120">
        <v>108758</v>
      </c>
      <c r="N9" s="121">
        <f t="shared" ref="N9" si="4">IFERROR(M9/K9-1,"-")</f>
        <v>6.4574544101956732E-2</v>
      </c>
    </row>
    <row r="10" spans="1:15" x14ac:dyDescent="0.25">
      <c r="A10" s="1" t="s">
        <v>74</v>
      </c>
      <c r="B10" s="119" t="s">
        <v>75</v>
      </c>
      <c r="C10" s="120">
        <v>105310</v>
      </c>
      <c r="D10" s="121">
        <v>5.3089469105308984E-2</v>
      </c>
      <c r="E10" s="120">
        <v>10131</v>
      </c>
      <c r="F10" s="121">
        <f t="shared" si="3"/>
        <v>-0.90379830975216024</v>
      </c>
      <c r="G10" s="120">
        <v>88104</v>
      </c>
      <c r="H10" s="121">
        <f t="shared" si="3"/>
        <v>7.6964761622742071</v>
      </c>
      <c r="I10" s="120">
        <v>102173</v>
      </c>
      <c r="J10" s="121">
        <f t="shared" si="3"/>
        <v>0.15968627985108519</v>
      </c>
      <c r="K10" s="120">
        <v>112246</v>
      </c>
      <c r="L10" s="121">
        <f t="shared" si="3"/>
        <v>9.8587689507012577E-2</v>
      </c>
      <c r="M10" s="120">
        <v>115019</v>
      </c>
      <c r="N10" s="121">
        <f>IFERROR(M10/K10-1,"-")</f>
        <v>2.4704666536001341E-2</v>
      </c>
    </row>
    <row r="11" spans="1:15" x14ac:dyDescent="0.25">
      <c r="A11" s="1" t="s">
        <v>76</v>
      </c>
      <c r="B11" s="119" t="s">
        <v>77</v>
      </c>
      <c r="C11" s="120">
        <v>41200</v>
      </c>
      <c r="D11" s="121">
        <v>-0.65453341047635816</v>
      </c>
      <c r="E11" s="120">
        <v>12907</v>
      </c>
      <c r="F11" s="121">
        <f t="shared" si="3"/>
        <v>-0.68672330097087375</v>
      </c>
      <c r="G11" s="120">
        <v>104660</v>
      </c>
      <c r="H11" s="121">
        <f t="shared" si="3"/>
        <v>7.1087781823816538</v>
      </c>
      <c r="I11" s="120">
        <v>114283</v>
      </c>
      <c r="J11" s="121">
        <f t="shared" si="3"/>
        <v>9.1945346837378095E-2</v>
      </c>
      <c r="K11" s="120">
        <v>122937</v>
      </c>
      <c r="L11" s="121">
        <f t="shared" si="3"/>
        <v>7.5724298452088279E-2</v>
      </c>
      <c r="M11" s="120">
        <v>123198</v>
      </c>
      <c r="N11" s="121">
        <f>IFERROR(M11/K11-1,"-")</f>
        <v>2.1230386295418846E-3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13736</v>
      </c>
      <c r="F12" s="121" t="str">
        <f t="shared" si="3"/>
        <v>-</v>
      </c>
      <c r="G12" s="120">
        <v>110839</v>
      </c>
      <c r="H12" s="121">
        <f t="shared" si="3"/>
        <v>7.0692341292952818</v>
      </c>
      <c r="I12" s="120">
        <v>112901</v>
      </c>
      <c r="J12" s="121">
        <f t="shared" si="3"/>
        <v>1.8603560118730877E-2</v>
      </c>
      <c r="K12" s="120">
        <v>113542</v>
      </c>
      <c r="L12" s="121">
        <f t="shared" si="3"/>
        <v>5.6775405000841772E-3</v>
      </c>
      <c r="M12" s="120">
        <v>115519</v>
      </c>
      <c r="N12" s="121">
        <f>IFERROR(M12/K12-1,"-")</f>
        <v>1.7412058973771849E-2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15428</v>
      </c>
      <c r="F13" s="121" t="str">
        <f t="shared" si="3"/>
        <v>-</v>
      </c>
      <c r="G13" s="120">
        <v>97379</v>
      </c>
      <c r="H13" s="121">
        <f t="shared" si="3"/>
        <v>5.3118356235416124</v>
      </c>
      <c r="I13" s="120">
        <v>96632</v>
      </c>
      <c r="J13" s="121">
        <f t="shared" si="3"/>
        <v>-7.671058441758527E-3</v>
      </c>
      <c r="K13" s="120">
        <v>110622</v>
      </c>
      <c r="L13" s="121">
        <f t="shared" si="3"/>
        <v>0.14477605762066403</v>
      </c>
      <c r="M13" s="120">
        <v>116586</v>
      </c>
      <c r="N13" s="121">
        <f>IFERROR(M13/K13-1,"-")</f>
        <v>5.3913326463090439E-2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21147</v>
      </c>
      <c r="F14" s="121" t="str">
        <f t="shared" si="3"/>
        <v>-</v>
      </c>
      <c r="G14" s="120">
        <v>99145</v>
      </c>
      <c r="H14" s="121">
        <f t="shared" si="3"/>
        <v>3.6883718730789239</v>
      </c>
      <c r="I14" s="120">
        <v>109784</v>
      </c>
      <c r="J14" s="121">
        <f t="shared" si="3"/>
        <v>0.1073074789449795</v>
      </c>
      <c r="K14" s="120">
        <v>113390</v>
      </c>
      <c r="L14" s="121">
        <f t="shared" si="3"/>
        <v>3.2846316403118747E-2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42074</v>
      </c>
      <c r="F15" s="121" t="str">
        <f t="shared" si="3"/>
        <v>-</v>
      </c>
      <c r="G15" s="120">
        <v>119732</v>
      </c>
      <c r="H15" s="121">
        <f t="shared" si="3"/>
        <v>1.8457479678661408</v>
      </c>
      <c r="I15" s="120">
        <v>112830</v>
      </c>
      <c r="J15" s="121">
        <f t="shared" si="3"/>
        <v>-5.7645408078040972E-2</v>
      </c>
      <c r="K15" s="120">
        <v>121148</v>
      </c>
      <c r="L15" s="121">
        <f t="shared" si="3"/>
        <v>7.3721527962421263E-2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30803</v>
      </c>
      <c r="D16" s="121">
        <v>-0.74237228597236626</v>
      </c>
      <c r="E16" s="120">
        <v>53067</v>
      </c>
      <c r="F16" s="121">
        <f t="shared" si="3"/>
        <v>0.72278674155114753</v>
      </c>
      <c r="G16" s="120">
        <v>117894</v>
      </c>
      <c r="H16" s="121">
        <f t="shared" si="3"/>
        <v>1.2216066481994461</v>
      </c>
      <c r="I16" s="120">
        <v>116797</v>
      </c>
      <c r="J16" s="121">
        <f t="shared" si="3"/>
        <v>-9.3049688703411571E-3</v>
      </c>
      <c r="K16" s="120">
        <v>126181</v>
      </c>
      <c r="L16" s="121">
        <f t="shared" si="3"/>
        <v>8.0344529397159192E-2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18180</v>
      </c>
      <c r="D17" s="121">
        <v>-0.81693502099507598</v>
      </c>
      <c r="E17" s="120">
        <v>59020</v>
      </c>
      <c r="F17" s="121">
        <f t="shared" si="3"/>
        <v>2.2464246424642464</v>
      </c>
      <c r="G17" s="120">
        <v>103298</v>
      </c>
      <c r="H17" s="121">
        <f t="shared" si="3"/>
        <v>0.7502202643171807</v>
      </c>
      <c r="I17" s="120">
        <v>107312</v>
      </c>
      <c r="J17" s="121">
        <f t="shared" si="3"/>
        <v>3.8858448372669274E-2</v>
      </c>
      <c r="K17" s="120">
        <v>111150</v>
      </c>
      <c r="L17" s="121">
        <f t="shared" si="3"/>
        <v>3.5764872521246494E-2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21674</v>
      </c>
      <c r="D18" s="121">
        <v>-0.80267302754966408</v>
      </c>
      <c r="E18" s="120">
        <v>89457</v>
      </c>
      <c r="F18" s="121">
        <f t="shared" si="3"/>
        <v>3.127387653409615</v>
      </c>
      <c r="G18" s="120">
        <v>113209</v>
      </c>
      <c r="H18" s="121">
        <f t="shared" si="3"/>
        <v>0.26551303978447738</v>
      </c>
      <c r="I18" s="120">
        <v>119521</v>
      </c>
      <c r="J18" s="121">
        <f t="shared" si="3"/>
        <v>5.5755284473849143E-2</v>
      </c>
      <c r="K18" s="120">
        <v>125080</v>
      </c>
      <c r="L18" s="121">
        <f t="shared" si="3"/>
        <v>4.6510655031333448E-2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16498</v>
      </c>
      <c r="D19" s="121">
        <v>-0.8463372607460532</v>
      </c>
      <c r="E19" s="120">
        <v>88426</v>
      </c>
      <c r="F19" s="121">
        <f t="shared" si="3"/>
        <v>4.3598011880227903</v>
      </c>
      <c r="G19" s="120">
        <v>107366</v>
      </c>
      <c r="H19" s="121">
        <f t="shared" si="3"/>
        <v>0.21419039648972027</v>
      </c>
      <c r="I19" s="120">
        <v>113999</v>
      </c>
      <c r="J19" s="121">
        <f t="shared" si="3"/>
        <v>6.1779334239889794E-2</v>
      </c>
      <c r="K19" s="120">
        <v>113916</v>
      </c>
      <c r="L19" s="121">
        <f t="shared" si="3"/>
        <v>-7.280765620750751E-4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17398</v>
      </c>
      <c r="D20" s="121">
        <v>-0.84088747439274214</v>
      </c>
      <c r="E20" s="120">
        <v>78855</v>
      </c>
      <c r="F20" s="121">
        <f t="shared" si="3"/>
        <v>3.5324175192550866</v>
      </c>
      <c r="G20" s="120">
        <v>108917</v>
      </c>
      <c r="H20" s="121">
        <f t="shared" si="3"/>
        <v>0.38123137404096119</v>
      </c>
      <c r="I20" s="120">
        <v>111619</v>
      </c>
      <c r="J20" s="121">
        <f t="shared" si="3"/>
        <v>2.4807881230661799E-2</v>
      </c>
      <c r="K20" s="120">
        <v>115450</v>
      </c>
      <c r="L20" s="121">
        <f t="shared" si="3"/>
        <v>3.4322113618649119E-2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375345</v>
      </c>
      <c r="D21" s="124">
        <v>-0.71114220212080703</v>
      </c>
      <c r="E21" s="123">
        <v>492258</v>
      </c>
      <c r="F21" s="124">
        <f t="shared" si="3"/>
        <v>0.31148143707788845</v>
      </c>
      <c r="G21" s="123">
        <v>1243535</v>
      </c>
      <c r="H21" s="124">
        <f t="shared" si="3"/>
        <v>1.5261854555944239</v>
      </c>
      <c r="I21" s="123">
        <v>1319978</v>
      </c>
      <c r="J21" s="124">
        <f t="shared" si="3"/>
        <v>6.1472334916186533E-2</v>
      </c>
      <c r="K21" s="123">
        <v>1387823</v>
      </c>
      <c r="L21" s="124">
        <f t="shared" si="3"/>
        <v>5.139858391579244E-2</v>
      </c>
      <c r="M21" s="123">
        <v>579080</v>
      </c>
      <c r="N21" s="124">
        <v>3.1294300348347681E-2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5">G29-1</f>
        <v>2021</v>
      </c>
      <c r="F29" s="308"/>
      <c r="G29" s="309">
        <f t="shared" ref="G29" si="6">I29-1</f>
        <v>2022</v>
      </c>
      <c r="H29" s="308"/>
      <c r="I29" s="309">
        <f t="shared" ref="I29" si="7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60504</v>
      </c>
      <c r="D31" s="121">
        <v>8.4884346422807955E-2</v>
      </c>
      <c r="E31" s="120">
        <v>2072</v>
      </c>
      <c r="F31" s="121">
        <f t="shared" ref="F31:L43" si="8">IFERROR(E31/C31-1,"-")</f>
        <v>-0.96575433029221203</v>
      </c>
      <c r="G31" s="120">
        <v>40098</v>
      </c>
      <c r="H31" s="121">
        <f t="shared" si="8"/>
        <v>18.352316602316602</v>
      </c>
      <c r="I31" s="120">
        <v>63291</v>
      </c>
      <c r="J31" s="121">
        <f t="shared" si="8"/>
        <v>0.57840790064342351</v>
      </c>
      <c r="K31" s="120">
        <v>62071</v>
      </c>
      <c r="L31" s="121">
        <f t="shared" si="8"/>
        <v>-1.9276042407293303E-2</v>
      </c>
      <c r="M31" s="120">
        <v>69478</v>
      </c>
      <c r="N31" s="121">
        <f t="shared" ref="N31:N35" si="9">IFERROR(M31/K31-1,"-")</f>
        <v>0.11933108859209618</v>
      </c>
    </row>
    <row r="32" spans="1:15" x14ac:dyDescent="0.25">
      <c r="B32" s="119" t="s">
        <v>75</v>
      </c>
      <c r="C32" s="120">
        <v>62555</v>
      </c>
      <c r="D32" s="121">
        <v>0.11697378758660104</v>
      </c>
      <c r="E32" s="120">
        <v>3046</v>
      </c>
      <c r="F32" s="121">
        <f t="shared" si="8"/>
        <v>-0.95130684997202464</v>
      </c>
      <c r="G32" s="120">
        <v>51286</v>
      </c>
      <c r="H32" s="121">
        <f t="shared" si="8"/>
        <v>15.837163493105713</v>
      </c>
      <c r="I32" s="120">
        <v>61780</v>
      </c>
      <c r="J32" s="121">
        <f t="shared" si="8"/>
        <v>0.20461724447217566</v>
      </c>
      <c r="K32" s="120">
        <v>67703</v>
      </c>
      <c r="L32" s="121">
        <f t="shared" si="8"/>
        <v>9.5872450631272255E-2</v>
      </c>
      <c r="M32" s="120">
        <v>72932</v>
      </c>
      <c r="N32" s="121">
        <f t="shared" si="9"/>
        <v>7.7234391385906154E-2</v>
      </c>
    </row>
    <row r="33" spans="2:15" x14ac:dyDescent="0.25">
      <c r="B33" s="119" t="s">
        <v>77</v>
      </c>
      <c r="C33" s="120">
        <v>24047</v>
      </c>
      <c r="D33" s="121">
        <v>-0.62609425777059069</v>
      </c>
      <c r="E33" s="120">
        <v>3905</v>
      </c>
      <c r="F33" s="121">
        <f t="shared" si="8"/>
        <v>-0.83760968104129407</v>
      </c>
      <c r="G33" s="120">
        <v>60604</v>
      </c>
      <c r="H33" s="121">
        <f t="shared" si="8"/>
        <v>14.519590268886043</v>
      </c>
      <c r="I33" s="120">
        <v>67669</v>
      </c>
      <c r="J33" s="121">
        <f t="shared" si="8"/>
        <v>0.11657646359976237</v>
      </c>
      <c r="K33" s="120">
        <v>75940</v>
      </c>
      <c r="L33" s="121">
        <f t="shared" si="8"/>
        <v>0.12222731235868722</v>
      </c>
      <c r="M33" s="120">
        <v>74634</v>
      </c>
      <c r="N33" s="121">
        <f t="shared" si="9"/>
        <v>-1.7197787727152969E-2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3295</v>
      </c>
      <c r="F34" s="121" t="str">
        <f t="shared" si="8"/>
        <v>-</v>
      </c>
      <c r="G34" s="120">
        <v>66573</v>
      </c>
      <c r="H34" s="121">
        <f t="shared" si="8"/>
        <v>19.204248861911989</v>
      </c>
      <c r="I34" s="120">
        <v>68688</v>
      </c>
      <c r="J34" s="121">
        <f t="shared" si="8"/>
        <v>3.1769636339056273E-2</v>
      </c>
      <c r="K34" s="120">
        <v>67726</v>
      </c>
      <c r="L34" s="121">
        <f t="shared" si="8"/>
        <v>-1.4005357558816711E-2</v>
      </c>
      <c r="M34" s="120">
        <v>66362</v>
      </c>
      <c r="N34" s="121">
        <f t="shared" si="9"/>
        <v>-2.0139975784779884E-2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4085</v>
      </c>
      <c r="F35" s="121" t="str">
        <f t="shared" si="8"/>
        <v>-</v>
      </c>
      <c r="G35" s="120">
        <v>59315</v>
      </c>
      <c r="H35" s="121">
        <f t="shared" si="8"/>
        <v>13.520195838433292</v>
      </c>
      <c r="I35" s="120">
        <v>62382</v>
      </c>
      <c r="J35" s="121">
        <f t="shared" si="8"/>
        <v>5.1706988114305075E-2</v>
      </c>
      <c r="K35" s="120">
        <v>68445</v>
      </c>
      <c r="L35" s="121">
        <f t="shared" si="8"/>
        <v>9.7191497547369332E-2</v>
      </c>
      <c r="M35" s="120">
        <v>71750</v>
      </c>
      <c r="N35" s="121">
        <f t="shared" si="9"/>
        <v>4.82869457228432E-2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7554</v>
      </c>
      <c r="F36" s="121" t="str">
        <f t="shared" si="8"/>
        <v>-</v>
      </c>
      <c r="G36" s="120">
        <v>62022</v>
      </c>
      <c r="H36" s="121">
        <f t="shared" si="8"/>
        <v>7.2104845115170768</v>
      </c>
      <c r="I36" s="120">
        <v>67287</v>
      </c>
      <c r="J36" s="121">
        <f t="shared" si="8"/>
        <v>8.4889232852858765E-2</v>
      </c>
      <c r="K36" s="120">
        <v>70894</v>
      </c>
      <c r="L36" s="121">
        <f t="shared" si="8"/>
        <v>5.3606194361466519E-2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18560</v>
      </c>
      <c r="F37" s="121" t="str">
        <f t="shared" si="8"/>
        <v>-</v>
      </c>
      <c r="G37" s="120">
        <v>71116</v>
      </c>
      <c r="H37" s="121">
        <f t="shared" si="8"/>
        <v>2.8316810344827585</v>
      </c>
      <c r="I37" s="120">
        <v>70310</v>
      </c>
      <c r="J37" s="121">
        <f t="shared" si="8"/>
        <v>-1.13335958152877E-2</v>
      </c>
      <c r="K37" s="120">
        <v>76375</v>
      </c>
      <c r="L37" s="121">
        <f t="shared" si="8"/>
        <v>8.6260844830038375E-2</v>
      </c>
      <c r="M37" s="120"/>
      <c r="N37" s="121"/>
    </row>
    <row r="38" spans="2:15" x14ac:dyDescent="0.25">
      <c r="B38" s="119" t="s">
        <v>87</v>
      </c>
      <c r="C38" s="120">
        <v>14181</v>
      </c>
      <c r="D38" s="121">
        <v>-0.7786294099281923</v>
      </c>
      <c r="E38" s="120">
        <v>28251</v>
      </c>
      <c r="F38" s="121">
        <f t="shared" si="8"/>
        <v>0.99217262534376993</v>
      </c>
      <c r="G38" s="120">
        <v>71571</v>
      </c>
      <c r="H38" s="121">
        <f t="shared" si="8"/>
        <v>1.5333970478921102</v>
      </c>
      <c r="I38" s="120">
        <v>69694</v>
      </c>
      <c r="J38" s="121">
        <f t="shared" si="8"/>
        <v>-2.6225705942350963E-2</v>
      </c>
      <c r="K38" s="120">
        <v>78502</v>
      </c>
      <c r="L38" s="121">
        <f t="shared" si="8"/>
        <v>0.12638103710505932</v>
      </c>
      <c r="M38" s="120"/>
      <c r="N38" s="121"/>
    </row>
    <row r="39" spans="2:15" x14ac:dyDescent="0.25">
      <c r="B39" s="119" t="s">
        <v>89</v>
      </c>
      <c r="C39" s="120">
        <v>8785</v>
      </c>
      <c r="D39" s="121">
        <v>-0.84416298582654814</v>
      </c>
      <c r="E39" s="120">
        <v>33952</v>
      </c>
      <c r="F39" s="121">
        <f t="shared" si="8"/>
        <v>2.8647694934547525</v>
      </c>
      <c r="G39" s="120">
        <v>64404</v>
      </c>
      <c r="H39" s="121">
        <f t="shared" si="8"/>
        <v>0.89691328934967007</v>
      </c>
      <c r="I39" s="120">
        <v>67208</v>
      </c>
      <c r="J39" s="121">
        <f t="shared" si="8"/>
        <v>4.3537668467797053E-2</v>
      </c>
      <c r="K39" s="120">
        <v>71650</v>
      </c>
      <c r="L39" s="121">
        <f t="shared" si="8"/>
        <v>6.6093322223544915E-2</v>
      </c>
      <c r="M39" s="120"/>
      <c r="N39" s="121"/>
    </row>
    <row r="40" spans="2:15" x14ac:dyDescent="0.25">
      <c r="B40" s="119" t="s">
        <v>91</v>
      </c>
      <c r="C40" s="120">
        <v>9727</v>
      </c>
      <c r="D40" s="121">
        <v>-0.85214404061592719</v>
      </c>
      <c r="E40" s="120">
        <v>54024</v>
      </c>
      <c r="F40" s="121">
        <f t="shared" si="8"/>
        <v>4.5540248792022204</v>
      </c>
      <c r="G40" s="120">
        <v>71237</v>
      </c>
      <c r="H40" s="121">
        <f t="shared" si="8"/>
        <v>0.3186176514141863</v>
      </c>
      <c r="I40" s="120">
        <v>73508</v>
      </c>
      <c r="J40" s="121">
        <f t="shared" si="8"/>
        <v>3.18795008212025E-2</v>
      </c>
      <c r="K40" s="120">
        <v>79884</v>
      </c>
      <c r="L40" s="121">
        <f t="shared" si="8"/>
        <v>8.6738858355553061E-2</v>
      </c>
      <c r="M40" s="120"/>
      <c r="N40" s="121"/>
    </row>
    <row r="41" spans="2:15" x14ac:dyDescent="0.25">
      <c r="B41" s="119" t="s">
        <v>93</v>
      </c>
      <c r="C41" s="120">
        <v>7481</v>
      </c>
      <c r="D41" s="121">
        <v>-0.88281825159380334</v>
      </c>
      <c r="E41" s="120">
        <v>52634</v>
      </c>
      <c r="F41" s="121">
        <f t="shared" si="8"/>
        <v>6.0356904157198237</v>
      </c>
      <c r="G41" s="120">
        <v>65777</v>
      </c>
      <c r="H41" s="121">
        <f t="shared" si="8"/>
        <v>0.24970551354637682</v>
      </c>
      <c r="I41" s="120">
        <v>71022</v>
      </c>
      <c r="J41" s="121">
        <f t="shared" si="8"/>
        <v>7.9739118536874543E-2</v>
      </c>
      <c r="K41" s="120">
        <v>70390</v>
      </c>
      <c r="L41" s="121">
        <f t="shared" si="8"/>
        <v>-8.898651122187462E-3</v>
      </c>
      <c r="M41" s="120"/>
      <c r="N41" s="121"/>
    </row>
    <row r="42" spans="2:15" x14ac:dyDescent="0.25">
      <c r="B42" s="119" t="s">
        <v>95</v>
      </c>
      <c r="C42" s="120">
        <v>8227</v>
      </c>
      <c r="D42" s="121">
        <v>-0.87079498696485225</v>
      </c>
      <c r="E42" s="120">
        <v>45371</v>
      </c>
      <c r="F42" s="121">
        <f t="shared" si="8"/>
        <v>4.5148899963534701</v>
      </c>
      <c r="G42" s="120">
        <v>68554</v>
      </c>
      <c r="H42" s="121">
        <f t="shared" si="8"/>
        <v>0.5109651539529656</v>
      </c>
      <c r="I42" s="120">
        <v>67674</v>
      </c>
      <c r="J42" s="121">
        <f t="shared" si="8"/>
        <v>-1.2836595968141906E-2</v>
      </c>
      <c r="K42" s="120">
        <v>71887</v>
      </c>
      <c r="L42" s="121">
        <f t="shared" si="8"/>
        <v>6.2254336968407431E-2</v>
      </c>
      <c r="M42" s="120"/>
      <c r="N42" s="121"/>
    </row>
    <row r="43" spans="2:15" ht="15.75" x14ac:dyDescent="0.25">
      <c r="B43" s="122" t="s">
        <v>32</v>
      </c>
      <c r="C43" s="123">
        <v>206279</v>
      </c>
      <c r="D43" s="124">
        <v>-0.71742409194583523</v>
      </c>
      <c r="E43" s="123">
        <v>256749</v>
      </c>
      <c r="F43" s="124">
        <f t="shared" si="8"/>
        <v>0.24466862841103554</v>
      </c>
      <c r="G43" s="123">
        <v>752557</v>
      </c>
      <c r="H43" s="124">
        <f t="shared" si="8"/>
        <v>1.9311000237586127</v>
      </c>
      <c r="I43" s="123">
        <v>810513</v>
      </c>
      <c r="J43" s="124">
        <f t="shared" si="8"/>
        <v>7.7012106724141827E-2</v>
      </c>
      <c r="K43" s="123">
        <v>861467</v>
      </c>
      <c r="L43" s="124">
        <f t="shared" si="8"/>
        <v>6.2866357479768986E-2</v>
      </c>
      <c r="M43" s="123">
        <v>355156</v>
      </c>
      <c r="N43" s="124">
        <v>3.8817146116384205E-2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0">G51-1</f>
        <v>2021</v>
      </c>
      <c r="F51" s="308"/>
      <c r="G51" s="309">
        <f t="shared" ref="G51" si="11">I51-1</f>
        <v>2022</v>
      </c>
      <c r="H51" s="308"/>
      <c r="I51" s="309">
        <f t="shared" ref="I51" si="12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44788</v>
      </c>
      <c r="D53" s="121">
        <v>8.141780954220601E-2</v>
      </c>
      <c r="E53" s="120">
        <v>1594</v>
      </c>
      <c r="F53" s="121">
        <f t="shared" ref="F53:L65" si="13">IFERROR(E53/C53-1,"-")</f>
        <v>-0.96441010985085296</v>
      </c>
      <c r="G53" s="120">
        <v>32265</v>
      </c>
      <c r="H53" s="121">
        <f t="shared" si="13"/>
        <v>19.241530740276033</v>
      </c>
      <c r="I53" s="120">
        <v>48326</v>
      </c>
      <c r="J53" s="121">
        <f t="shared" si="13"/>
        <v>0.49778397644506422</v>
      </c>
      <c r="K53" s="120">
        <v>49957</v>
      </c>
      <c r="L53" s="121">
        <f t="shared" si="13"/>
        <v>3.374994826801303E-2</v>
      </c>
      <c r="M53" s="120">
        <v>51937</v>
      </c>
      <c r="N53" s="121">
        <f t="shared" ref="N53:N57" si="14">IFERROR(M53/K53-1,"-")</f>
        <v>3.9634085313369427E-2</v>
      </c>
    </row>
    <row r="54" spans="1:15" x14ac:dyDescent="0.25">
      <c r="A54" s="1">
        <v>2</v>
      </c>
      <c r="B54" s="119" t="s">
        <v>75</v>
      </c>
      <c r="C54" s="120">
        <v>45868</v>
      </c>
      <c r="D54" s="121">
        <v>0.14318470702589536</v>
      </c>
      <c r="E54" s="120">
        <v>2578</v>
      </c>
      <c r="F54" s="121">
        <f t="shared" si="13"/>
        <v>-0.94379523851050839</v>
      </c>
      <c r="G54" s="120">
        <v>39485</v>
      </c>
      <c r="H54" s="121">
        <f t="shared" si="13"/>
        <v>14.316136539953453</v>
      </c>
      <c r="I54" s="120">
        <v>45827</v>
      </c>
      <c r="J54" s="121">
        <f t="shared" si="13"/>
        <v>0.16061795618589336</v>
      </c>
      <c r="K54" s="120">
        <v>50552</v>
      </c>
      <c r="L54" s="121">
        <f t="shared" si="13"/>
        <v>0.1031051563488774</v>
      </c>
      <c r="M54" s="120">
        <v>55634</v>
      </c>
      <c r="N54" s="121">
        <f t="shared" si="14"/>
        <v>0.10053014717518605</v>
      </c>
    </row>
    <row r="55" spans="1:15" x14ac:dyDescent="0.25">
      <c r="A55" s="1">
        <v>3</v>
      </c>
      <c r="B55" s="119" t="s">
        <v>77</v>
      </c>
      <c r="C55" s="120">
        <v>16834</v>
      </c>
      <c r="D55" s="121">
        <v>-0.63772918998020145</v>
      </c>
      <c r="E55" s="120">
        <v>3374</v>
      </c>
      <c r="F55" s="121">
        <f t="shared" si="13"/>
        <v>-0.79957229416656772</v>
      </c>
      <c r="G55" s="120">
        <v>44785</v>
      </c>
      <c r="H55" s="121">
        <f t="shared" si="13"/>
        <v>12.273562537048015</v>
      </c>
      <c r="I55" s="120">
        <v>48639</v>
      </c>
      <c r="J55" s="121">
        <f t="shared" si="13"/>
        <v>8.6055598972870406E-2</v>
      </c>
      <c r="K55" s="120">
        <v>55860</v>
      </c>
      <c r="L55" s="121">
        <f t="shared" si="13"/>
        <v>0.14846111145377172</v>
      </c>
      <c r="M55" s="120">
        <v>58113</v>
      </c>
      <c r="N55" s="121">
        <f t="shared" si="14"/>
        <v>4.0332975295381379E-2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2613</v>
      </c>
      <c r="F56" s="121" t="str">
        <f t="shared" si="13"/>
        <v>-</v>
      </c>
      <c r="G56" s="120">
        <v>48283</v>
      </c>
      <c r="H56" s="121">
        <f t="shared" si="13"/>
        <v>17.477994642173748</v>
      </c>
      <c r="I56" s="120">
        <v>50475</v>
      </c>
      <c r="J56" s="121">
        <f t="shared" si="13"/>
        <v>4.5399001719031551E-2</v>
      </c>
      <c r="K56" s="120">
        <v>50481</v>
      </c>
      <c r="L56" s="121">
        <f t="shared" si="13"/>
        <v>1.188707280832535E-4</v>
      </c>
      <c r="M56" s="120">
        <v>51490</v>
      </c>
      <c r="N56" s="121">
        <f t="shared" si="14"/>
        <v>1.9987718151383671E-2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3475</v>
      </c>
      <c r="F57" s="121" t="str">
        <f t="shared" si="13"/>
        <v>-</v>
      </c>
      <c r="G57" s="120">
        <v>46145</v>
      </c>
      <c r="H57" s="121">
        <f t="shared" si="13"/>
        <v>12.279136690647482</v>
      </c>
      <c r="I57" s="120">
        <v>48589</v>
      </c>
      <c r="J57" s="121">
        <f t="shared" si="13"/>
        <v>5.2963484667894578E-2</v>
      </c>
      <c r="K57" s="120">
        <v>52392</v>
      </c>
      <c r="L57" s="121">
        <f t="shared" si="13"/>
        <v>7.8268743954392983E-2</v>
      </c>
      <c r="M57" s="120">
        <v>57980</v>
      </c>
      <c r="N57" s="121">
        <f t="shared" si="14"/>
        <v>0.10665750496258974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5683</v>
      </c>
      <c r="F58" s="121" t="str">
        <f t="shared" si="13"/>
        <v>-</v>
      </c>
      <c r="G58" s="120">
        <v>46624</v>
      </c>
      <c r="H58" s="121">
        <f t="shared" si="13"/>
        <v>7.2041175435509412</v>
      </c>
      <c r="I58" s="120">
        <v>50600</v>
      </c>
      <c r="J58" s="121">
        <f t="shared" si="13"/>
        <v>8.5277968428277173E-2</v>
      </c>
      <c r="K58" s="120">
        <v>52676</v>
      </c>
      <c r="L58" s="121">
        <f t="shared" si="13"/>
        <v>4.1027667984189664E-2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15934</v>
      </c>
      <c r="F59" s="121" t="str">
        <f t="shared" si="13"/>
        <v>-</v>
      </c>
      <c r="G59" s="120">
        <v>54466</v>
      </c>
      <c r="H59" s="121">
        <f t="shared" si="13"/>
        <v>2.4182251788628091</v>
      </c>
      <c r="I59" s="120">
        <v>53655</v>
      </c>
      <c r="J59" s="121">
        <f t="shared" si="13"/>
        <v>-1.4890023133698138E-2</v>
      </c>
      <c r="K59" s="120">
        <v>57122</v>
      </c>
      <c r="L59" s="121">
        <f t="shared" si="13"/>
        <v>6.46165315441245E-2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10075</v>
      </c>
      <c r="D60" s="121">
        <v>-0.79925880172946262</v>
      </c>
      <c r="E60" s="120">
        <v>22858</v>
      </c>
      <c r="F60" s="121">
        <f t="shared" si="13"/>
        <v>1.2687841191066997</v>
      </c>
      <c r="G60" s="120">
        <v>54395</v>
      </c>
      <c r="H60" s="121">
        <f t="shared" si="13"/>
        <v>1.379692011549567</v>
      </c>
      <c r="I60" s="120">
        <v>55335</v>
      </c>
      <c r="J60" s="121">
        <f t="shared" si="13"/>
        <v>1.7281000091920129E-2</v>
      </c>
      <c r="K60" s="120">
        <v>59369</v>
      </c>
      <c r="L60" s="121">
        <f t="shared" si="13"/>
        <v>7.2901418631968973E-2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6466</v>
      </c>
      <c r="D61" s="121">
        <v>-0.85327554516780502</v>
      </c>
      <c r="E61" s="120">
        <v>28209</v>
      </c>
      <c r="F61" s="121">
        <f t="shared" si="13"/>
        <v>3.3626662542530159</v>
      </c>
      <c r="G61" s="120">
        <v>49072</v>
      </c>
      <c r="H61" s="121">
        <f t="shared" si="13"/>
        <v>0.73958665674075652</v>
      </c>
      <c r="I61" s="120">
        <v>51415</v>
      </c>
      <c r="J61" s="121">
        <f t="shared" si="13"/>
        <v>4.7746168894685415E-2</v>
      </c>
      <c r="K61" s="120">
        <v>54012</v>
      </c>
      <c r="L61" s="121">
        <f t="shared" si="13"/>
        <v>5.0510551395507086E-2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8213</v>
      </c>
      <c r="D62" s="121">
        <v>-0.83843490577172752</v>
      </c>
      <c r="E62" s="120">
        <v>43604</v>
      </c>
      <c r="F62" s="121">
        <f t="shared" si="13"/>
        <v>4.3091440399366858</v>
      </c>
      <c r="G62" s="120">
        <v>54881</v>
      </c>
      <c r="H62" s="121">
        <f t="shared" si="13"/>
        <v>0.25862306210439412</v>
      </c>
      <c r="I62" s="120">
        <v>55616</v>
      </c>
      <c r="J62" s="121">
        <f t="shared" si="13"/>
        <v>1.3392613108361706E-2</v>
      </c>
      <c r="K62" s="120">
        <v>61026</v>
      </c>
      <c r="L62" s="121">
        <f t="shared" si="13"/>
        <v>9.7274165707710081E-2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5716</v>
      </c>
      <c r="D63" s="121">
        <v>-0.87879044912846171</v>
      </c>
      <c r="E63" s="120">
        <v>40382</v>
      </c>
      <c r="F63" s="121">
        <f t="shared" si="13"/>
        <v>6.0647305808257519</v>
      </c>
      <c r="G63" s="120">
        <v>50351</v>
      </c>
      <c r="H63" s="121">
        <f t="shared" si="13"/>
        <v>0.24686741617552377</v>
      </c>
      <c r="I63" s="120">
        <v>49722</v>
      </c>
      <c r="J63" s="121">
        <f t="shared" si="13"/>
        <v>-1.2492304025739309E-2</v>
      </c>
      <c r="K63" s="120">
        <v>54172</v>
      </c>
      <c r="L63" s="121">
        <f t="shared" si="13"/>
        <v>8.9497606693214271E-2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6600</v>
      </c>
      <c r="D64" s="121">
        <v>-0.85933204032481514</v>
      </c>
      <c r="E64" s="120">
        <v>35773</v>
      </c>
      <c r="F64" s="121">
        <f t="shared" si="13"/>
        <v>4.4201515151515149</v>
      </c>
      <c r="G64" s="120">
        <v>52615</v>
      </c>
      <c r="H64" s="121">
        <f t="shared" si="13"/>
        <v>0.47080200150951845</v>
      </c>
      <c r="I64" s="120">
        <v>51027</v>
      </c>
      <c r="J64" s="121">
        <f t="shared" si="13"/>
        <v>-3.0181507174760092E-2</v>
      </c>
      <c r="K64" s="120">
        <v>53638</v>
      </c>
      <c r="L64" s="121">
        <f t="shared" si="13"/>
        <v>5.1168988966625584E-2</v>
      </c>
      <c r="M64" s="120"/>
      <c r="N64" s="121"/>
    </row>
    <row r="65" spans="1:15" ht="15.75" x14ac:dyDescent="0.25">
      <c r="B65" s="122" t="s">
        <v>32</v>
      </c>
      <c r="C65" s="123">
        <v>151994</v>
      </c>
      <c r="D65" s="124">
        <v>-0.72479562552621335</v>
      </c>
      <c r="E65" s="123">
        <v>206077</v>
      </c>
      <c r="F65" s="124">
        <f t="shared" si="13"/>
        <v>0.35582325618116495</v>
      </c>
      <c r="G65" s="123">
        <v>573367</v>
      </c>
      <c r="H65" s="124">
        <f t="shared" si="13"/>
        <v>1.7822949674150923</v>
      </c>
      <c r="I65" s="123">
        <v>609226</v>
      </c>
      <c r="J65" s="124">
        <f t="shared" si="13"/>
        <v>6.254109497058602E-2</v>
      </c>
      <c r="K65" s="123">
        <v>651257</v>
      </c>
      <c r="L65" s="124">
        <f t="shared" si="13"/>
        <v>6.8990817857412567E-2</v>
      </c>
      <c r="M65" s="123">
        <v>275154</v>
      </c>
      <c r="N65" s="124">
        <v>6.1378943226791938E-2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5">G73-1</f>
        <v>2021</v>
      </c>
      <c r="F73" s="308"/>
      <c r="G73" s="309">
        <f t="shared" ref="G73" si="16">I73-1</f>
        <v>2022</v>
      </c>
      <c r="H73" s="308"/>
      <c r="I73" s="309">
        <f t="shared" ref="I73" si="17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15716</v>
      </c>
      <c r="D75" s="121">
        <v>9.4886442803399751E-2</v>
      </c>
      <c r="E75" s="120">
        <v>478</v>
      </c>
      <c r="F75" s="121">
        <f t="shared" ref="F75:L87" si="18">IFERROR(E75/C75-1,"-")</f>
        <v>-0.96958513616696362</v>
      </c>
      <c r="G75" s="120">
        <v>7833</v>
      </c>
      <c r="H75" s="121">
        <f t="shared" si="18"/>
        <v>15.38702928870293</v>
      </c>
      <c r="I75" s="120">
        <v>14965</v>
      </c>
      <c r="J75" s="121">
        <f t="shared" si="18"/>
        <v>0.91050683007787558</v>
      </c>
      <c r="K75" s="120">
        <v>12114</v>
      </c>
      <c r="L75" s="121">
        <f t="shared" si="18"/>
        <v>-0.19051119278316075</v>
      </c>
      <c r="M75" s="120">
        <v>17541</v>
      </c>
      <c r="N75" s="121">
        <f t="shared" ref="N75:N79" si="19">IFERROR(M75/K75-1,"-")</f>
        <v>0.4479940564635958</v>
      </c>
    </row>
    <row r="76" spans="1:15" x14ac:dyDescent="0.25">
      <c r="A76" s="1">
        <v>2</v>
      </c>
      <c r="B76" s="119" t="s">
        <v>75</v>
      </c>
      <c r="C76" s="120">
        <v>16687</v>
      </c>
      <c r="D76" s="121">
        <v>5.0752471506832153E-2</v>
      </c>
      <c r="E76" s="120">
        <v>468</v>
      </c>
      <c r="F76" s="121">
        <f t="shared" si="18"/>
        <v>-0.97195421585665487</v>
      </c>
      <c r="G76" s="120">
        <v>11801</v>
      </c>
      <c r="H76" s="121">
        <f t="shared" si="18"/>
        <v>24.215811965811966</v>
      </c>
      <c r="I76" s="120">
        <v>15953</v>
      </c>
      <c r="J76" s="121">
        <f t="shared" si="18"/>
        <v>0.35183459028895858</v>
      </c>
      <c r="K76" s="120">
        <v>17151</v>
      </c>
      <c r="L76" s="121">
        <f t="shared" si="18"/>
        <v>7.5095593305334329E-2</v>
      </c>
      <c r="M76" s="120">
        <v>17298</v>
      </c>
      <c r="N76" s="121">
        <f t="shared" si="19"/>
        <v>8.5709288088158253E-3</v>
      </c>
    </row>
    <row r="77" spans="1:15" x14ac:dyDescent="0.25">
      <c r="A77" s="1">
        <v>3</v>
      </c>
      <c r="B77" s="119" t="s">
        <v>77</v>
      </c>
      <c r="C77" s="120">
        <v>7213</v>
      </c>
      <c r="D77" s="121">
        <v>-0.59579714205659851</v>
      </c>
      <c r="E77" s="120">
        <v>531</v>
      </c>
      <c r="F77" s="121">
        <f t="shared" si="18"/>
        <v>-0.92638291972826836</v>
      </c>
      <c r="G77" s="120">
        <v>15819</v>
      </c>
      <c r="H77" s="121">
        <f t="shared" si="18"/>
        <v>28.790960451977401</v>
      </c>
      <c r="I77" s="120">
        <v>19030</v>
      </c>
      <c r="J77" s="121">
        <f t="shared" si="18"/>
        <v>0.20298375371388833</v>
      </c>
      <c r="K77" s="120">
        <v>20080</v>
      </c>
      <c r="L77" s="121">
        <f t="shared" si="18"/>
        <v>5.5176037834997471E-2</v>
      </c>
      <c r="M77" s="120">
        <v>16521</v>
      </c>
      <c r="N77" s="121">
        <f t="shared" si="19"/>
        <v>-0.17724103585657369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682</v>
      </c>
      <c r="F78" s="121" t="str">
        <f t="shared" si="18"/>
        <v>-</v>
      </c>
      <c r="G78" s="120">
        <v>18290</v>
      </c>
      <c r="H78" s="121">
        <f t="shared" si="18"/>
        <v>25.818181818181817</v>
      </c>
      <c r="I78" s="120">
        <v>18213</v>
      </c>
      <c r="J78" s="121">
        <f t="shared" si="18"/>
        <v>-4.2099507927829682E-3</v>
      </c>
      <c r="K78" s="120">
        <v>17245</v>
      </c>
      <c r="L78" s="121">
        <f t="shared" si="18"/>
        <v>-5.3148849722725489E-2</v>
      </c>
      <c r="M78" s="120">
        <v>14872</v>
      </c>
      <c r="N78" s="121">
        <f t="shared" si="19"/>
        <v>-0.13760510292838501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610</v>
      </c>
      <c r="F79" s="121" t="str">
        <f t="shared" si="18"/>
        <v>-</v>
      </c>
      <c r="G79" s="120">
        <v>13170</v>
      </c>
      <c r="H79" s="121">
        <f t="shared" si="18"/>
        <v>20.590163934426229</v>
      </c>
      <c r="I79" s="120">
        <v>13793</v>
      </c>
      <c r="J79" s="121">
        <f t="shared" si="18"/>
        <v>4.7304479878511829E-2</v>
      </c>
      <c r="K79" s="120">
        <v>16053</v>
      </c>
      <c r="L79" s="121">
        <f t="shared" si="18"/>
        <v>0.16385122888421666</v>
      </c>
      <c r="M79" s="120">
        <v>13770</v>
      </c>
      <c r="N79" s="121">
        <f t="shared" si="19"/>
        <v>-0.14221640814800973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1871</v>
      </c>
      <c r="F80" s="121" t="str">
        <f t="shared" si="18"/>
        <v>-</v>
      </c>
      <c r="G80" s="120">
        <v>15398</v>
      </c>
      <c r="H80" s="121">
        <f t="shared" si="18"/>
        <v>7.2298236237306259</v>
      </c>
      <c r="I80" s="120">
        <v>16687</v>
      </c>
      <c r="J80" s="121">
        <f t="shared" si="18"/>
        <v>8.3712170411741837E-2</v>
      </c>
      <c r="K80" s="120">
        <v>18218</v>
      </c>
      <c r="L80" s="121">
        <f t="shared" si="18"/>
        <v>9.1748067357823482E-2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2626</v>
      </c>
      <c r="F81" s="121" t="str">
        <f t="shared" si="18"/>
        <v>-</v>
      </c>
      <c r="G81" s="120">
        <v>16650</v>
      </c>
      <c r="H81" s="121">
        <f t="shared" si="18"/>
        <v>5.3404417364813401</v>
      </c>
      <c r="I81" s="120">
        <v>16655</v>
      </c>
      <c r="J81" s="121">
        <f t="shared" si="18"/>
        <v>3.0030030030037125E-4</v>
      </c>
      <c r="K81" s="120">
        <v>19253</v>
      </c>
      <c r="L81" s="121">
        <f t="shared" si="18"/>
        <v>0.15598919243470433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4106</v>
      </c>
      <c r="D82" s="121">
        <v>-0.70398673491456998</v>
      </c>
      <c r="E82" s="120">
        <v>5393</v>
      </c>
      <c r="F82" s="121">
        <f t="shared" si="18"/>
        <v>0.31344374086702387</v>
      </c>
      <c r="G82" s="120">
        <v>17176</v>
      </c>
      <c r="H82" s="121">
        <f t="shared" si="18"/>
        <v>2.184869274986093</v>
      </c>
      <c r="I82" s="120">
        <v>14359</v>
      </c>
      <c r="J82" s="121">
        <f t="shared" si="18"/>
        <v>-0.16400791802515136</v>
      </c>
      <c r="K82" s="120">
        <v>19133</v>
      </c>
      <c r="L82" s="121">
        <f t="shared" si="18"/>
        <v>0.33247440629570302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2319</v>
      </c>
      <c r="D83" s="121">
        <v>-0.8115247074122236</v>
      </c>
      <c r="E83" s="120">
        <v>5743</v>
      </c>
      <c r="F83" s="121">
        <f t="shared" si="18"/>
        <v>1.4764984907287624</v>
      </c>
      <c r="G83" s="120">
        <v>15332</v>
      </c>
      <c r="H83" s="121">
        <f t="shared" si="18"/>
        <v>1.6696848337106043</v>
      </c>
      <c r="I83" s="120">
        <v>15793</v>
      </c>
      <c r="J83" s="121">
        <f t="shared" si="18"/>
        <v>3.0067831985389981E-2</v>
      </c>
      <c r="K83" s="120">
        <v>17638</v>
      </c>
      <c r="L83" s="121">
        <f t="shared" si="18"/>
        <v>0.116823909326917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1514</v>
      </c>
      <c r="D84" s="121">
        <v>-0.89874941483314386</v>
      </c>
      <c r="E84" s="120">
        <v>10420</v>
      </c>
      <c r="F84" s="121">
        <f t="shared" si="18"/>
        <v>5.8824306472919421</v>
      </c>
      <c r="G84" s="120">
        <v>16356</v>
      </c>
      <c r="H84" s="121">
        <f t="shared" si="18"/>
        <v>0.56967370441458742</v>
      </c>
      <c r="I84" s="120">
        <v>17892</v>
      </c>
      <c r="J84" s="121">
        <f t="shared" si="18"/>
        <v>9.3910491562729348E-2</v>
      </c>
      <c r="K84" s="120">
        <v>18858</v>
      </c>
      <c r="L84" s="121">
        <f t="shared" si="18"/>
        <v>5.39906103286385E-2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1765</v>
      </c>
      <c r="D85" s="121">
        <v>-0.89420368039321463</v>
      </c>
      <c r="E85" s="120">
        <v>12252</v>
      </c>
      <c r="F85" s="121">
        <f t="shared" si="18"/>
        <v>5.9416430594900849</v>
      </c>
      <c r="G85" s="120">
        <v>15426</v>
      </c>
      <c r="H85" s="121">
        <f t="shared" si="18"/>
        <v>0.25905974534769838</v>
      </c>
      <c r="I85" s="120">
        <v>21300</v>
      </c>
      <c r="J85" s="121">
        <f t="shared" si="18"/>
        <v>0.38078568650330613</v>
      </c>
      <c r="K85" s="120">
        <v>16218</v>
      </c>
      <c r="L85" s="121">
        <f t="shared" si="18"/>
        <v>-0.23859154929577464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1627</v>
      </c>
      <c r="D86" s="121">
        <v>-0.90289465831095195</v>
      </c>
      <c r="E86" s="120">
        <v>9598</v>
      </c>
      <c r="F86" s="121">
        <f t="shared" si="18"/>
        <v>4.8992009834050396</v>
      </c>
      <c r="G86" s="120">
        <v>15939</v>
      </c>
      <c r="H86" s="121">
        <f t="shared" si="18"/>
        <v>0.66065847051469051</v>
      </c>
      <c r="I86" s="120">
        <v>16647</v>
      </c>
      <c r="J86" s="121">
        <f t="shared" si="18"/>
        <v>4.4419348767174904E-2</v>
      </c>
      <c r="K86" s="120">
        <v>18249</v>
      </c>
      <c r="L86" s="121">
        <f t="shared" si="18"/>
        <v>9.6233555595602871E-2</v>
      </c>
      <c r="M86" s="120"/>
      <c r="N86" s="121"/>
    </row>
    <row r="87" spans="1:15" ht="15.75" x14ac:dyDescent="0.25">
      <c r="B87" s="122" t="s">
        <v>32</v>
      </c>
      <c r="C87" s="123">
        <v>54285</v>
      </c>
      <c r="D87" s="124">
        <v>-0.69451322453573439</v>
      </c>
      <c r="E87" s="123">
        <v>50672</v>
      </c>
      <c r="F87" s="124">
        <f t="shared" si="18"/>
        <v>-6.6556138896564421E-2</v>
      </c>
      <c r="G87" s="123">
        <v>179190</v>
      </c>
      <c r="H87" s="124">
        <f t="shared" si="18"/>
        <v>2.536272497631828</v>
      </c>
      <c r="I87" s="123">
        <v>201287</v>
      </c>
      <c r="J87" s="124">
        <f t="shared" si="18"/>
        <v>0.12331603326078455</v>
      </c>
      <c r="K87" s="123">
        <v>210210</v>
      </c>
      <c r="L87" s="124">
        <f t="shared" si="18"/>
        <v>4.432973813510066E-2</v>
      </c>
      <c r="M87" s="123">
        <v>80002</v>
      </c>
      <c r="N87" s="124">
        <v>-3.1956729547572116E-2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255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0">G95-1</f>
        <v>2021</v>
      </c>
      <c r="F95" s="308"/>
      <c r="G95" s="309">
        <f t="shared" ref="G95" si="21">I95-1</f>
        <v>2022</v>
      </c>
      <c r="H95" s="308"/>
      <c r="I95" s="309">
        <f t="shared" ref="I95" si="22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42263</v>
      </c>
      <c r="D97" s="121">
        <v>-8.4007022258826614E-2</v>
      </c>
      <c r="E97" s="120">
        <v>5938</v>
      </c>
      <c r="F97" s="121">
        <f t="shared" ref="F97:L109" si="23">IFERROR(E97/C97-1,"-")</f>
        <v>-0.85949885242410617</v>
      </c>
      <c r="G97" s="120">
        <v>32894</v>
      </c>
      <c r="H97" s="121">
        <f t="shared" si="23"/>
        <v>4.539575614685079</v>
      </c>
      <c r="I97" s="120">
        <v>38836</v>
      </c>
      <c r="J97" s="121">
        <f t="shared" si="23"/>
        <v>0.18064084635495825</v>
      </c>
      <c r="K97" s="120">
        <v>40090</v>
      </c>
      <c r="L97" s="121">
        <f t="shared" si="23"/>
        <v>3.2289628180039109E-2</v>
      </c>
      <c r="M97" s="120">
        <v>39280</v>
      </c>
      <c r="N97" s="121">
        <f t="shared" ref="N97:N101" si="24">IFERROR(M97/K97-1,"-")</f>
        <v>-2.0204539785482645E-2</v>
      </c>
    </row>
    <row r="98" spans="2:14" x14ac:dyDescent="0.25">
      <c r="B98" s="119" t="s">
        <v>75</v>
      </c>
      <c r="C98" s="120">
        <v>42755</v>
      </c>
      <c r="D98" s="121">
        <v>-2.8229197445280407E-2</v>
      </c>
      <c r="E98" s="120">
        <v>7085</v>
      </c>
      <c r="F98" s="121">
        <f t="shared" si="23"/>
        <v>-0.83428838732312016</v>
      </c>
      <c r="G98" s="120">
        <v>36818</v>
      </c>
      <c r="H98" s="121">
        <f t="shared" si="23"/>
        <v>4.1966125617501762</v>
      </c>
      <c r="I98" s="120">
        <v>40393</v>
      </c>
      <c r="J98" s="121">
        <f t="shared" si="23"/>
        <v>9.7099244934542916E-2</v>
      </c>
      <c r="K98" s="120">
        <v>44543</v>
      </c>
      <c r="L98" s="121">
        <f t="shared" si="23"/>
        <v>0.10274057386180768</v>
      </c>
      <c r="M98" s="120">
        <v>42087</v>
      </c>
      <c r="N98" s="121">
        <f t="shared" si="24"/>
        <v>-5.5137732079114543E-2</v>
      </c>
    </row>
    <row r="99" spans="2:14" x14ac:dyDescent="0.25">
      <c r="B99" s="119" t="s">
        <v>77</v>
      </c>
      <c r="C99" s="120">
        <v>17153</v>
      </c>
      <c r="D99" s="121">
        <v>-0.68782076948276494</v>
      </c>
      <c r="E99" s="120">
        <v>9002</v>
      </c>
      <c r="F99" s="121">
        <f t="shared" si="23"/>
        <v>-0.47519384364251149</v>
      </c>
      <c r="G99" s="120">
        <v>44056</v>
      </c>
      <c r="H99" s="121">
        <f t="shared" si="23"/>
        <v>3.8940235503221503</v>
      </c>
      <c r="I99" s="120">
        <v>46614</v>
      </c>
      <c r="J99" s="121">
        <f t="shared" si="23"/>
        <v>5.8062465952424258E-2</v>
      </c>
      <c r="K99" s="120">
        <v>46997</v>
      </c>
      <c r="L99" s="121">
        <f t="shared" si="23"/>
        <v>8.2164156691122425E-3</v>
      </c>
      <c r="M99" s="120">
        <v>48564</v>
      </c>
      <c r="N99" s="121">
        <f t="shared" si="24"/>
        <v>3.3342553780028483E-2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10441</v>
      </c>
      <c r="F100" s="121" t="str">
        <f t="shared" si="23"/>
        <v>-</v>
      </c>
      <c r="G100" s="120">
        <v>44266</v>
      </c>
      <c r="H100" s="121">
        <f t="shared" si="23"/>
        <v>3.239632219136098</v>
      </c>
      <c r="I100" s="120">
        <v>44213</v>
      </c>
      <c r="J100" s="121">
        <f t="shared" si="23"/>
        <v>-1.1973071883613073E-3</v>
      </c>
      <c r="K100" s="120">
        <v>45816</v>
      </c>
      <c r="L100" s="121">
        <f t="shared" si="23"/>
        <v>3.6256304706760556E-2</v>
      </c>
      <c r="M100" s="120">
        <v>49157</v>
      </c>
      <c r="N100" s="121">
        <f t="shared" si="24"/>
        <v>7.292212327571157E-2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11343</v>
      </c>
      <c r="F101" s="121" t="str">
        <f t="shared" si="23"/>
        <v>-</v>
      </c>
      <c r="G101" s="120">
        <v>38064</v>
      </c>
      <c r="H101" s="121">
        <f t="shared" si="23"/>
        <v>2.355725998413118</v>
      </c>
      <c r="I101" s="120">
        <v>34250</v>
      </c>
      <c r="J101" s="121">
        <f t="shared" si="23"/>
        <v>-0.10019966372425393</v>
      </c>
      <c r="K101" s="120">
        <v>42177</v>
      </c>
      <c r="L101" s="121">
        <f t="shared" si="23"/>
        <v>0.2314452554744526</v>
      </c>
      <c r="M101" s="120">
        <v>44836</v>
      </c>
      <c r="N101" s="121">
        <f t="shared" si="24"/>
        <v>6.3043839059202966E-2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13593</v>
      </c>
      <c r="F102" s="121" t="str">
        <f t="shared" si="23"/>
        <v>-</v>
      </c>
      <c r="G102" s="120">
        <v>37123</v>
      </c>
      <c r="H102" s="121">
        <f t="shared" si="23"/>
        <v>1.731038034282351</v>
      </c>
      <c r="I102" s="120">
        <v>42497</v>
      </c>
      <c r="J102" s="121">
        <f t="shared" si="23"/>
        <v>0.14476200738086908</v>
      </c>
      <c r="K102" s="120">
        <v>42496</v>
      </c>
      <c r="L102" s="121">
        <f t="shared" si="23"/>
        <v>-2.3531072781635132E-5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23514</v>
      </c>
      <c r="F103" s="121" t="str">
        <f t="shared" si="23"/>
        <v>-</v>
      </c>
      <c r="G103" s="120">
        <v>48616</v>
      </c>
      <c r="H103" s="121">
        <f t="shared" si="23"/>
        <v>1.0675342349238752</v>
      </c>
      <c r="I103" s="120">
        <v>42520</v>
      </c>
      <c r="J103" s="121">
        <f t="shared" si="23"/>
        <v>-0.12539081783774886</v>
      </c>
      <c r="K103" s="120">
        <v>44773</v>
      </c>
      <c r="L103" s="121">
        <f t="shared" si="23"/>
        <v>5.2986829727187157E-2</v>
      </c>
      <c r="M103" s="120"/>
      <c r="N103" s="121"/>
    </row>
    <row r="104" spans="2:14" x14ac:dyDescent="0.25">
      <c r="B104" s="119" t="s">
        <v>87</v>
      </c>
      <c r="C104" s="120">
        <v>16622</v>
      </c>
      <c r="D104" s="121">
        <v>-0.70052608820985873</v>
      </c>
      <c r="E104" s="120">
        <v>24816</v>
      </c>
      <c r="F104" s="121">
        <f t="shared" si="23"/>
        <v>0.49296113584406198</v>
      </c>
      <c r="G104" s="120">
        <v>46323</v>
      </c>
      <c r="H104" s="121">
        <f t="shared" si="23"/>
        <v>0.86665860735009681</v>
      </c>
      <c r="I104" s="120">
        <v>47103</v>
      </c>
      <c r="J104" s="121">
        <f t="shared" si="23"/>
        <v>1.6838287675668751E-2</v>
      </c>
      <c r="K104" s="120">
        <v>47679</v>
      </c>
      <c r="L104" s="121">
        <f t="shared" si="23"/>
        <v>1.2228520476402771E-2</v>
      </c>
      <c r="M104" s="120"/>
      <c r="N104" s="121"/>
    </row>
    <row r="105" spans="2:14" x14ac:dyDescent="0.25">
      <c r="B105" s="119" t="s">
        <v>89</v>
      </c>
      <c r="C105" s="120">
        <v>9395</v>
      </c>
      <c r="D105" s="121">
        <v>-0.78118595118315626</v>
      </c>
      <c r="E105" s="120">
        <v>25068</v>
      </c>
      <c r="F105" s="121">
        <f t="shared" si="23"/>
        <v>1.668227780734433</v>
      </c>
      <c r="G105" s="120">
        <v>38894</v>
      </c>
      <c r="H105" s="121">
        <f t="shared" si="23"/>
        <v>0.55153981171214306</v>
      </c>
      <c r="I105" s="120">
        <v>40104</v>
      </c>
      <c r="J105" s="121">
        <f t="shared" si="23"/>
        <v>3.1110196945544288E-2</v>
      </c>
      <c r="K105" s="120">
        <v>39500</v>
      </c>
      <c r="L105" s="121">
        <f t="shared" si="23"/>
        <v>-1.5060841811290637E-2</v>
      </c>
      <c r="M105" s="120"/>
      <c r="N105" s="121"/>
    </row>
    <row r="106" spans="2:14" x14ac:dyDescent="0.25">
      <c r="B106" s="119" t="s">
        <v>91</v>
      </c>
      <c r="C106" s="120">
        <v>11947</v>
      </c>
      <c r="D106" s="121">
        <v>-0.72879162788585949</v>
      </c>
      <c r="E106" s="120">
        <v>35433</v>
      </c>
      <c r="F106" s="121">
        <f t="shared" si="23"/>
        <v>1.9658491671549343</v>
      </c>
      <c r="G106" s="120">
        <v>41972</v>
      </c>
      <c r="H106" s="121">
        <f t="shared" si="23"/>
        <v>0.18454548020207162</v>
      </c>
      <c r="I106" s="120">
        <v>46013</v>
      </c>
      <c r="J106" s="121">
        <f t="shared" si="23"/>
        <v>9.6278471361860296E-2</v>
      </c>
      <c r="K106" s="120">
        <v>45196</v>
      </c>
      <c r="L106" s="121">
        <f t="shared" si="23"/>
        <v>-1.7755851607154538E-2</v>
      </c>
      <c r="M106" s="120"/>
      <c r="N106" s="121"/>
    </row>
    <row r="107" spans="2:14" x14ac:dyDescent="0.25">
      <c r="B107" s="119" t="s">
        <v>93</v>
      </c>
      <c r="C107" s="120">
        <v>9017</v>
      </c>
      <c r="D107" s="121">
        <v>-0.7928269460527525</v>
      </c>
      <c r="E107" s="120">
        <v>35792</v>
      </c>
      <c r="F107" s="121">
        <f t="shared" si="23"/>
        <v>2.9693911500499057</v>
      </c>
      <c r="G107" s="120">
        <v>41589</v>
      </c>
      <c r="H107" s="121">
        <f t="shared" si="23"/>
        <v>0.16196356727760386</v>
      </c>
      <c r="I107" s="120">
        <v>42977</v>
      </c>
      <c r="J107" s="121">
        <f t="shared" si="23"/>
        <v>3.3374209526557452E-2</v>
      </c>
      <c r="K107" s="120">
        <v>43526</v>
      </c>
      <c r="L107" s="121">
        <f t="shared" si="23"/>
        <v>1.2774274612001868E-2</v>
      </c>
      <c r="M107" s="120"/>
      <c r="N107" s="121"/>
    </row>
    <row r="108" spans="2:14" x14ac:dyDescent="0.25">
      <c r="B108" s="119" t="s">
        <v>95</v>
      </c>
      <c r="C108" s="120">
        <v>9171</v>
      </c>
      <c r="D108" s="121">
        <v>-0.79918984015765271</v>
      </c>
      <c r="E108" s="120">
        <v>33484</v>
      </c>
      <c r="F108" s="121">
        <f t="shared" si="23"/>
        <v>2.6510740377276196</v>
      </c>
      <c r="G108" s="120">
        <v>40363</v>
      </c>
      <c r="H108" s="121">
        <f t="shared" si="23"/>
        <v>0.20544140485007767</v>
      </c>
      <c r="I108" s="120">
        <v>43945</v>
      </c>
      <c r="J108" s="121">
        <f t="shared" si="23"/>
        <v>8.8744642370487847E-2</v>
      </c>
      <c r="K108" s="120">
        <v>43563</v>
      </c>
      <c r="L108" s="121">
        <f t="shared" si="23"/>
        <v>-8.6926840368642955E-3</v>
      </c>
      <c r="M108" s="120"/>
      <c r="N108" s="121"/>
    </row>
    <row r="109" spans="2:14" ht="15.75" x14ac:dyDescent="0.25">
      <c r="B109" s="122" t="s">
        <v>32</v>
      </c>
      <c r="C109" s="123">
        <v>169066</v>
      </c>
      <c r="D109" s="124">
        <v>-0.70308877867850572</v>
      </c>
      <c r="E109" s="123">
        <v>235509</v>
      </c>
      <c r="F109" s="124">
        <f t="shared" si="23"/>
        <v>0.39300036672068894</v>
      </c>
      <c r="G109" s="123">
        <v>490978</v>
      </c>
      <c r="H109" s="124">
        <f t="shared" si="23"/>
        <v>1.0847525996883345</v>
      </c>
      <c r="I109" s="123">
        <v>509465</v>
      </c>
      <c r="J109" s="124">
        <f t="shared" si="23"/>
        <v>3.7653418279434137E-2</v>
      </c>
      <c r="K109" s="123">
        <v>526356</v>
      </c>
      <c r="L109" s="124">
        <f t="shared" si="23"/>
        <v>3.3154387445653688E-2</v>
      </c>
      <c r="M109" s="123">
        <v>223924</v>
      </c>
      <c r="N109" s="124">
        <v>1.9583559099001446E-2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7A4C0-323B-452E-B7CB-AA47324E5550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256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1387823</v>
      </c>
      <c r="D8" s="121">
        <f t="shared" ref="D8:D10" si="0">C8/C9-1</f>
        <v>5.139858391579244E-2</v>
      </c>
    </row>
    <row r="9" spans="1:5" x14ac:dyDescent="0.25">
      <c r="A9" s="1"/>
      <c r="B9" s="119">
        <v>2023</v>
      </c>
      <c r="C9" s="120">
        <v>1319978</v>
      </c>
      <c r="D9" s="121">
        <f t="shared" si="0"/>
        <v>6.1472334916186533E-2</v>
      </c>
    </row>
    <row r="10" spans="1:5" x14ac:dyDescent="0.25">
      <c r="A10" s="1"/>
      <c r="B10" s="119">
        <v>2022</v>
      </c>
      <c r="C10" s="120">
        <v>1243535</v>
      </c>
      <c r="D10" s="121">
        <f t="shared" si="0"/>
        <v>1.5261854555944239</v>
      </c>
    </row>
    <row r="11" spans="1:5" x14ac:dyDescent="0.25">
      <c r="A11" s="1"/>
      <c r="B11" s="119">
        <v>2021</v>
      </c>
      <c r="C11" s="120">
        <v>492258</v>
      </c>
      <c r="D11" s="121">
        <f>C11/C12-1</f>
        <v>0.31148143707788845</v>
      </c>
    </row>
    <row r="12" spans="1:5" x14ac:dyDescent="0.25">
      <c r="A12" s="1" t="s">
        <v>74</v>
      </c>
      <c r="B12" s="119">
        <v>2020</v>
      </c>
      <c r="C12" s="120">
        <v>375345</v>
      </c>
      <c r="D12" s="121">
        <f t="shared" ref="D12:D21" si="1">C12/C13-1</f>
        <v>-0.71114220212080703</v>
      </c>
    </row>
    <row r="13" spans="1:5" x14ac:dyDescent="0.25">
      <c r="A13" s="1" t="s">
        <v>76</v>
      </c>
      <c r="B13" s="119">
        <v>2019</v>
      </c>
      <c r="C13" s="120">
        <v>1299411</v>
      </c>
      <c r="D13" s="121">
        <f t="shared" si="1"/>
        <v>-1.7448199829714683E-2</v>
      </c>
    </row>
    <row r="14" spans="1:5" x14ac:dyDescent="0.25">
      <c r="A14" s="1" t="s">
        <v>78</v>
      </c>
      <c r="B14" s="119">
        <v>2018</v>
      </c>
      <c r="C14" s="120">
        <v>1322486</v>
      </c>
      <c r="D14" s="121">
        <f t="shared" si="1"/>
        <v>-2.8150497540772146E-2</v>
      </c>
    </row>
    <row r="15" spans="1:5" x14ac:dyDescent="0.25">
      <c r="A15" s="1" t="s">
        <v>80</v>
      </c>
      <c r="B15" s="119">
        <v>2017</v>
      </c>
      <c r="C15" s="120">
        <v>1360793</v>
      </c>
      <c r="D15" s="121">
        <f>C15/C16-1</f>
        <v>1.008156851450881E-2</v>
      </c>
    </row>
    <row r="16" spans="1:5" x14ac:dyDescent="0.25">
      <c r="A16" s="1" t="s">
        <v>82</v>
      </c>
      <c r="B16" s="119">
        <v>2016</v>
      </c>
      <c r="C16" s="120">
        <v>1347211</v>
      </c>
      <c r="D16" s="121">
        <f>C16/C17-1</f>
        <v>8.4840222506385565E-2</v>
      </c>
    </row>
    <row r="17" spans="1:5" x14ac:dyDescent="0.25">
      <c r="A17" s="1" t="s">
        <v>84</v>
      </c>
      <c r="B17" s="119">
        <v>2015</v>
      </c>
      <c r="C17" s="120">
        <v>1241852</v>
      </c>
      <c r="D17" s="121">
        <f t="shared" si="1"/>
        <v>2.8319416520653284E-2</v>
      </c>
    </row>
    <row r="18" spans="1:5" x14ac:dyDescent="0.25">
      <c r="A18" s="1" t="s">
        <v>86</v>
      </c>
      <c r="B18" s="119">
        <v>2014</v>
      </c>
      <c r="C18" s="120">
        <v>1207652</v>
      </c>
      <c r="D18" s="121">
        <f t="shared" si="1"/>
        <v>2.4086536504619893E-2</v>
      </c>
    </row>
    <row r="19" spans="1:5" x14ac:dyDescent="0.25">
      <c r="A19" s="1" t="s">
        <v>88</v>
      </c>
      <c r="B19" s="119">
        <v>2013</v>
      </c>
      <c r="C19" s="120">
        <v>1179248</v>
      </c>
      <c r="D19" s="121">
        <f t="shared" si="1"/>
        <v>3.3603907060072213E-2</v>
      </c>
    </row>
    <row r="20" spans="1:5" x14ac:dyDescent="0.25">
      <c r="A20" s="1" t="s">
        <v>90</v>
      </c>
      <c r="B20" s="119">
        <v>2012</v>
      </c>
      <c r="C20" s="120">
        <v>1140909</v>
      </c>
      <c r="D20" s="121">
        <f>C20/C21-1</f>
        <v>2.3783124612326567E-3</v>
      </c>
    </row>
    <row r="21" spans="1:5" x14ac:dyDescent="0.25">
      <c r="A21" s="1" t="s">
        <v>92</v>
      </c>
      <c r="B21" s="119">
        <v>2011</v>
      </c>
      <c r="C21" s="120">
        <v>1138202</v>
      </c>
      <c r="D21" s="121">
        <f t="shared" si="1"/>
        <v>0.10739105857720643</v>
      </c>
    </row>
    <row r="22" spans="1:5" x14ac:dyDescent="0.25">
      <c r="A22" s="1" t="s">
        <v>94</v>
      </c>
      <c r="B22" s="119">
        <v>2010</v>
      </c>
      <c r="C22" s="120">
        <v>1027823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257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861467</v>
      </c>
      <c r="D31" s="121">
        <f t="shared" ref="D31:D44" si="2">C31/C32-1</f>
        <v>6.2866357479768986E-2</v>
      </c>
    </row>
    <row r="32" spans="1:5" x14ac:dyDescent="0.25">
      <c r="B32" s="119">
        <v>2023</v>
      </c>
      <c r="C32" s="120">
        <v>810513</v>
      </c>
      <c r="D32" s="121">
        <f t="shared" si="2"/>
        <v>7.7012106724141827E-2</v>
      </c>
    </row>
    <row r="33" spans="2:4" x14ac:dyDescent="0.25">
      <c r="B33" s="119">
        <v>2022</v>
      </c>
      <c r="C33" s="120">
        <v>752557</v>
      </c>
      <c r="D33" s="121">
        <f t="shared" si="2"/>
        <v>1.9311000237586127</v>
      </c>
    </row>
    <row r="34" spans="2:4" x14ac:dyDescent="0.25">
      <c r="B34" s="119">
        <v>2021</v>
      </c>
      <c r="C34" s="120">
        <v>256749</v>
      </c>
      <c r="D34" s="121">
        <f t="shared" si="2"/>
        <v>0.24466862841103554</v>
      </c>
    </row>
    <row r="35" spans="2:4" x14ac:dyDescent="0.25">
      <c r="B35" s="119">
        <v>2020</v>
      </c>
      <c r="C35" s="120">
        <v>206279</v>
      </c>
      <c r="D35" s="121">
        <f t="shared" si="2"/>
        <v>-0.71742409194583523</v>
      </c>
    </row>
    <row r="36" spans="2:4" x14ac:dyDescent="0.25">
      <c r="B36" s="119">
        <v>2019</v>
      </c>
      <c r="C36" s="120">
        <v>729995</v>
      </c>
      <c r="D36" s="121">
        <f t="shared" si="2"/>
        <v>3.0188977466931499E-2</v>
      </c>
    </row>
    <row r="37" spans="2:4" x14ac:dyDescent="0.25">
      <c r="B37" s="119">
        <v>2018</v>
      </c>
      <c r="C37" s="120">
        <v>708603</v>
      </c>
      <c r="D37" s="121">
        <f t="shared" si="2"/>
        <v>-1.8596180214118574E-2</v>
      </c>
    </row>
    <row r="38" spans="2:4" x14ac:dyDescent="0.25">
      <c r="B38" s="119">
        <v>2017</v>
      </c>
      <c r="C38" s="120">
        <v>722030</v>
      </c>
      <c r="D38" s="121">
        <f>C38/C39-1</f>
        <v>-2.2733363471236778E-2</v>
      </c>
    </row>
    <row r="39" spans="2:4" x14ac:dyDescent="0.25">
      <c r="B39" s="119">
        <v>2016</v>
      </c>
      <c r="C39" s="120">
        <v>738826</v>
      </c>
      <c r="D39" s="121">
        <f>C39/C40-1</f>
        <v>9.4570009718633719E-2</v>
      </c>
    </row>
    <row r="40" spans="2:4" x14ac:dyDescent="0.25">
      <c r="B40" s="119">
        <v>2015</v>
      </c>
      <c r="C40" s="120">
        <v>674992</v>
      </c>
      <c r="D40" s="121">
        <f t="shared" si="2"/>
        <v>5.0406084024145592E-2</v>
      </c>
    </row>
    <row r="41" spans="2:4" x14ac:dyDescent="0.25">
      <c r="B41" s="119">
        <v>2014</v>
      </c>
      <c r="C41" s="120">
        <v>642601</v>
      </c>
      <c r="D41" s="121">
        <f t="shared" si="2"/>
        <v>3.0089928345863548E-2</v>
      </c>
    </row>
    <row r="42" spans="2:4" x14ac:dyDescent="0.25">
      <c r="B42" s="119">
        <v>2013</v>
      </c>
      <c r="C42" s="120">
        <v>623830</v>
      </c>
      <c r="D42" s="121">
        <f t="shared" si="2"/>
        <v>2.3516112466509309E-2</v>
      </c>
    </row>
    <row r="43" spans="2:4" x14ac:dyDescent="0.25">
      <c r="B43" s="119">
        <v>2012</v>
      </c>
      <c r="C43" s="120">
        <v>609497</v>
      </c>
      <c r="D43" s="121">
        <f>C43/C44-1</f>
        <v>-8.5223575648734062E-3</v>
      </c>
    </row>
    <row r="44" spans="2:4" x14ac:dyDescent="0.25">
      <c r="B44" s="119">
        <v>2011</v>
      </c>
      <c r="C44" s="120">
        <v>614736</v>
      </c>
      <c r="D44" s="121">
        <f t="shared" si="2"/>
        <v>9.2021444787488305E-2</v>
      </c>
    </row>
    <row r="45" spans="2:4" x14ac:dyDescent="0.25">
      <c r="B45" s="119">
        <v>2010</v>
      </c>
      <c r="C45" s="120">
        <v>562934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258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651257</v>
      </c>
      <c r="D54" s="121">
        <f t="shared" ref="D54:D56" si="3">C54/C55-1</f>
        <v>6.8990817857412567E-2</v>
      </c>
    </row>
    <row r="55" spans="1:5" x14ac:dyDescent="0.25">
      <c r="A55" s="1"/>
      <c r="B55" s="119">
        <v>2023</v>
      </c>
      <c r="C55" s="120">
        <v>609226</v>
      </c>
      <c r="D55" s="121">
        <f t="shared" si="3"/>
        <v>6.254109497058602E-2</v>
      </c>
    </row>
    <row r="56" spans="1:5" x14ac:dyDescent="0.25">
      <c r="A56" s="1"/>
      <c r="B56" s="119">
        <v>2022</v>
      </c>
      <c r="C56" s="120">
        <v>573367</v>
      </c>
      <c r="D56" s="121">
        <f t="shared" si="3"/>
        <v>1.7822949674150923</v>
      </c>
    </row>
    <row r="57" spans="1:5" x14ac:dyDescent="0.25">
      <c r="A57" s="1"/>
      <c r="B57" s="119">
        <v>2021</v>
      </c>
      <c r="C57" s="120">
        <v>206077</v>
      </c>
      <c r="D57" s="121">
        <f>C57/C58-1</f>
        <v>0.35582325618116495</v>
      </c>
    </row>
    <row r="58" spans="1:5" x14ac:dyDescent="0.25">
      <c r="A58" s="1">
        <v>2</v>
      </c>
      <c r="B58" s="119">
        <v>2020</v>
      </c>
      <c r="C58" s="120">
        <v>151994</v>
      </c>
      <c r="D58" s="121">
        <f t="shared" ref="D58:D67" si="4">C58/C59-1</f>
        <v>-0.72479562552621335</v>
      </c>
    </row>
    <row r="59" spans="1:5" x14ac:dyDescent="0.25">
      <c r="A59" s="1">
        <v>3</v>
      </c>
      <c r="B59" s="119">
        <v>2019</v>
      </c>
      <c r="C59" s="120">
        <v>552295</v>
      </c>
      <c r="D59" s="121">
        <f t="shared" si="4"/>
        <v>8.2498373199739738E-2</v>
      </c>
    </row>
    <row r="60" spans="1:5" x14ac:dyDescent="0.25">
      <c r="A60" s="1">
        <v>4</v>
      </c>
      <c r="B60" s="119">
        <v>2018</v>
      </c>
      <c r="C60" s="120">
        <v>510204</v>
      </c>
      <c r="D60" s="121">
        <f t="shared" si="4"/>
        <v>2.50132139720316E-3</v>
      </c>
    </row>
    <row r="61" spans="1:5" x14ac:dyDescent="0.25">
      <c r="A61" s="1">
        <v>5</v>
      </c>
      <c r="B61" s="119">
        <v>2017</v>
      </c>
      <c r="C61" s="120">
        <v>508931</v>
      </c>
      <c r="D61" s="121">
        <f>C61/C62-1</f>
        <v>-3.8475635561198263E-2</v>
      </c>
    </row>
    <row r="62" spans="1:5" x14ac:dyDescent="0.25">
      <c r="A62" s="1">
        <v>6</v>
      </c>
      <c r="B62" s="119">
        <v>2016</v>
      </c>
      <c r="C62" s="120">
        <v>529296</v>
      </c>
      <c r="D62" s="121">
        <f>C62/C63-1</f>
        <v>7.8771499672880996E-2</v>
      </c>
    </row>
    <row r="63" spans="1:5" x14ac:dyDescent="0.25">
      <c r="A63" s="1">
        <v>7</v>
      </c>
      <c r="B63" s="119">
        <v>2015</v>
      </c>
      <c r="C63" s="120">
        <v>490647</v>
      </c>
      <c r="D63" s="121">
        <f t="shared" si="4"/>
        <v>6.0333370071899539E-2</v>
      </c>
    </row>
    <row r="64" spans="1:5" x14ac:dyDescent="0.25">
      <c r="A64" s="1">
        <v>8</v>
      </c>
      <c r="B64" s="119">
        <v>2014</v>
      </c>
      <c r="C64" s="120">
        <v>462729</v>
      </c>
      <c r="D64" s="121">
        <f t="shared" si="4"/>
        <v>4.8836877214217145E-2</v>
      </c>
    </row>
    <row r="65" spans="1:5" x14ac:dyDescent="0.25">
      <c r="A65" s="1">
        <v>9</v>
      </c>
      <c r="B65" s="119">
        <v>2013</v>
      </c>
      <c r="C65" s="120">
        <v>441183</v>
      </c>
      <c r="D65" s="121">
        <f t="shared" si="4"/>
        <v>4.3183107916390906E-2</v>
      </c>
    </row>
    <row r="66" spans="1:5" x14ac:dyDescent="0.25">
      <c r="A66" s="1">
        <v>10</v>
      </c>
      <c r="B66" s="119">
        <v>2012</v>
      </c>
      <c r="C66" s="120">
        <v>422920</v>
      </c>
      <c r="D66" s="121">
        <f>C66/C67-1</f>
        <v>2.8149394298161434E-2</v>
      </c>
    </row>
    <row r="67" spans="1:5" x14ac:dyDescent="0.25">
      <c r="A67" s="1">
        <v>11</v>
      </c>
      <c r="B67" s="119">
        <v>2011</v>
      </c>
      <c r="C67" s="120">
        <v>411341</v>
      </c>
      <c r="D67" s="121">
        <f t="shared" si="4"/>
        <v>6.3058709208897445E-2</v>
      </c>
    </row>
    <row r="68" spans="1:5" x14ac:dyDescent="0.25">
      <c r="A68" s="1">
        <v>12</v>
      </c>
      <c r="B68" s="119">
        <v>2010</v>
      </c>
      <c r="C68" s="120">
        <v>386941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210210</v>
      </c>
      <c r="D77" s="121">
        <f t="shared" ref="D77:D83" si="5">C77/C78-1</f>
        <v>4.432973813510066E-2</v>
      </c>
    </row>
    <row r="78" spans="1:5" x14ac:dyDescent="0.25">
      <c r="A78" s="1"/>
      <c r="B78" s="119">
        <v>2023</v>
      </c>
      <c r="C78" s="120">
        <v>201287</v>
      </c>
      <c r="D78" s="121">
        <f t="shared" si="5"/>
        <v>0.12331603326078455</v>
      </c>
    </row>
    <row r="79" spans="1:5" x14ac:dyDescent="0.25">
      <c r="A79" s="1"/>
      <c r="B79" s="119">
        <v>2022</v>
      </c>
      <c r="C79" s="120">
        <v>179190</v>
      </c>
      <c r="D79" s="121">
        <f t="shared" si="5"/>
        <v>2.536272497631828</v>
      </c>
    </row>
    <row r="80" spans="1:5" x14ac:dyDescent="0.25">
      <c r="A80" s="1"/>
      <c r="B80" s="119">
        <v>2021</v>
      </c>
      <c r="C80" s="120">
        <v>50672</v>
      </c>
      <c r="D80" s="121">
        <f t="shared" si="5"/>
        <v>-6.6556138896564421E-2</v>
      </c>
    </row>
    <row r="81" spans="1:5" x14ac:dyDescent="0.25">
      <c r="A81" s="1">
        <v>2</v>
      </c>
      <c r="B81" s="119">
        <v>2020</v>
      </c>
      <c r="C81" s="120">
        <v>54285</v>
      </c>
      <c r="D81" s="121">
        <f t="shared" si="5"/>
        <v>-0.69451322453573439</v>
      </c>
    </row>
    <row r="82" spans="1:5" x14ac:dyDescent="0.25">
      <c r="A82" s="1">
        <v>3</v>
      </c>
      <c r="B82" s="119">
        <v>2019</v>
      </c>
      <c r="C82" s="120">
        <v>177700</v>
      </c>
      <c r="D82" s="121">
        <f t="shared" si="5"/>
        <v>-0.10433016295445041</v>
      </c>
    </row>
    <row r="83" spans="1:5" x14ac:dyDescent="0.25">
      <c r="A83" s="1">
        <v>4</v>
      </c>
      <c r="B83" s="119">
        <v>2018</v>
      </c>
      <c r="C83" s="120">
        <v>198399</v>
      </c>
      <c r="D83" s="121">
        <f t="shared" si="5"/>
        <v>-6.8982022440274293E-2</v>
      </c>
    </row>
    <row r="84" spans="1:5" x14ac:dyDescent="0.25">
      <c r="A84" s="1">
        <v>5</v>
      </c>
      <c r="B84" s="119">
        <v>2017</v>
      </c>
      <c r="C84" s="120">
        <v>213099</v>
      </c>
      <c r="D84" s="121">
        <f>C84/C85-1</f>
        <v>1.703336037798886E-2</v>
      </c>
    </row>
    <row r="85" spans="1:5" x14ac:dyDescent="0.25">
      <c r="A85" s="1">
        <v>6</v>
      </c>
      <c r="B85" s="119">
        <v>2016</v>
      </c>
      <c r="C85" s="120">
        <v>209530</v>
      </c>
      <c r="D85" s="121">
        <f>C85/C86-1</f>
        <v>0.13661883967560828</v>
      </c>
    </row>
    <row r="86" spans="1:5" x14ac:dyDescent="0.25">
      <c r="A86" s="1">
        <v>7</v>
      </c>
      <c r="B86" s="119">
        <v>2015</v>
      </c>
      <c r="C86" s="120">
        <v>184345</v>
      </c>
      <c r="D86" s="121">
        <f t="shared" ref="D86:D88" si="6">C86/C87-1</f>
        <v>2.4867683686176756E-2</v>
      </c>
    </row>
    <row r="87" spans="1:5" x14ac:dyDescent="0.25">
      <c r="A87" s="1">
        <v>8</v>
      </c>
      <c r="B87" s="119">
        <v>2014</v>
      </c>
      <c r="C87" s="120">
        <v>179872</v>
      </c>
      <c r="D87" s="121">
        <f t="shared" si="6"/>
        <v>-1.5193241608129293E-2</v>
      </c>
    </row>
    <row r="88" spans="1:5" x14ac:dyDescent="0.25">
      <c r="A88" s="1">
        <v>9</v>
      </c>
      <c r="B88" s="119">
        <v>2013</v>
      </c>
      <c r="C88" s="120">
        <v>182647</v>
      </c>
      <c r="D88" s="121">
        <f t="shared" si="6"/>
        <v>-2.1063689522288431E-2</v>
      </c>
    </row>
    <row r="89" spans="1:5" x14ac:dyDescent="0.25">
      <c r="A89" s="1">
        <v>10</v>
      </c>
      <c r="B89" s="119">
        <v>2012</v>
      </c>
      <c r="C89" s="120">
        <v>186577</v>
      </c>
      <c r="D89" s="121">
        <f>C89/C90-1</f>
        <v>-8.2686398387374349E-2</v>
      </c>
    </row>
    <row r="90" spans="1:5" x14ac:dyDescent="0.25">
      <c r="A90" s="1">
        <v>11</v>
      </c>
      <c r="B90" s="119">
        <v>2011</v>
      </c>
      <c r="C90" s="120">
        <v>203395</v>
      </c>
      <c r="D90" s="121">
        <f t="shared" ref="D90" si="7">C90/C91-1</f>
        <v>0.1556993744069366</v>
      </c>
    </row>
    <row r="91" spans="1:5" x14ac:dyDescent="0.25">
      <c r="A91" s="1">
        <v>12</v>
      </c>
      <c r="B91" s="119">
        <v>2010</v>
      </c>
      <c r="C91" s="120">
        <v>175993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259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526356</v>
      </c>
      <c r="D100" s="121">
        <f t="shared" ref="D100:D113" si="8">C100/C101-1</f>
        <v>3.3154387445653688E-2</v>
      </c>
    </row>
    <row r="101" spans="2:5" x14ac:dyDescent="0.25">
      <c r="B101" s="119">
        <v>2023</v>
      </c>
      <c r="C101" s="120">
        <v>509465</v>
      </c>
      <c r="D101" s="121">
        <f t="shared" si="8"/>
        <v>3.7653418279434137E-2</v>
      </c>
    </row>
    <row r="102" spans="2:5" x14ac:dyDescent="0.25">
      <c r="B102" s="119">
        <v>2022</v>
      </c>
      <c r="C102" s="120">
        <v>490978</v>
      </c>
      <c r="D102" s="121">
        <f t="shared" si="8"/>
        <v>1.0847525996883345</v>
      </c>
    </row>
    <row r="103" spans="2:5" x14ac:dyDescent="0.25">
      <c r="B103" s="119">
        <v>2021</v>
      </c>
      <c r="C103" s="120">
        <v>235509</v>
      </c>
      <c r="D103" s="121">
        <f t="shared" si="8"/>
        <v>0.39300036672068894</v>
      </c>
    </row>
    <row r="104" spans="2:5" x14ac:dyDescent="0.25">
      <c r="B104" s="119">
        <v>2020</v>
      </c>
      <c r="C104" s="120">
        <v>169066</v>
      </c>
      <c r="D104" s="121">
        <f t="shared" si="8"/>
        <v>-0.70308877867850572</v>
      </c>
    </row>
    <row r="105" spans="2:5" x14ac:dyDescent="0.25">
      <c r="B105" s="119">
        <v>2019</v>
      </c>
      <c r="C105" s="120">
        <v>569416</v>
      </c>
      <c r="D105" s="121">
        <f t="shared" si="8"/>
        <v>-7.2435626984295065E-2</v>
      </c>
    </row>
    <row r="106" spans="2:5" x14ac:dyDescent="0.25">
      <c r="B106" s="119">
        <v>2018</v>
      </c>
      <c r="C106" s="120">
        <v>613883</v>
      </c>
      <c r="D106" s="121">
        <f t="shared" si="8"/>
        <v>-3.8950283595010959E-2</v>
      </c>
    </row>
    <row r="107" spans="2:5" x14ac:dyDescent="0.25">
      <c r="B107" s="119">
        <v>2017</v>
      </c>
      <c r="C107" s="120">
        <v>638763</v>
      </c>
      <c r="D107" s="121">
        <f t="shared" si="8"/>
        <v>4.9932197539387158E-2</v>
      </c>
    </row>
    <row r="108" spans="2:5" x14ac:dyDescent="0.25">
      <c r="B108" s="119">
        <v>2016</v>
      </c>
      <c r="C108" s="120">
        <v>608385</v>
      </c>
      <c r="D108" s="121">
        <f t="shared" si="8"/>
        <v>7.3254419080549082E-2</v>
      </c>
    </row>
    <row r="109" spans="2:5" x14ac:dyDescent="0.25">
      <c r="B109" s="119">
        <v>2015</v>
      </c>
      <c r="C109" s="120">
        <v>566860</v>
      </c>
      <c r="D109" s="121">
        <f t="shared" si="8"/>
        <v>3.2014809282701062E-3</v>
      </c>
    </row>
    <row r="110" spans="2:5" x14ac:dyDescent="0.25">
      <c r="B110" s="119">
        <v>2014</v>
      </c>
      <c r="C110" s="120">
        <v>565051</v>
      </c>
      <c r="D110" s="121">
        <f t="shared" si="8"/>
        <v>1.7343694298708412E-2</v>
      </c>
    </row>
    <row r="111" spans="2:5" x14ac:dyDescent="0.25">
      <c r="B111" s="119">
        <v>2013</v>
      </c>
      <c r="C111" s="120">
        <v>555418</v>
      </c>
      <c r="D111" s="121">
        <f t="shared" si="8"/>
        <v>4.5173989296440453E-2</v>
      </c>
    </row>
    <row r="112" spans="2:5" x14ac:dyDescent="0.25">
      <c r="B112" s="119">
        <v>2012</v>
      </c>
      <c r="C112" s="120">
        <v>531412</v>
      </c>
      <c r="D112" s="121">
        <f t="shared" si="8"/>
        <v>1.5179591415679372E-2</v>
      </c>
    </row>
    <row r="113" spans="2:4" x14ac:dyDescent="0.25">
      <c r="B113" s="119">
        <v>2011</v>
      </c>
      <c r="C113" s="120">
        <v>523466</v>
      </c>
      <c r="D113" s="121">
        <f t="shared" si="8"/>
        <v>0.12600212093639551</v>
      </c>
    </row>
    <row r="114" spans="2:4" x14ac:dyDescent="0.25">
      <c r="B114" s="119">
        <v>2010</v>
      </c>
      <c r="C114" s="120">
        <v>464889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5F65-B493-44C3-A2CB-5D2AF3B12A20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260</v>
      </c>
      <c r="D5" s="131" t="s">
        <v>231</v>
      </c>
      <c r="E5" s="131" t="s">
        <v>232</v>
      </c>
      <c r="F5" s="131" t="s">
        <v>233</v>
      </c>
      <c r="G5" s="131" t="s">
        <v>234</v>
      </c>
      <c r="H5" s="131" t="s">
        <v>235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mayo 2025</v>
      </c>
      <c r="L5" s="14" t="str">
        <f>CONCATENATE("cuota/ total municipio ",RIGHT(H5,2))</f>
        <v>cuota/ total municipio 25</v>
      </c>
      <c r="M5" s="13" t="s">
        <v>261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mayo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948382</v>
      </c>
      <c r="D6" s="135">
        <v>378303</v>
      </c>
      <c r="E6" s="135">
        <v>1821530</v>
      </c>
      <c r="F6" s="135">
        <v>2092095</v>
      </c>
      <c r="G6" s="135">
        <v>2239198</v>
      </c>
      <c r="H6" s="135">
        <v>2228887</v>
      </c>
      <c r="I6" s="136">
        <f>IFERROR(H6/G6-1,"-")</f>
        <v>-4.6047736734312616E-3</v>
      </c>
      <c r="J6" s="135">
        <f>IFERROR(H6-G6,"-")</f>
        <v>-10311</v>
      </c>
      <c r="K6" s="136">
        <f t="shared" ref="K6:K57" si="0">IFERROR(H6/$H$6,"-")</f>
        <v>1</v>
      </c>
      <c r="L6" s="137">
        <f>H6/H6</f>
        <v>1</v>
      </c>
      <c r="M6" s="135">
        <v>1066</v>
      </c>
      <c r="N6" s="135">
        <v>114793</v>
      </c>
      <c r="O6" s="135">
        <v>379380</v>
      </c>
      <c r="P6" s="135">
        <v>391272</v>
      </c>
      <c r="Q6" s="135">
        <v>451281</v>
      </c>
      <c r="R6" s="135">
        <v>445383</v>
      </c>
      <c r="S6" s="136">
        <f>IFERROR(R6/Q6-1,"-")</f>
        <v>-1.3069462264088227E-2</v>
      </c>
      <c r="T6" s="135">
        <f t="shared" ref="T6:T57" si="1">R6-Q6</f>
        <v>-5898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288839</v>
      </c>
      <c r="E7" s="139">
        <v>1449676</v>
      </c>
      <c r="F7" s="139">
        <v>1654424</v>
      </c>
      <c r="G7" s="139">
        <v>1752365</v>
      </c>
      <c r="H7" s="139">
        <v>1724148</v>
      </c>
      <c r="I7" s="140">
        <f t="shared" ref="I7:I57" si="2">IFERROR(H7/G7-1,"-")</f>
        <v>-1.6102238974186278E-2</v>
      </c>
      <c r="J7" s="139">
        <f t="shared" ref="J7:J57" si="3">IFERROR(H7-G7,"-")</f>
        <v>-28217</v>
      </c>
      <c r="K7" s="140">
        <f t="shared" si="0"/>
        <v>0.77354661766164012</v>
      </c>
      <c r="L7" s="140">
        <f>H7/H6</f>
        <v>0.77354661766164012</v>
      </c>
      <c r="M7" s="139">
        <v>0</v>
      </c>
      <c r="N7" s="139">
        <v>88479</v>
      </c>
      <c r="O7" s="139">
        <v>305518</v>
      </c>
      <c r="P7" s="139">
        <v>311677</v>
      </c>
      <c r="Q7" s="139">
        <v>354643</v>
      </c>
      <c r="R7" s="139">
        <v>342559</v>
      </c>
      <c r="S7" s="140">
        <f t="shared" ref="S7:S57" si="4">IFERROR(R7/Q7-1,"-")</f>
        <v>-3.4073702286524732E-2</v>
      </c>
      <c r="T7" s="139">
        <f t="shared" si="1"/>
        <v>-12084</v>
      </c>
      <c r="U7" s="140">
        <f t="shared" ref="U7:U57" si="5">IFERROR(P7/$P$6,"-")</f>
        <v>0.79657373898464501</v>
      </c>
      <c r="V7" s="140">
        <f>IFERROR(R7/R6,"-")</f>
        <v>0.7691335322632431</v>
      </c>
    </row>
    <row r="8" spans="1:22" x14ac:dyDescent="0.25">
      <c r="B8" s="99" t="s">
        <v>142</v>
      </c>
      <c r="C8" s="53">
        <v>575900</v>
      </c>
      <c r="D8" s="53">
        <v>226523</v>
      </c>
      <c r="E8" s="53">
        <v>1187391</v>
      </c>
      <c r="F8" s="53">
        <v>1340265</v>
      </c>
      <c r="G8" s="53">
        <v>1441562</v>
      </c>
      <c r="H8" s="53">
        <v>1411884</v>
      </c>
      <c r="I8" s="100">
        <f t="shared" si="2"/>
        <v>-2.0587390622116897E-2</v>
      </c>
      <c r="J8" s="53">
        <f t="shared" si="3"/>
        <v>-29678</v>
      </c>
      <c r="K8" s="100">
        <f t="shared" si="0"/>
        <v>0.63344799444745292</v>
      </c>
      <c r="L8" s="100">
        <f>H8/H6</f>
        <v>0.63344799444745292</v>
      </c>
      <c r="M8" s="53">
        <v>0</v>
      </c>
      <c r="N8" s="53">
        <v>70722</v>
      </c>
      <c r="O8" s="53">
        <v>254131</v>
      </c>
      <c r="P8" s="53">
        <v>255585</v>
      </c>
      <c r="Q8" s="53">
        <v>295865</v>
      </c>
      <c r="R8" s="53">
        <v>282195</v>
      </c>
      <c r="S8" s="100">
        <f t="shared" si="4"/>
        <v>-4.6203504976932042E-2</v>
      </c>
      <c r="T8" s="53">
        <f t="shared" si="1"/>
        <v>-13670</v>
      </c>
      <c r="U8" s="100">
        <f t="shared" si="5"/>
        <v>0.65321566582837509</v>
      </c>
      <c r="V8" s="100">
        <f>IFERROR(R8/R6,"-")</f>
        <v>0.63360074362964014</v>
      </c>
    </row>
    <row r="9" spans="1:22" x14ac:dyDescent="0.25">
      <c r="B9" s="99" t="s">
        <v>144</v>
      </c>
      <c r="C9" s="53">
        <v>148691</v>
      </c>
      <c r="D9" s="53">
        <v>62316</v>
      </c>
      <c r="E9" s="53">
        <v>262285</v>
      </c>
      <c r="F9" s="53">
        <v>314159</v>
      </c>
      <c r="G9" s="53">
        <v>310803</v>
      </c>
      <c r="H9" s="53">
        <v>312264</v>
      </c>
      <c r="I9" s="100">
        <f t="shared" si="2"/>
        <v>4.7007268269612101E-3</v>
      </c>
      <c r="J9" s="53">
        <f t="shared" si="3"/>
        <v>1461</v>
      </c>
      <c r="K9" s="100">
        <f t="shared" si="0"/>
        <v>0.14009862321418717</v>
      </c>
      <c r="L9" s="100">
        <f>H9/H6</f>
        <v>0.14009862321418717</v>
      </c>
      <c r="M9" s="53">
        <v>0</v>
      </c>
      <c r="N9" s="53">
        <v>17757</v>
      </c>
      <c r="O9" s="53">
        <v>51387</v>
      </c>
      <c r="P9" s="53">
        <v>56092</v>
      </c>
      <c r="Q9" s="53">
        <v>58778</v>
      </c>
      <c r="R9" s="53">
        <v>60364</v>
      </c>
      <c r="S9" s="100">
        <f t="shared" si="4"/>
        <v>2.6982884752798642E-2</v>
      </c>
      <c r="T9" s="53">
        <f t="shared" si="1"/>
        <v>1586</v>
      </c>
      <c r="U9" s="100">
        <f t="shared" si="5"/>
        <v>0.14335807315626981</v>
      </c>
      <c r="V9" s="100">
        <f>IFERROR(R9/R6,"-")</f>
        <v>0.13553278863360299</v>
      </c>
    </row>
    <row r="10" spans="1:22" ht="16.5" thickBot="1" x14ac:dyDescent="0.3">
      <c r="B10" s="141" t="s">
        <v>65</v>
      </c>
      <c r="C10" s="142">
        <v>222725</v>
      </c>
      <c r="D10" s="142">
        <v>89464</v>
      </c>
      <c r="E10" s="142">
        <v>371854</v>
      </c>
      <c r="F10" s="142">
        <v>437671</v>
      </c>
      <c r="G10" s="142">
        <v>486833</v>
      </c>
      <c r="H10" s="142">
        <v>504739</v>
      </c>
      <c r="I10" s="143">
        <f t="shared" si="2"/>
        <v>3.6780579788140866E-2</v>
      </c>
      <c r="J10" s="142">
        <f t="shared" si="3"/>
        <v>17906</v>
      </c>
      <c r="K10" s="143">
        <f t="shared" si="0"/>
        <v>0.2264533823383599</v>
      </c>
      <c r="L10" s="143">
        <f>H10/H6</f>
        <v>0.2264533823383599</v>
      </c>
      <c r="M10" s="142">
        <v>0</v>
      </c>
      <c r="N10" s="142">
        <v>26314</v>
      </c>
      <c r="O10" s="142">
        <v>73862</v>
      </c>
      <c r="P10" s="142">
        <v>79595</v>
      </c>
      <c r="Q10" s="142">
        <v>96638</v>
      </c>
      <c r="R10" s="142">
        <v>102824</v>
      </c>
      <c r="S10" s="143">
        <f t="shared" si="4"/>
        <v>6.4012086342846608E-2</v>
      </c>
      <c r="T10" s="142">
        <f t="shared" si="1"/>
        <v>6186</v>
      </c>
      <c r="U10" s="143">
        <f t="shared" si="5"/>
        <v>0.20342626101535505</v>
      </c>
      <c r="V10" s="143">
        <f>IFERROR(R10/R6,"-")</f>
        <v>0.2308664677367569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134314</v>
      </c>
      <c r="E11" s="135">
        <v>683221</v>
      </c>
      <c r="F11" s="135">
        <v>758695</v>
      </c>
      <c r="G11" s="135">
        <v>801852</v>
      </c>
      <c r="H11" s="135">
        <v>771372</v>
      </c>
      <c r="I11" s="136">
        <f t="shared" si="2"/>
        <v>-3.8012002214872553E-2</v>
      </c>
      <c r="J11" s="135">
        <f t="shared" si="3"/>
        <v>-30480</v>
      </c>
      <c r="K11" s="136">
        <f t="shared" si="0"/>
        <v>0.34607945580013699</v>
      </c>
      <c r="L11" s="137">
        <f>H11/H11</f>
        <v>1</v>
      </c>
      <c r="M11" s="135">
        <v>0</v>
      </c>
      <c r="N11" s="135">
        <v>42014</v>
      </c>
      <c r="O11" s="135">
        <v>145846</v>
      </c>
      <c r="P11" s="135">
        <v>150325</v>
      </c>
      <c r="Q11" s="135">
        <v>161561</v>
      </c>
      <c r="R11" s="135">
        <v>153212</v>
      </c>
      <c r="S11" s="136">
        <f t="shared" si="4"/>
        <v>-5.167707553184242E-2</v>
      </c>
      <c r="T11" s="135">
        <f t="shared" si="1"/>
        <v>-8349</v>
      </c>
      <c r="U11" s="136">
        <f t="shared" si="5"/>
        <v>0.38419564906254472</v>
      </c>
      <c r="V11" s="137">
        <f>IFERROR(R11/R11,"-")</f>
        <v>1</v>
      </c>
    </row>
    <row r="12" spans="1:22" ht="15.75" x14ac:dyDescent="0.25">
      <c r="A12" s="144">
        <f>G12/$G$11</f>
        <v>0.81408414520385308</v>
      </c>
      <c r="B12" s="138" t="s">
        <v>62</v>
      </c>
      <c r="C12" s="139">
        <v>279824</v>
      </c>
      <c r="D12" s="139">
        <v>106333</v>
      </c>
      <c r="E12" s="139">
        <v>589877</v>
      </c>
      <c r="F12" s="139">
        <v>623197</v>
      </c>
      <c r="G12" s="139">
        <v>652775</v>
      </c>
      <c r="H12" s="139">
        <v>619504</v>
      </c>
      <c r="I12" s="140">
        <f t="shared" si="2"/>
        <v>-5.0968557313009866E-2</v>
      </c>
      <c r="J12" s="139">
        <f t="shared" si="3"/>
        <v>-33271</v>
      </c>
      <c r="K12" s="140">
        <f t="shared" si="0"/>
        <v>0.27794320663183014</v>
      </c>
      <c r="L12" s="140">
        <f>H12/H11</f>
        <v>0.80311963618072735</v>
      </c>
      <c r="M12" s="139">
        <v>0</v>
      </c>
      <c r="N12" s="139">
        <v>33362</v>
      </c>
      <c r="O12" s="139">
        <v>125144</v>
      </c>
      <c r="P12" s="139">
        <v>124155</v>
      </c>
      <c r="Q12" s="139">
        <v>132737</v>
      </c>
      <c r="R12" s="139">
        <v>123526</v>
      </c>
      <c r="S12" s="140">
        <f t="shared" si="4"/>
        <v>-6.9392859564401776E-2</v>
      </c>
      <c r="T12" s="139">
        <f t="shared" si="1"/>
        <v>-9211</v>
      </c>
      <c r="U12" s="140">
        <f t="shared" si="5"/>
        <v>0.31731123106176778</v>
      </c>
      <c r="V12" s="140">
        <f>IFERROR(R12/R11,"-")</f>
        <v>0.80624233088791997</v>
      </c>
    </row>
    <row r="13" spans="1:22" x14ac:dyDescent="0.25">
      <c r="A13" s="144">
        <f>G13/$G$11</f>
        <v>0.73330365204551462</v>
      </c>
      <c r="B13" s="99" t="s">
        <v>142</v>
      </c>
      <c r="C13" s="53">
        <v>243977</v>
      </c>
      <c r="D13" s="53">
        <v>104218</v>
      </c>
      <c r="E13" s="53">
        <v>528412</v>
      </c>
      <c r="F13" s="53">
        <v>554757</v>
      </c>
      <c r="G13" s="53">
        <v>588001</v>
      </c>
      <c r="H13" s="53">
        <v>553904</v>
      </c>
      <c r="I13" s="100">
        <f t="shared" si="2"/>
        <v>-5.7987996619053406E-2</v>
      </c>
      <c r="J13" s="53">
        <f t="shared" si="3"/>
        <v>-34097</v>
      </c>
      <c r="K13" s="100">
        <f t="shared" si="0"/>
        <v>0.24851147680434227</v>
      </c>
      <c r="L13" s="100">
        <f>H13/H11</f>
        <v>0.71807636263696373</v>
      </c>
      <c r="M13" s="53">
        <v>0</v>
      </c>
      <c r="N13" s="53">
        <v>33045</v>
      </c>
      <c r="O13" s="53">
        <v>113457</v>
      </c>
      <c r="P13" s="53">
        <v>111213</v>
      </c>
      <c r="Q13" s="53">
        <v>119801</v>
      </c>
      <c r="R13" s="53">
        <v>110077</v>
      </c>
      <c r="S13" s="100">
        <f t="shared" si="4"/>
        <v>-8.1167936828574039E-2</v>
      </c>
      <c r="T13" s="53">
        <f t="shared" si="1"/>
        <v>-9724</v>
      </c>
      <c r="U13" s="100">
        <f t="shared" si="5"/>
        <v>0.2842344967183954</v>
      </c>
      <c r="V13" s="100">
        <f>IFERROR(R13/R11,"-")</f>
        <v>0.71846200036550667</v>
      </c>
    </row>
    <row r="14" spans="1:22" x14ac:dyDescent="0.25">
      <c r="A14" s="144">
        <f>G14/$G$11</f>
        <v>8.0780493158338448E-2</v>
      </c>
      <c r="B14" s="99" t="s">
        <v>144</v>
      </c>
      <c r="C14" s="53">
        <v>35847</v>
      </c>
      <c r="D14" s="53">
        <v>2115</v>
      </c>
      <c r="E14" s="53">
        <v>61465</v>
      </c>
      <c r="F14" s="53">
        <v>68440</v>
      </c>
      <c r="G14" s="53">
        <v>64774</v>
      </c>
      <c r="H14" s="53">
        <v>65600</v>
      </c>
      <c r="I14" s="100">
        <f t="shared" si="2"/>
        <v>1.2752030135548154E-2</v>
      </c>
      <c r="J14" s="53">
        <f t="shared" si="3"/>
        <v>826</v>
      </c>
      <c r="K14" s="100">
        <f t="shared" si="0"/>
        <v>2.9431729827487891E-2</v>
      </c>
      <c r="L14" s="100">
        <f>H14/H11</f>
        <v>8.5043273543763578E-2</v>
      </c>
      <c r="M14" s="53">
        <v>0</v>
      </c>
      <c r="N14" s="53">
        <v>317</v>
      </c>
      <c r="O14" s="53">
        <v>11687</v>
      </c>
      <c r="P14" s="53">
        <v>12942</v>
      </c>
      <c r="Q14" s="53">
        <v>12936</v>
      </c>
      <c r="R14" s="53">
        <v>13449</v>
      </c>
      <c r="S14" s="100">
        <f t="shared" si="4"/>
        <v>3.9656771799629009E-2</v>
      </c>
      <c r="T14" s="53">
        <f t="shared" si="1"/>
        <v>513</v>
      </c>
      <c r="U14" s="100">
        <f t="shared" si="5"/>
        <v>3.3076734343372383E-2</v>
      </c>
      <c r="V14" s="100">
        <f>IFERROR(R14/R11,"-")</f>
        <v>8.7780330522413394E-2</v>
      </c>
    </row>
    <row r="15" spans="1:22" ht="16.5" thickBot="1" x14ac:dyDescent="0.3">
      <c r="A15" s="144">
        <f>G15/$G$11</f>
        <v>0.18591585479614692</v>
      </c>
      <c r="B15" s="141" t="s">
        <v>65</v>
      </c>
      <c r="C15" s="142">
        <v>64346</v>
      </c>
      <c r="D15" s="142">
        <v>27981</v>
      </c>
      <c r="E15" s="142">
        <v>93344</v>
      </c>
      <c r="F15" s="142">
        <v>135498</v>
      </c>
      <c r="G15" s="142">
        <v>149077</v>
      </c>
      <c r="H15" s="142">
        <v>151868</v>
      </c>
      <c r="I15" s="143">
        <f t="shared" si="2"/>
        <v>1.8721868564567368E-2</v>
      </c>
      <c r="J15" s="142">
        <f t="shared" si="3"/>
        <v>2791</v>
      </c>
      <c r="K15" s="143">
        <f t="shared" si="0"/>
        <v>6.8136249168306878E-2</v>
      </c>
      <c r="L15" s="143">
        <f>H15/H11</f>
        <v>0.19688036381927268</v>
      </c>
      <c r="M15" s="142">
        <v>0</v>
      </c>
      <c r="N15" s="142">
        <v>8652</v>
      </c>
      <c r="O15" s="142">
        <v>20702</v>
      </c>
      <c r="P15" s="142">
        <v>26170</v>
      </c>
      <c r="Q15" s="142">
        <v>28824</v>
      </c>
      <c r="R15" s="142">
        <v>29686</v>
      </c>
      <c r="S15" s="143">
        <f t="shared" si="4"/>
        <v>2.9905634193727382E-2</v>
      </c>
      <c r="T15" s="142">
        <f t="shared" si="1"/>
        <v>862</v>
      </c>
      <c r="U15" s="143">
        <f t="shared" si="5"/>
        <v>6.6884418000776949E-2</v>
      </c>
      <c r="V15" s="143">
        <f>IFERROR(R15/R11,"-")</f>
        <v>0.19375766911208001</v>
      </c>
    </row>
    <row r="16" spans="1:22" ht="15.75" x14ac:dyDescent="0.25">
      <c r="A16" s="81"/>
      <c r="B16" s="134" t="s">
        <v>47</v>
      </c>
      <c r="C16" s="135">
        <v>249277</v>
      </c>
      <c r="D16" s="135">
        <v>60212</v>
      </c>
      <c r="E16" s="135">
        <v>473974</v>
      </c>
      <c r="F16" s="135">
        <v>528116</v>
      </c>
      <c r="G16" s="135">
        <v>561508</v>
      </c>
      <c r="H16" s="135">
        <v>579080</v>
      </c>
      <c r="I16" s="136">
        <f t="shared" si="2"/>
        <v>3.1294300348347681E-2</v>
      </c>
      <c r="J16" s="135">
        <f t="shared" si="3"/>
        <v>17572</v>
      </c>
      <c r="K16" s="136">
        <f t="shared" si="0"/>
        <v>0.25980680043447696</v>
      </c>
      <c r="L16" s="137">
        <f>H16/H16</f>
        <v>1</v>
      </c>
      <c r="M16" s="135">
        <v>0</v>
      </c>
      <c r="N16" s="135">
        <v>15428</v>
      </c>
      <c r="O16" s="135">
        <v>97379</v>
      </c>
      <c r="P16" s="135">
        <v>96632</v>
      </c>
      <c r="Q16" s="135">
        <v>110622</v>
      </c>
      <c r="R16" s="135">
        <v>116586</v>
      </c>
      <c r="S16" s="136">
        <f t="shared" si="4"/>
        <v>5.3913326463090439E-2</v>
      </c>
      <c r="T16" s="135">
        <f t="shared" si="1"/>
        <v>5964</v>
      </c>
      <c r="U16" s="136">
        <f t="shared" si="5"/>
        <v>0.2469688605369155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16403</v>
      </c>
      <c r="E17" s="139">
        <v>277876</v>
      </c>
      <c r="F17" s="139">
        <v>323810</v>
      </c>
      <c r="G17" s="139">
        <v>341885</v>
      </c>
      <c r="H17" s="139">
        <v>355156</v>
      </c>
      <c r="I17" s="140">
        <f t="shared" si="2"/>
        <v>3.8817146116384205E-2</v>
      </c>
      <c r="J17" s="139">
        <f t="shared" si="3"/>
        <v>13271</v>
      </c>
      <c r="K17" s="140">
        <f t="shared" si="0"/>
        <v>0.159342308515416</v>
      </c>
      <c r="L17" s="140">
        <f>H17/H16</f>
        <v>0.6133107688056918</v>
      </c>
      <c r="M17" s="139">
        <v>0</v>
      </c>
      <c r="N17" s="139">
        <v>4085</v>
      </c>
      <c r="O17" s="139">
        <v>59315</v>
      </c>
      <c r="P17" s="139">
        <v>62382</v>
      </c>
      <c r="Q17" s="139">
        <v>68445</v>
      </c>
      <c r="R17" s="139">
        <v>71750</v>
      </c>
      <c r="S17" s="140">
        <f t="shared" si="4"/>
        <v>4.82869457228432E-2</v>
      </c>
      <c r="T17" s="139">
        <f t="shared" si="1"/>
        <v>3305</v>
      </c>
      <c r="U17" s="140">
        <f t="shared" si="5"/>
        <v>0.15943384653131326</v>
      </c>
      <c r="V17" s="140">
        <f>IFERROR(R17/R16,"-")</f>
        <v>0.61542552279004337</v>
      </c>
    </row>
    <row r="18" spans="2:22" x14ac:dyDescent="0.25">
      <c r="B18" s="99" t="s">
        <v>142</v>
      </c>
      <c r="C18" s="53">
        <v>107490</v>
      </c>
      <c r="D18" s="53">
        <v>13634</v>
      </c>
      <c r="E18" s="53">
        <v>210963</v>
      </c>
      <c r="F18" s="53">
        <v>241856</v>
      </c>
      <c r="G18" s="53">
        <v>259242</v>
      </c>
      <c r="H18" s="53">
        <v>275154</v>
      </c>
      <c r="I18" s="100">
        <f t="shared" si="2"/>
        <v>6.1378943226791938E-2</v>
      </c>
      <c r="J18" s="53">
        <f t="shared" si="3"/>
        <v>15912</v>
      </c>
      <c r="K18" s="100">
        <f t="shared" si="0"/>
        <v>0.12344905775842382</v>
      </c>
      <c r="L18" s="100">
        <f>H18/H16</f>
        <v>0.47515714581750362</v>
      </c>
      <c r="M18" s="53">
        <v>0</v>
      </c>
      <c r="N18" s="53">
        <v>3475</v>
      </c>
      <c r="O18" s="53">
        <v>46145</v>
      </c>
      <c r="P18" s="53">
        <v>48589</v>
      </c>
      <c r="Q18" s="53">
        <v>52392</v>
      </c>
      <c r="R18" s="53">
        <v>57980</v>
      </c>
      <c r="S18" s="100">
        <f t="shared" si="4"/>
        <v>0.10665750496258974</v>
      </c>
      <c r="T18" s="53">
        <f t="shared" si="1"/>
        <v>5588</v>
      </c>
      <c r="U18" s="100">
        <f t="shared" si="5"/>
        <v>0.12418215461367028</v>
      </c>
      <c r="V18" s="100">
        <f>IFERROR(R18/R16,"-")</f>
        <v>0.49731528656957097</v>
      </c>
    </row>
    <row r="19" spans="2:22" x14ac:dyDescent="0.25">
      <c r="B19" s="99" t="s">
        <v>144</v>
      </c>
      <c r="C19" s="53">
        <v>39616</v>
      </c>
      <c r="D19" s="53">
        <v>2769</v>
      </c>
      <c r="E19" s="53">
        <v>66913</v>
      </c>
      <c r="F19" s="53">
        <v>81954</v>
      </c>
      <c r="G19" s="53">
        <v>82643</v>
      </c>
      <c r="H19" s="53">
        <v>80002</v>
      </c>
      <c r="I19" s="100">
        <f t="shared" si="2"/>
        <v>-3.1956729547572116E-2</v>
      </c>
      <c r="J19" s="53">
        <f t="shared" si="3"/>
        <v>-2641</v>
      </c>
      <c r="K19" s="100">
        <f t="shared" si="0"/>
        <v>3.5893250756992165E-2</v>
      </c>
      <c r="L19" s="100">
        <f>H19/H16</f>
        <v>0.13815362298818817</v>
      </c>
      <c r="M19" s="53">
        <v>0</v>
      </c>
      <c r="N19" s="53">
        <v>610</v>
      </c>
      <c r="O19" s="53">
        <v>13170</v>
      </c>
      <c r="P19" s="53">
        <v>13793</v>
      </c>
      <c r="Q19" s="53">
        <v>16053</v>
      </c>
      <c r="R19" s="53">
        <v>13770</v>
      </c>
      <c r="S19" s="100">
        <f t="shared" si="4"/>
        <v>-0.14221640814800973</v>
      </c>
      <c r="T19" s="53">
        <f t="shared" si="1"/>
        <v>-2283</v>
      </c>
      <c r="U19" s="100">
        <f t="shared" si="5"/>
        <v>3.525169191764297E-2</v>
      </c>
      <c r="V19" s="100">
        <f>IFERROR(R19/R16,"-")</f>
        <v>0.11811023622047244</v>
      </c>
    </row>
    <row r="20" spans="2:22" ht="16.5" thickBot="1" x14ac:dyDescent="0.3">
      <c r="B20" s="141" t="s">
        <v>65</v>
      </c>
      <c r="C20" s="142">
        <v>102171</v>
      </c>
      <c r="D20" s="142">
        <v>43809</v>
      </c>
      <c r="E20" s="142">
        <v>196098</v>
      </c>
      <c r="F20" s="142">
        <v>204306</v>
      </c>
      <c r="G20" s="142">
        <v>219623</v>
      </c>
      <c r="H20" s="142">
        <v>223924</v>
      </c>
      <c r="I20" s="143">
        <f t="shared" si="2"/>
        <v>1.9583559099001446E-2</v>
      </c>
      <c r="J20" s="142">
        <f t="shared" si="3"/>
        <v>4301</v>
      </c>
      <c r="K20" s="143">
        <f t="shared" si="0"/>
        <v>0.10046449191906094</v>
      </c>
      <c r="L20" s="143">
        <f>H20/H16</f>
        <v>0.3866892311943082</v>
      </c>
      <c r="M20" s="142">
        <v>0</v>
      </c>
      <c r="N20" s="142">
        <v>11343</v>
      </c>
      <c r="O20" s="142">
        <v>38064</v>
      </c>
      <c r="P20" s="142">
        <v>34250</v>
      </c>
      <c r="Q20" s="142">
        <v>42177</v>
      </c>
      <c r="R20" s="142">
        <v>44836</v>
      </c>
      <c r="S20" s="143">
        <f t="shared" si="4"/>
        <v>6.3043839059202966E-2</v>
      </c>
      <c r="T20" s="142">
        <f t="shared" si="1"/>
        <v>2659</v>
      </c>
      <c r="U20" s="143">
        <f t="shared" si="5"/>
        <v>8.7535014005602235E-2</v>
      </c>
      <c r="V20" s="143">
        <f>IFERROR(R20/R16,"-")</f>
        <v>0.38457447720995658</v>
      </c>
    </row>
    <row r="21" spans="2:22" ht="15.75" x14ac:dyDescent="0.25">
      <c r="B21" s="134" t="s">
        <v>48</v>
      </c>
      <c r="C21" s="135">
        <v>10070</v>
      </c>
      <c r="D21" s="135">
        <v>3463</v>
      </c>
      <c r="E21" s="135">
        <v>14300</v>
      </c>
      <c r="F21" s="135">
        <v>24366</v>
      </c>
      <c r="G21" s="135">
        <v>20854</v>
      </c>
      <c r="H21" s="135">
        <v>18447</v>
      </c>
      <c r="I21" s="136">
        <f t="shared" si="2"/>
        <v>-0.11542150187014477</v>
      </c>
      <c r="J21" s="135">
        <f t="shared" si="3"/>
        <v>-2407</v>
      </c>
      <c r="K21" s="136">
        <f t="shared" si="0"/>
        <v>8.2763280507266637E-3</v>
      </c>
      <c r="L21" s="137">
        <f>H21/H21</f>
        <v>1</v>
      </c>
      <c r="M21" s="135">
        <v>0</v>
      </c>
      <c r="N21" s="135">
        <v>1098</v>
      </c>
      <c r="O21" s="135">
        <v>2392</v>
      </c>
      <c r="P21" s="135">
        <v>3611</v>
      </c>
      <c r="Q21" s="135">
        <v>1870</v>
      </c>
      <c r="R21" s="135">
        <v>2625</v>
      </c>
      <c r="S21" s="136">
        <f t="shared" si="4"/>
        <v>0.40374331550802145</v>
      </c>
      <c r="T21" s="135">
        <f t="shared" si="1"/>
        <v>755</v>
      </c>
      <c r="U21" s="136">
        <f t="shared" si="5"/>
        <v>9.2288740313643709E-3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3463</v>
      </c>
      <c r="E22" s="139">
        <v>14300</v>
      </c>
      <c r="F22" s="139">
        <v>24103</v>
      </c>
      <c r="G22" s="139">
        <v>20584</v>
      </c>
      <c r="H22" s="139">
        <v>18160</v>
      </c>
      <c r="I22" s="140">
        <f t="shared" si="2"/>
        <v>-0.11776136805285664</v>
      </c>
      <c r="J22" s="139">
        <f t="shared" si="3"/>
        <v>-2424</v>
      </c>
      <c r="K22" s="140">
        <f t="shared" si="0"/>
        <v>8.1475642327314031E-3</v>
      </c>
      <c r="L22" s="140">
        <f>H22/H21</f>
        <v>0.98444191467447284</v>
      </c>
      <c r="M22" s="139">
        <v>0</v>
      </c>
      <c r="N22" s="139">
        <v>1098</v>
      </c>
      <c r="O22" s="139">
        <v>2392</v>
      </c>
      <c r="P22" s="139">
        <v>3579</v>
      </c>
      <c r="Q22" s="139">
        <v>1833</v>
      </c>
      <c r="R22" s="139">
        <v>2603</v>
      </c>
      <c r="S22" s="140">
        <f t="shared" si="4"/>
        <v>0.42007637752318594</v>
      </c>
      <c r="T22" s="139">
        <f t="shared" si="1"/>
        <v>770</v>
      </c>
      <c r="U22" s="140">
        <f t="shared" si="5"/>
        <v>9.1470894927313997E-3</v>
      </c>
      <c r="V22" s="140">
        <f>IFERROR(R22/R21,"-")</f>
        <v>0.99161904761904762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1098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13697</v>
      </c>
      <c r="E26" s="135">
        <v>56946</v>
      </c>
      <c r="F26" s="135">
        <v>71722</v>
      </c>
      <c r="G26" s="135">
        <v>100800</v>
      </c>
      <c r="H26" s="135">
        <v>78000</v>
      </c>
      <c r="I26" s="136">
        <f t="shared" si="2"/>
        <v>-0.22619047619047616</v>
      </c>
      <c r="J26" s="135">
        <f t="shared" si="3"/>
        <v>-22800</v>
      </c>
      <c r="K26" s="136">
        <f t="shared" si="0"/>
        <v>3.4995044611952061E-2</v>
      </c>
      <c r="L26" s="137">
        <f>H26/H26</f>
        <v>1</v>
      </c>
      <c r="M26" s="135">
        <v>0</v>
      </c>
      <c r="N26" s="135">
        <v>4327</v>
      </c>
      <c r="O26" s="135">
        <v>12688</v>
      </c>
      <c r="P26" s="135">
        <v>7550</v>
      </c>
      <c r="Q26" s="135">
        <v>22267</v>
      </c>
      <c r="R26" s="135">
        <v>16341</v>
      </c>
      <c r="S26" s="136">
        <f t="shared" si="4"/>
        <v>-0.26613374051286653</v>
      </c>
      <c r="T26" s="135">
        <f t="shared" si="1"/>
        <v>-5926</v>
      </c>
      <c r="U26" s="136">
        <f t="shared" si="5"/>
        <v>1.9296039583716697E-2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13364</v>
      </c>
      <c r="E27" s="139">
        <v>52151</v>
      </c>
      <c r="F27" s="139">
        <v>67931</v>
      </c>
      <c r="G27" s="139">
        <v>84114</v>
      </c>
      <c r="H27" s="139">
        <v>62084</v>
      </c>
      <c r="I27" s="140">
        <f t="shared" si="2"/>
        <v>-0.26190646028009601</v>
      </c>
      <c r="J27" s="139">
        <f t="shared" si="3"/>
        <v>-22030</v>
      </c>
      <c r="K27" s="140">
        <f t="shared" si="0"/>
        <v>2.7854260893441434E-2</v>
      </c>
      <c r="L27" s="140">
        <f>H27/H26</f>
        <v>0.79594871794871791</v>
      </c>
      <c r="M27" s="139">
        <v>0</v>
      </c>
      <c r="N27" s="139">
        <v>4248</v>
      </c>
      <c r="O27" s="139">
        <v>12175</v>
      </c>
      <c r="P27" s="139">
        <v>6778</v>
      </c>
      <c r="Q27" s="139">
        <v>19282</v>
      </c>
      <c r="R27" s="139">
        <v>13628</v>
      </c>
      <c r="S27" s="140">
        <f t="shared" si="4"/>
        <v>-0.29322684368841412</v>
      </c>
      <c r="T27" s="139">
        <f t="shared" si="1"/>
        <v>-5654</v>
      </c>
      <c r="U27" s="140">
        <f t="shared" si="5"/>
        <v>1.7322987589196263E-2</v>
      </c>
      <c r="V27" s="140">
        <f>IFERROR(R27/R26,"-")</f>
        <v>0.83397588886849028</v>
      </c>
    </row>
    <row r="28" spans="2:22" x14ac:dyDescent="0.25">
      <c r="B28" s="99" t="s">
        <v>142</v>
      </c>
      <c r="C28" s="53">
        <v>21395</v>
      </c>
      <c r="D28" s="53">
        <v>13364</v>
      </c>
      <c r="E28" s="53">
        <v>0</v>
      </c>
      <c r="F28" s="53">
        <v>6778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4248</v>
      </c>
      <c r="O28" s="53">
        <v>0</v>
      </c>
      <c r="P28" s="53">
        <v>6778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1.7322987589196263E-2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45059</v>
      </c>
      <c r="E30" s="135">
        <v>258125</v>
      </c>
      <c r="F30" s="135">
        <v>307593</v>
      </c>
      <c r="G30" s="135">
        <v>351238</v>
      </c>
      <c r="H30" s="135">
        <v>366681</v>
      </c>
      <c r="I30" s="136">
        <f t="shared" si="2"/>
        <v>4.3967338385937804E-2</v>
      </c>
      <c r="J30" s="135">
        <f t="shared" si="3"/>
        <v>15443</v>
      </c>
      <c r="K30" s="136">
        <f t="shared" si="0"/>
        <v>0.16451305068404096</v>
      </c>
      <c r="L30" s="137">
        <f>H30/H30</f>
        <v>1</v>
      </c>
      <c r="M30" s="135">
        <v>0</v>
      </c>
      <c r="N30" s="135">
        <v>18010</v>
      </c>
      <c r="O30" s="135">
        <v>53595</v>
      </c>
      <c r="P30" s="135">
        <v>58098</v>
      </c>
      <c r="Q30" s="135">
        <v>77065</v>
      </c>
      <c r="R30" s="135">
        <v>77025</v>
      </c>
      <c r="S30" s="136">
        <f t="shared" si="4"/>
        <v>-5.1904236683320004E-4</v>
      </c>
      <c r="T30" s="135">
        <f t="shared" si="1"/>
        <v>-40</v>
      </c>
      <c r="U30" s="136">
        <f t="shared" si="5"/>
        <v>0.1484849414218242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32704</v>
      </c>
      <c r="E31" s="139">
        <v>210102</v>
      </c>
      <c r="F31" s="139">
        <v>249332</v>
      </c>
      <c r="G31" s="139">
        <v>287138</v>
      </c>
      <c r="H31" s="139">
        <v>292974</v>
      </c>
      <c r="I31" s="140">
        <f t="shared" si="2"/>
        <v>2.032472191071899E-2</v>
      </c>
      <c r="J31" s="139">
        <f t="shared" si="3"/>
        <v>5836</v>
      </c>
      <c r="K31" s="140">
        <f t="shared" si="0"/>
        <v>0.13144407948900055</v>
      </c>
      <c r="L31" s="140">
        <f>H31/H30</f>
        <v>0.79898876680275221</v>
      </c>
      <c r="M31" s="139">
        <v>0</v>
      </c>
      <c r="N31" s="139">
        <v>13367</v>
      </c>
      <c r="O31" s="139">
        <v>43875</v>
      </c>
      <c r="P31" s="139">
        <v>46378</v>
      </c>
      <c r="Q31" s="139">
        <v>61791</v>
      </c>
      <c r="R31" s="139">
        <v>59345</v>
      </c>
      <c r="S31" s="140">
        <f t="shared" si="4"/>
        <v>-3.9585052839410273E-2</v>
      </c>
      <c r="T31" s="139">
        <f t="shared" si="1"/>
        <v>-2446</v>
      </c>
      <c r="U31" s="140">
        <f t="shared" si="5"/>
        <v>0.11853135414749842</v>
      </c>
      <c r="V31" s="140">
        <f>IFERROR(R31/R30,"-")</f>
        <v>0.77046413502109701</v>
      </c>
    </row>
    <row r="32" spans="2:22" x14ac:dyDescent="0.25">
      <c r="B32" s="99" t="s">
        <v>142</v>
      </c>
      <c r="C32" s="53">
        <v>93394</v>
      </c>
      <c r="D32" s="53">
        <v>18739</v>
      </c>
      <c r="E32" s="53">
        <v>166765</v>
      </c>
      <c r="F32" s="53">
        <v>208689</v>
      </c>
      <c r="G32" s="53">
        <v>241600</v>
      </c>
      <c r="H32" s="53">
        <v>244457</v>
      </c>
      <c r="I32" s="100">
        <f t="shared" si="2"/>
        <v>1.1825331125827843E-2</v>
      </c>
      <c r="J32" s="53">
        <f t="shared" si="3"/>
        <v>2857</v>
      </c>
      <c r="K32" s="100">
        <f t="shared" si="0"/>
        <v>0.10967671308594827</v>
      </c>
      <c r="L32" s="100">
        <f>H32/H30</f>
        <v>0.66667484816502631</v>
      </c>
      <c r="M32" s="53">
        <v>0</v>
      </c>
      <c r="N32" s="53">
        <v>6922</v>
      </c>
      <c r="O32" s="53">
        <v>36270</v>
      </c>
      <c r="P32" s="53">
        <v>38430</v>
      </c>
      <c r="Q32" s="53">
        <v>51394</v>
      </c>
      <c r="R32" s="53">
        <v>48554</v>
      </c>
      <c r="S32" s="100">
        <f t="shared" si="4"/>
        <v>-5.5259368797914155E-2</v>
      </c>
      <c r="T32" s="53">
        <f t="shared" si="1"/>
        <v>-2840</v>
      </c>
      <c r="U32" s="100">
        <f t="shared" si="5"/>
        <v>9.8218119364534132E-2</v>
      </c>
      <c r="V32" s="100">
        <f>IFERROR(R32/R30,"-")</f>
        <v>0.63036676403765013</v>
      </c>
    </row>
    <row r="33" spans="2:22" x14ac:dyDescent="0.25">
      <c r="B33" s="99" t="s">
        <v>144</v>
      </c>
      <c r="C33" s="53">
        <v>22825</v>
      </c>
      <c r="D33" s="53">
        <v>13965</v>
      </c>
      <c r="E33" s="53">
        <v>43337</v>
      </c>
      <c r="F33" s="53">
        <v>40643</v>
      </c>
      <c r="G33" s="53">
        <v>45538</v>
      </c>
      <c r="H33" s="53">
        <v>48517</v>
      </c>
      <c r="I33" s="100">
        <f t="shared" si="2"/>
        <v>6.5417892748913076E-2</v>
      </c>
      <c r="J33" s="53">
        <f t="shared" si="3"/>
        <v>2979</v>
      </c>
      <c r="K33" s="100">
        <f t="shared" si="0"/>
        <v>2.1767366403052286E-2</v>
      </c>
      <c r="L33" s="100">
        <f>H33/H30</f>
        <v>0.13231391863772599</v>
      </c>
      <c r="M33" s="53">
        <v>0</v>
      </c>
      <c r="N33" s="53">
        <v>6445</v>
      </c>
      <c r="O33" s="53">
        <v>7605</v>
      </c>
      <c r="P33" s="53">
        <v>7948</v>
      </c>
      <c r="Q33" s="53">
        <v>10397</v>
      </c>
      <c r="R33" s="53">
        <v>10791</v>
      </c>
      <c r="S33" s="100">
        <f t="shared" si="4"/>
        <v>3.7895546792343859E-2</v>
      </c>
      <c r="T33" s="53">
        <f t="shared" si="1"/>
        <v>394</v>
      </c>
      <c r="U33" s="100">
        <f t="shared" si="5"/>
        <v>2.031323478296428E-2</v>
      </c>
      <c r="V33" s="100">
        <f>IFERROR(R33/R30,"-")</f>
        <v>0.14009737098344693</v>
      </c>
    </row>
    <row r="34" spans="2:22" ht="16.5" thickBot="1" x14ac:dyDescent="0.3">
      <c r="B34" s="141" t="s">
        <v>65</v>
      </c>
      <c r="C34" s="142">
        <v>26023</v>
      </c>
      <c r="D34" s="142">
        <v>12355</v>
      </c>
      <c r="E34" s="142">
        <v>48023</v>
      </c>
      <c r="F34" s="142">
        <v>58261</v>
      </c>
      <c r="G34" s="142">
        <v>64100</v>
      </c>
      <c r="H34" s="142">
        <v>73707</v>
      </c>
      <c r="I34" s="143">
        <f t="shared" si="2"/>
        <v>0.14987519500780033</v>
      </c>
      <c r="J34" s="142">
        <f t="shared" si="3"/>
        <v>9607</v>
      </c>
      <c r="K34" s="143">
        <f t="shared" si="0"/>
        <v>3.3068971195040396E-2</v>
      </c>
      <c r="L34" s="143">
        <f>H34/H30</f>
        <v>0.20101123319724776</v>
      </c>
      <c r="M34" s="142">
        <v>0</v>
      </c>
      <c r="N34" s="142">
        <v>4643</v>
      </c>
      <c r="O34" s="142">
        <v>9720</v>
      </c>
      <c r="P34" s="142">
        <v>11720</v>
      </c>
      <c r="Q34" s="142">
        <v>15274</v>
      </c>
      <c r="R34" s="142">
        <v>17680</v>
      </c>
      <c r="S34" s="143">
        <f t="shared" si="4"/>
        <v>0.15752258740343072</v>
      </c>
      <c r="T34" s="142">
        <f t="shared" si="1"/>
        <v>2406</v>
      </c>
      <c r="U34" s="143">
        <f t="shared" si="5"/>
        <v>2.9953587274325788E-2</v>
      </c>
      <c r="V34" s="143">
        <f>IFERROR(R34/R30,"-")</f>
        <v>0.22953586497890296</v>
      </c>
    </row>
    <row r="35" spans="2:22" ht="15.75" x14ac:dyDescent="0.25">
      <c r="B35" s="134" t="s">
        <v>51</v>
      </c>
      <c r="C35" s="135">
        <v>12754</v>
      </c>
      <c r="D35" s="135">
        <v>9308</v>
      </c>
      <c r="E35" s="135">
        <v>20151</v>
      </c>
      <c r="F35" s="135">
        <v>26502</v>
      </c>
      <c r="G35" s="135">
        <v>25234</v>
      </c>
      <c r="H35" s="135">
        <v>24153</v>
      </c>
      <c r="I35" s="136">
        <f t="shared" si="2"/>
        <v>-4.2839026709994399E-2</v>
      </c>
      <c r="J35" s="135">
        <f t="shared" si="3"/>
        <v>-1081</v>
      </c>
      <c r="K35" s="136">
        <f t="shared" si="0"/>
        <v>1.0836350160416387E-2</v>
      </c>
      <c r="L35" s="137">
        <f>H35/H35</f>
        <v>1</v>
      </c>
      <c r="M35" s="135">
        <v>0</v>
      </c>
      <c r="N35" s="135">
        <v>2659</v>
      </c>
      <c r="O35" s="135">
        <v>3632</v>
      </c>
      <c r="P35" s="135">
        <v>5013</v>
      </c>
      <c r="Q35" s="135">
        <v>4992</v>
      </c>
      <c r="R35" s="135">
        <v>4998</v>
      </c>
      <c r="S35" s="136">
        <f t="shared" si="4"/>
        <v>1.2019230769231282E-3</v>
      </c>
      <c r="T35" s="135">
        <f t="shared" si="1"/>
        <v>6</v>
      </c>
      <c r="U35" s="136">
        <f t="shared" si="5"/>
        <v>1.2812059130221432E-2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9308</v>
      </c>
      <c r="E36" s="139">
        <v>20151</v>
      </c>
      <c r="F36" s="139">
        <v>26502</v>
      </c>
      <c r="G36" s="139">
        <v>25234</v>
      </c>
      <c r="H36" s="139">
        <v>24153</v>
      </c>
      <c r="I36" s="140">
        <f t="shared" si="2"/>
        <v>-4.2839026709994399E-2</v>
      </c>
      <c r="J36" s="139">
        <f t="shared" si="3"/>
        <v>-1081</v>
      </c>
      <c r="K36" s="140">
        <f t="shared" si="0"/>
        <v>1.0836350160416387E-2</v>
      </c>
      <c r="L36" s="140">
        <f>H36/H35</f>
        <v>1</v>
      </c>
      <c r="M36" s="139">
        <v>0</v>
      </c>
      <c r="N36" s="139">
        <v>2659</v>
      </c>
      <c r="O36" s="139">
        <v>3632</v>
      </c>
      <c r="P36" s="139">
        <v>5013</v>
      </c>
      <c r="Q36" s="139">
        <v>4992</v>
      </c>
      <c r="R36" s="139">
        <v>4998</v>
      </c>
      <c r="S36" s="140">
        <f t="shared" si="4"/>
        <v>1.2019230769231282E-3</v>
      </c>
      <c r="T36" s="139">
        <f t="shared" si="1"/>
        <v>6</v>
      </c>
      <c r="U36" s="140">
        <f t="shared" si="5"/>
        <v>1.2812059130221432E-2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6738</v>
      </c>
      <c r="F37" s="53">
        <v>22955</v>
      </c>
      <c r="G37" s="53">
        <v>21800</v>
      </c>
      <c r="H37" s="53">
        <v>20288</v>
      </c>
      <c r="I37" s="100">
        <f t="shared" si="2"/>
        <v>-6.9357798165137652E-2</v>
      </c>
      <c r="J37" s="53">
        <f t="shared" si="3"/>
        <v>-1512</v>
      </c>
      <c r="K37" s="100">
        <f t="shared" si="0"/>
        <v>9.1023008344523516E-3</v>
      </c>
      <c r="L37" s="100">
        <f>H37/H35</f>
        <v>0.83997847058336439</v>
      </c>
      <c r="M37" s="53">
        <v>0</v>
      </c>
      <c r="N37" s="53">
        <v>0</v>
      </c>
      <c r="O37" s="53">
        <v>3101</v>
      </c>
      <c r="P37" s="53">
        <v>4524</v>
      </c>
      <c r="Q37" s="53">
        <v>4496</v>
      </c>
      <c r="R37" s="53">
        <v>4275</v>
      </c>
      <c r="S37" s="100">
        <f t="shared" si="4"/>
        <v>-4.9154804270462593E-2</v>
      </c>
      <c r="T37" s="53">
        <f t="shared" si="1"/>
        <v>-221</v>
      </c>
      <c r="U37" s="100">
        <f t="shared" si="5"/>
        <v>1.1562289149236337E-2</v>
      </c>
      <c r="V37" s="100">
        <f>IFERROR(R37/R35,"-")</f>
        <v>0.85534213685474192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969</v>
      </c>
      <c r="F38" s="53">
        <v>3547</v>
      </c>
      <c r="G38" s="53">
        <v>3434</v>
      </c>
      <c r="H38" s="53">
        <v>3865</v>
      </c>
      <c r="I38" s="100">
        <f t="shared" si="2"/>
        <v>0.12550960978450787</v>
      </c>
      <c r="J38" s="53">
        <f t="shared" si="3"/>
        <v>431</v>
      </c>
      <c r="K38" s="100">
        <f t="shared" si="0"/>
        <v>1.7340493259640349E-3</v>
      </c>
      <c r="L38" s="100">
        <f>H38/H35</f>
        <v>0.16002152941663561</v>
      </c>
      <c r="M38" s="53">
        <v>0</v>
      </c>
      <c r="N38" s="53">
        <v>0</v>
      </c>
      <c r="O38" s="53">
        <v>531</v>
      </c>
      <c r="P38" s="53">
        <v>489</v>
      </c>
      <c r="Q38" s="53">
        <v>496</v>
      </c>
      <c r="R38" s="53">
        <v>723</v>
      </c>
      <c r="S38" s="100">
        <f t="shared" si="4"/>
        <v>0.45766129032258074</v>
      </c>
      <c r="T38" s="53">
        <f t="shared" si="1"/>
        <v>227</v>
      </c>
      <c r="U38" s="100">
        <f t="shared" si="5"/>
        <v>1.2497699809850948E-3</v>
      </c>
      <c r="V38" s="100">
        <f>IFERROR(R38/R35,"-")</f>
        <v>0.14465786314525811</v>
      </c>
    </row>
    <row r="39" spans="2:22" ht="15.75" x14ac:dyDescent="0.25">
      <c r="B39" s="134" t="s">
        <v>52</v>
      </c>
      <c r="C39" s="135">
        <v>36009</v>
      </c>
      <c r="D39" s="135">
        <v>19920</v>
      </c>
      <c r="E39" s="135">
        <v>78474</v>
      </c>
      <c r="F39" s="135">
        <v>104659</v>
      </c>
      <c r="G39" s="135">
        <v>98555</v>
      </c>
      <c r="H39" s="135">
        <v>108223</v>
      </c>
      <c r="I39" s="136">
        <f t="shared" si="2"/>
        <v>9.8097509005124151E-2</v>
      </c>
      <c r="J39" s="135">
        <f t="shared" si="3"/>
        <v>9668</v>
      </c>
      <c r="K39" s="136">
        <f t="shared" si="0"/>
        <v>4.8554727090247288E-2</v>
      </c>
      <c r="L39" s="137">
        <f>H39/H39</f>
        <v>1</v>
      </c>
      <c r="M39" s="135">
        <v>0</v>
      </c>
      <c r="N39" s="135">
        <v>6562</v>
      </c>
      <c r="O39" s="135">
        <v>15949</v>
      </c>
      <c r="P39" s="135">
        <v>20694</v>
      </c>
      <c r="Q39" s="135">
        <v>21715</v>
      </c>
      <c r="R39" s="135">
        <v>23114</v>
      </c>
      <c r="S39" s="136">
        <f t="shared" si="4"/>
        <v>6.4425512318673661E-2</v>
      </c>
      <c r="T39" s="135">
        <f t="shared" si="1"/>
        <v>1399</v>
      </c>
      <c r="U39" s="136">
        <f t="shared" si="5"/>
        <v>5.2889038827209717E-2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17961</v>
      </c>
      <c r="E40" s="139">
        <v>68287</v>
      </c>
      <c r="F40" s="139">
        <v>92728</v>
      </c>
      <c r="G40" s="139">
        <v>86636</v>
      </c>
      <c r="H40" s="139">
        <v>95259</v>
      </c>
      <c r="I40" s="140">
        <f t="shared" si="2"/>
        <v>9.9531372639549476E-2</v>
      </c>
      <c r="J40" s="139">
        <f t="shared" si="3"/>
        <v>8623</v>
      </c>
      <c r="K40" s="140">
        <f t="shared" si="0"/>
        <v>4.2738371213973614E-2</v>
      </c>
      <c r="L40" s="140">
        <f>H40/H39</f>
        <v>0.88021030649677057</v>
      </c>
      <c r="M40" s="139">
        <v>0</v>
      </c>
      <c r="N40" s="139">
        <v>6553</v>
      </c>
      <c r="O40" s="139">
        <v>13928</v>
      </c>
      <c r="P40" s="139">
        <v>18104</v>
      </c>
      <c r="Q40" s="139">
        <v>19179</v>
      </c>
      <c r="R40" s="139">
        <v>20267</v>
      </c>
      <c r="S40" s="140">
        <f t="shared" si="4"/>
        <v>5.672871369727317E-2</v>
      </c>
      <c r="T40" s="139">
        <f t="shared" si="1"/>
        <v>1088</v>
      </c>
      <c r="U40" s="140">
        <f t="shared" si="5"/>
        <v>4.626960273160359E-2</v>
      </c>
      <c r="V40" s="140">
        <f>IFERROR(R40/R39,"-")</f>
        <v>0.87682789651293591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34</v>
      </c>
      <c r="E43" s="142">
        <v>10187</v>
      </c>
      <c r="F43" s="142">
        <v>11931</v>
      </c>
      <c r="G43" s="142">
        <v>11919</v>
      </c>
      <c r="H43" s="142">
        <v>12964</v>
      </c>
      <c r="I43" s="143">
        <f t="shared" si="2"/>
        <v>8.7675140531923823E-2</v>
      </c>
      <c r="J43" s="142">
        <f t="shared" si="3"/>
        <v>1045</v>
      </c>
      <c r="K43" s="143">
        <f t="shared" si="0"/>
        <v>5.8163558762736739E-3</v>
      </c>
      <c r="L43" s="143">
        <f>H43/H39</f>
        <v>0.11978969350322945</v>
      </c>
      <c r="M43" s="142">
        <v>0</v>
      </c>
      <c r="N43" s="142">
        <v>9</v>
      </c>
      <c r="O43" s="142">
        <v>2021</v>
      </c>
      <c r="P43" s="142">
        <v>2590</v>
      </c>
      <c r="Q43" s="142">
        <v>2536</v>
      </c>
      <c r="R43" s="142">
        <v>2847</v>
      </c>
      <c r="S43" s="143">
        <f t="shared" si="4"/>
        <v>0.12263406940063093</v>
      </c>
      <c r="T43" s="142">
        <f t="shared" si="1"/>
        <v>311</v>
      </c>
      <c r="U43" s="143">
        <f t="shared" si="5"/>
        <v>6.6194360956061257E-3</v>
      </c>
      <c r="V43" s="143">
        <f>IFERROR(R43/R39,"-")</f>
        <v>0.12317210348706412</v>
      </c>
    </row>
    <row r="44" spans="2:22" ht="15.75" x14ac:dyDescent="0.25">
      <c r="B44" s="134" t="s">
        <v>53</v>
      </c>
      <c r="C44" s="135">
        <v>52853</v>
      </c>
      <c r="D44" s="135">
        <v>45262</v>
      </c>
      <c r="E44" s="135">
        <v>86813</v>
      </c>
      <c r="F44" s="135">
        <v>108593</v>
      </c>
      <c r="G44" s="135">
        <v>105931</v>
      </c>
      <c r="H44" s="135">
        <v>119888</v>
      </c>
      <c r="I44" s="136">
        <f t="shared" si="2"/>
        <v>0.13175557674335181</v>
      </c>
      <c r="J44" s="135">
        <f t="shared" si="3"/>
        <v>13957</v>
      </c>
      <c r="K44" s="136">
        <f t="shared" si="0"/>
        <v>5.3788280877406523E-2</v>
      </c>
      <c r="L44" s="137">
        <f>H44/H44</f>
        <v>1</v>
      </c>
      <c r="M44" s="135">
        <v>0</v>
      </c>
      <c r="N44" s="135">
        <v>12545</v>
      </c>
      <c r="O44" s="135">
        <v>18214</v>
      </c>
      <c r="P44" s="135">
        <v>17881</v>
      </c>
      <c r="Q44" s="135">
        <v>17439</v>
      </c>
      <c r="R44" s="135">
        <v>22620</v>
      </c>
      <c r="S44" s="136">
        <f t="shared" si="4"/>
        <v>0.29709272320660585</v>
      </c>
      <c r="T44" s="135">
        <f t="shared" si="1"/>
        <v>5181</v>
      </c>
      <c r="U44" s="136">
        <f t="shared" si="5"/>
        <v>4.5699666728005073E-2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45262</v>
      </c>
      <c r="E45" s="139">
        <v>86813</v>
      </c>
      <c r="F45" s="139">
        <v>108593</v>
      </c>
      <c r="G45" s="139">
        <v>105931</v>
      </c>
      <c r="H45" s="139">
        <v>119888</v>
      </c>
      <c r="I45" s="140">
        <f t="shared" si="2"/>
        <v>0.13175557674335181</v>
      </c>
      <c r="J45" s="139">
        <f t="shared" si="3"/>
        <v>13957</v>
      </c>
      <c r="K45" s="140">
        <f t="shared" si="0"/>
        <v>5.3788280877406523E-2</v>
      </c>
      <c r="L45" s="140">
        <f>H45/H44</f>
        <v>1</v>
      </c>
      <c r="M45" s="139">
        <v>0</v>
      </c>
      <c r="N45" s="139">
        <v>12545</v>
      </c>
      <c r="O45" s="139">
        <v>18214</v>
      </c>
      <c r="P45" s="139">
        <v>17881</v>
      </c>
      <c r="Q45" s="139">
        <v>17439</v>
      </c>
      <c r="R45" s="139">
        <v>22620</v>
      </c>
      <c r="S45" s="140">
        <f t="shared" si="4"/>
        <v>0.29709272320660585</v>
      </c>
      <c r="T45" s="139">
        <f t="shared" si="1"/>
        <v>5181</v>
      </c>
      <c r="U45" s="140">
        <f t="shared" si="5"/>
        <v>4.5699666728005073E-2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25712</v>
      </c>
      <c r="E46" s="53">
        <v>53984</v>
      </c>
      <c r="F46" s="53">
        <v>65403</v>
      </c>
      <c r="G46" s="53">
        <v>61420</v>
      </c>
      <c r="H46" s="53">
        <v>77277</v>
      </c>
      <c r="I46" s="100">
        <f t="shared" si="2"/>
        <v>0.25817323347443821</v>
      </c>
      <c r="J46" s="53">
        <f t="shared" si="3"/>
        <v>15857</v>
      </c>
      <c r="K46" s="100">
        <f t="shared" si="0"/>
        <v>3.4670667467664354E-2</v>
      </c>
      <c r="L46" s="100">
        <f>H46/H44</f>
        <v>0.64457660483117574</v>
      </c>
      <c r="M46" s="53">
        <v>0</v>
      </c>
      <c r="N46" s="53">
        <v>8426</v>
      </c>
      <c r="O46" s="53">
        <v>10870</v>
      </c>
      <c r="P46" s="53">
        <v>10695</v>
      </c>
      <c r="Q46" s="53">
        <v>10226</v>
      </c>
      <c r="R46" s="53">
        <v>15356</v>
      </c>
      <c r="S46" s="100">
        <f t="shared" si="4"/>
        <v>0.5016624291022882</v>
      </c>
      <c r="T46" s="53">
        <f t="shared" si="1"/>
        <v>5130</v>
      </c>
      <c r="U46" s="100">
        <f t="shared" si="5"/>
        <v>2.7333926271238422E-2</v>
      </c>
      <c r="V46" s="100">
        <f>IFERROR(R46/R44,"-")</f>
        <v>0.67886825817860297</v>
      </c>
    </row>
    <row r="47" spans="2:22" ht="15.75" thickBot="1" x14ac:dyDescent="0.3">
      <c r="B47" s="99" t="s">
        <v>144</v>
      </c>
      <c r="C47" s="53">
        <v>26561</v>
      </c>
      <c r="D47" s="53">
        <v>19550</v>
      </c>
      <c r="E47" s="53">
        <v>32829</v>
      </c>
      <c r="F47" s="53">
        <v>43190</v>
      </c>
      <c r="G47" s="53">
        <v>44511</v>
      </c>
      <c r="H47" s="53">
        <v>42611</v>
      </c>
      <c r="I47" s="100">
        <f t="shared" si="2"/>
        <v>-4.2686077598795835E-2</v>
      </c>
      <c r="J47" s="53">
        <f t="shared" si="3"/>
        <v>-1900</v>
      </c>
      <c r="K47" s="100">
        <f t="shared" si="0"/>
        <v>1.9117613409742173E-2</v>
      </c>
      <c r="L47" s="100">
        <f>H47/H44</f>
        <v>0.35542339516882426</v>
      </c>
      <c r="M47" s="53">
        <v>0</v>
      </c>
      <c r="N47" s="53">
        <v>4119</v>
      </c>
      <c r="O47" s="53">
        <v>7344</v>
      </c>
      <c r="P47" s="53">
        <v>7186</v>
      </c>
      <c r="Q47" s="53">
        <v>7213</v>
      </c>
      <c r="R47" s="53">
        <v>7264</v>
      </c>
      <c r="S47" s="100">
        <f t="shared" si="4"/>
        <v>7.0705670317481317E-3</v>
      </c>
      <c r="T47" s="53">
        <f t="shared" si="1"/>
        <v>51</v>
      </c>
      <c r="U47" s="100">
        <f t="shared" si="5"/>
        <v>1.8365740456766647E-2</v>
      </c>
      <c r="V47" s="100">
        <f>IFERROR(R47/R44,"-")</f>
        <v>0.32113174182139698</v>
      </c>
    </row>
    <row r="48" spans="2:22" ht="15.75" x14ac:dyDescent="0.25">
      <c r="B48" s="134" t="s">
        <v>54</v>
      </c>
      <c r="C48" s="135">
        <v>52299</v>
      </c>
      <c r="D48" s="135">
        <v>30057</v>
      </c>
      <c r="E48" s="135">
        <v>103640</v>
      </c>
      <c r="F48" s="135">
        <v>112296</v>
      </c>
      <c r="G48" s="135">
        <v>119581</v>
      </c>
      <c r="H48" s="135">
        <v>112906</v>
      </c>
      <c r="I48" s="136">
        <f t="shared" si="2"/>
        <v>-5.5819904499878725E-2</v>
      </c>
      <c r="J48" s="135">
        <f t="shared" si="3"/>
        <v>-6675</v>
      </c>
      <c r="K48" s="136">
        <f t="shared" si="0"/>
        <v>5.0655775730218712E-2</v>
      </c>
      <c r="L48" s="137">
        <f>H48/H48</f>
        <v>1</v>
      </c>
      <c r="M48" s="135">
        <v>0</v>
      </c>
      <c r="N48" s="135">
        <v>6823</v>
      </c>
      <c r="O48" s="135">
        <v>20251</v>
      </c>
      <c r="P48" s="135">
        <v>21547</v>
      </c>
      <c r="Q48" s="135">
        <v>23449</v>
      </c>
      <c r="R48" s="135">
        <v>19536</v>
      </c>
      <c r="S48" s="136">
        <f t="shared" si="4"/>
        <v>-0.16687278775214298</v>
      </c>
      <c r="T48" s="135">
        <f t="shared" si="1"/>
        <v>-3913</v>
      </c>
      <c r="U48" s="136">
        <f t="shared" si="5"/>
        <v>5.5069107935144863E-2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25226</v>
      </c>
      <c r="E49" s="139">
        <v>85266</v>
      </c>
      <c r="F49" s="139">
        <v>92422</v>
      </c>
      <c r="G49" s="139">
        <v>98712</v>
      </c>
      <c r="H49" s="139">
        <v>91468</v>
      </c>
      <c r="I49" s="140">
        <f t="shared" si="2"/>
        <v>-7.3385201393954103E-2</v>
      </c>
      <c r="J49" s="139">
        <f t="shared" si="3"/>
        <v>-7244</v>
      </c>
      <c r="K49" s="140">
        <f t="shared" si="0"/>
        <v>4.1037522314949122E-2</v>
      </c>
      <c r="L49" s="140">
        <f>H49/H48</f>
        <v>0.81012523692274985</v>
      </c>
      <c r="M49" s="139">
        <v>0</v>
      </c>
      <c r="N49" s="139">
        <v>5283</v>
      </c>
      <c r="O49" s="139">
        <v>17673</v>
      </c>
      <c r="P49" s="139">
        <v>18326</v>
      </c>
      <c r="Q49" s="139">
        <v>19636</v>
      </c>
      <c r="R49" s="139">
        <v>15443</v>
      </c>
      <c r="S49" s="140">
        <f t="shared" si="4"/>
        <v>-0.21353636178447744</v>
      </c>
      <c r="T49" s="139">
        <f t="shared" si="1"/>
        <v>-4193</v>
      </c>
      <c r="U49" s="140">
        <f t="shared" si="5"/>
        <v>4.6836982968369828E-2</v>
      </c>
      <c r="V49" s="140">
        <f>IFERROR(R49/R48,"-")</f>
        <v>0.79048935298935297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66024</v>
      </c>
      <c r="F50" s="53">
        <v>73849</v>
      </c>
      <c r="G50" s="53">
        <v>77626</v>
      </c>
      <c r="H50" s="53">
        <v>71340</v>
      </c>
      <c r="I50" s="100">
        <f t="shared" si="2"/>
        <v>-8.0978022827403184E-2</v>
      </c>
      <c r="J50" s="53">
        <f t="shared" si="3"/>
        <v>-6286</v>
      </c>
      <c r="K50" s="100">
        <f t="shared" si="0"/>
        <v>3.2007006187393078E-2</v>
      </c>
      <c r="L50" s="100">
        <f>H50/H48</f>
        <v>0.63185304589658653</v>
      </c>
      <c r="M50" s="53">
        <v>0</v>
      </c>
      <c r="N50" s="53">
        <v>0</v>
      </c>
      <c r="O50" s="53">
        <v>13304</v>
      </c>
      <c r="P50" s="53">
        <v>14308</v>
      </c>
      <c r="Q50" s="53">
        <v>15219</v>
      </c>
      <c r="R50" s="53">
        <v>10784</v>
      </c>
      <c r="S50" s="100">
        <f t="shared" si="4"/>
        <v>-0.29141205072606613</v>
      </c>
      <c r="T50" s="53">
        <f t="shared" si="1"/>
        <v>-4435</v>
      </c>
      <c r="U50" s="100">
        <f t="shared" si="5"/>
        <v>3.6567911836267356E-2</v>
      </c>
      <c r="V50" s="100">
        <f>IFERROR(R50/R48,"-")</f>
        <v>0.55200655200655202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19242</v>
      </c>
      <c r="F51" s="53">
        <v>18573</v>
      </c>
      <c r="G51" s="53">
        <v>21086</v>
      </c>
      <c r="H51" s="53">
        <v>20128</v>
      </c>
      <c r="I51" s="100">
        <f t="shared" si="2"/>
        <v>-4.5432988712890032E-2</v>
      </c>
      <c r="J51" s="53">
        <f t="shared" si="3"/>
        <v>-958</v>
      </c>
      <c r="K51" s="100">
        <f t="shared" si="0"/>
        <v>9.030516127556041E-3</v>
      </c>
      <c r="L51" s="100">
        <f>H51/H48</f>
        <v>0.17827219102616335</v>
      </c>
      <c r="M51" s="53">
        <v>0</v>
      </c>
      <c r="N51" s="53">
        <v>0</v>
      </c>
      <c r="O51" s="53">
        <v>4369</v>
      </c>
      <c r="P51" s="53">
        <v>4018</v>
      </c>
      <c r="Q51" s="53">
        <v>4417</v>
      </c>
      <c r="R51" s="53">
        <v>4659</v>
      </c>
      <c r="S51" s="100">
        <f t="shared" si="4"/>
        <v>5.4788317862802804E-2</v>
      </c>
      <c r="T51" s="53">
        <f t="shared" si="1"/>
        <v>242</v>
      </c>
      <c r="U51" s="100">
        <f t="shared" si="5"/>
        <v>1.0269071132102476E-2</v>
      </c>
      <c r="V51" s="100">
        <f>IFERROR(R51/R48,"-")</f>
        <v>0.23848280098280097</v>
      </c>
    </row>
    <row r="52" spans="2:22" ht="16.5" thickBot="1" x14ac:dyDescent="0.3">
      <c r="B52" s="141" t="s">
        <v>65</v>
      </c>
      <c r="C52" s="142">
        <v>13012</v>
      </c>
      <c r="D52" s="142">
        <v>4831</v>
      </c>
      <c r="E52" s="142">
        <v>18374</v>
      </c>
      <c r="F52" s="142">
        <v>19874</v>
      </c>
      <c r="G52" s="142">
        <v>20869</v>
      </c>
      <c r="H52" s="142">
        <v>21438</v>
      </c>
      <c r="I52" s="143">
        <f t="shared" si="2"/>
        <v>2.7265321769131212E-2</v>
      </c>
      <c r="J52" s="142">
        <f t="shared" si="3"/>
        <v>569</v>
      </c>
      <c r="K52" s="143">
        <f t="shared" si="0"/>
        <v>9.618253415269595E-3</v>
      </c>
      <c r="L52" s="143">
        <f>H52/H48</f>
        <v>0.1898747630772501</v>
      </c>
      <c r="M52" s="142">
        <v>0</v>
      </c>
      <c r="N52" s="142">
        <v>1540</v>
      </c>
      <c r="O52" s="142">
        <v>2578</v>
      </c>
      <c r="P52" s="142">
        <v>3221</v>
      </c>
      <c r="Q52" s="142">
        <v>3813</v>
      </c>
      <c r="R52" s="142">
        <v>4093</v>
      </c>
      <c r="S52" s="143">
        <f t="shared" si="4"/>
        <v>7.3432992394440122E-2</v>
      </c>
      <c r="T52" s="142">
        <f t="shared" si="1"/>
        <v>280</v>
      </c>
      <c r="U52" s="143">
        <f t="shared" si="5"/>
        <v>8.2321249667750319E-3</v>
      </c>
      <c r="V52" s="143">
        <f>IFERROR(R52/R48,"-")</f>
        <v>0.20951064701064701</v>
      </c>
    </row>
    <row r="53" spans="2:22" ht="15.75" x14ac:dyDescent="0.25">
      <c r="B53" s="134" t="s">
        <v>55</v>
      </c>
      <c r="C53" s="135">
        <f t="shared" ref="C53:H56" si="6">C6-C11-C16-C21-C26-C30-C35-C39-C44-C48</f>
        <v>24635</v>
      </c>
      <c r="D53" s="135">
        <f t="shared" si="6"/>
        <v>17011</v>
      </c>
      <c r="E53" s="135">
        <f t="shared" si="6"/>
        <v>45886</v>
      </c>
      <c r="F53" s="135">
        <f t="shared" si="6"/>
        <v>49553</v>
      </c>
      <c r="G53" s="135">
        <f t="shared" si="6"/>
        <v>53645</v>
      </c>
      <c r="H53" s="135">
        <f t="shared" si="6"/>
        <v>50137</v>
      </c>
      <c r="I53" s="136">
        <f t="shared" si="2"/>
        <v>-6.5392860471618963E-2</v>
      </c>
      <c r="J53" s="135">
        <f t="shared" si="3"/>
        <v>-3508</v>
      </c>
      <c r="K53" s="136">
        <f t="shared" si="0"/>
        <v>2.2494186560377445E-2</v>
      </c>
      <c r="L53" s="137">
        <f>H53/H53</f>
        <v>1</v>
      </c>
      <c r="M53" s="135">
        <v>0</v>
      </c>
      <c r="N53" s="135">
        <v>5327</v>
      </c>
      <c r="O53" s="135">
        <v>9434</v>
      </c>
      <c r="P53" s="135">
        <v>9921</v>
      </c>
      <c r="Q53" s="135">
        <v>10301</v>
      </c>
      <c r="R53" s="135">
        <v>9326</v>
      </c>
      <c r="S53" s="136">
        <f t="shared" si="4"/>
        <v>-9.4651004756819757E-2</v>
      </c>
      <c r="T53" s="135">
        <f t="shared" si="1"/>
        <v>-975</v>
      </c>
      <c r="U53" s="136">
        <f t="shared" si="5"/>
        <v>2.5355762743053425E-2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18815</v>
      </c>
      <c r="E54" s="139">
        <f t="shared" si="6"/>
        <v>44853</v>
      </c>
      <c r="F54" s="139">
        <f t="shared" si="6"/>
        <v>45806</v>
      </c>
      <c r="G54" s="139">
        <f t="shared" si="6"/>
        <v>49356</v>
      </c>
      <c r="H54" s="139">
        <f t="shared" si="6"/>
        <v>45502</v>
      </c>
      <c r="I54" s="140">
        <f t="shared" si="2"/>
        <v>-7.8085744387713762E-2</v>
      </c>
      <c r="J54" s="139">
        <f t="shared" si="3"/>
        <v>-3854</v>
      </c>
      <c r="K54" s="140">
        <f t="shared" si="0"/>
        <v>2.0414673332474906E-2</v>
      </c>
      <c r="L54" s="140">
        <f>H54/H53</f>
        <v>0.9075533039471847</v>
      </c>
      <c r="M54" s="139">
        <v>0</v>
      </c>
      <c r="N54" s="139">
        <v>5279</v>
      </c>
      <c r="O54" s="139">
        <v>9170</v>
      </c>
      <c r="P54" s="139">
        <v>9081</v>
      </c>
      <c r="Q54" s="139">
        <v>9309</v>
      </c>
      <c r="R54" s="139">
        <v>8379</v>
      </c>
      <c r="S54" s="140">
        <f t="shared" si="4"/>
        <v>-9.9903319368353172E-2</v>
      </c>
      <c r="T54" s="139">
        <f t="shared" si="1"/>
        <v>-930</v>
      </c>
      <c r="U54" s="140">
        <f t="shared" si="5"/>
        <v>2.3208918603937926E-2</v>
      </c>
      <c r="V54" s="140">
        <f>IFERROR(R54/R53,"-")</f>
        <v>0.89845592965901777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50856</v>
      </c>
      <c r="E55" s="53">
        <f t="shared" si="6"/>
        <v>154505</v>
      </c>
      <c r="F55" s="53">
        <f t="shared" si="6"/>
        <v>165978</v>
      </c>
      <c r="G55" s="53">
        <f t="shared" si="6"/>
        <v>191873</v>
      </c>
      <c r="H55" s="53">
        <f t="shared" si="6"/>
        <v>169464</v>
      </c>
      <c r="I55" s="100">
        <f t="shared" si="2"/>
        <v>-0.11679079391055547</v>
      </c>
      <c r="J55" s="53">
        <f t="shared" si="3"/>
        <v>-22409</v>
      </c>
      <c r="K55" s="100">
        <f t="shared" si="0"/>
        <v>7.6030772309228778E-2</v>
      </c>
      <c r="L55" s="100">
        <f>H55/H53</f>
        <v>3.3800187486287574</v>
      </c>
      <c r="M55" s="53">
        <v>0</v>
      </c>
      <c r="N55" s="53">
        <v>4755</v>
      </c>
      <c r="O55" s="53">
        <v>6460</v>
      </c>
      <c r="P55" s="53">
        <v>6649</v>
      </c>
      <c r="Q55" s="53">
        <v>6695</v>
      </c>
      <c r="R55" s="53">
        <v>5773</v>
      </c>
      <c r="S55" s="100">
        <f t="shared" si="4"/>
        <v>-0.13771471247199407</v>
      </c>
      <c r="T55" s="53">
        <f t="shared" si="1"/>
        <v>-922</v>
      </c>
      <c r="U55" s="100">
        <f t="shared" si="5"/>
        <v>1.6993293667832095E-2</v>
      </c>
      <c r="V55" s="100">
        <f>IFERROR(R55/R53,"-")</f>
        <v>0.61902208878404463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20454</v>
      </c>
      <c r="E56" s="53">
        <f t="shared" si="6"/>
        <v>37530</v>
      </c>
      <c r="F56" s="53">
        <f t="shared" si="6"/>
        <v>57812</v>
      </c>
      <c r="G56" s="53">
        <f t="shared" si="6"/>
        <v>48817</v>
      </c>
      <c r="H56" s="53">
        <f t="shared" si="6"/>
        <v>51541</v>
      </c>
      <c r="I56" s="100">
        <f t="shared" si="2"/>
        <v>5.5800233525206355E-2</v>
      </c>
      <c r="J56" s="53">
        <f t="shared" si="3"/>
        <v>2724</v>
      </c>
      <c r="K56" s="100">
        <f t="shared" si="0"/>
        <v>2.312409736339258E-2</v>
      </c>
      <c r="L56" s="100">
        <f>H56/H53</f>
        <v>1.0280032710373577</v>
      </c>
      <c r="M56" s="53">
        <v>0</v>
      </c>
      <c r="N56" s="53">
        <v>524</v>
      </c>
      <c r="O56" s="53">
        <v>2710</v>
      </c>
      <c r="P56" s="53">
        <v>2432</v>
      </c>
      <c r="Q56" s="53">
        <v>2614</v>
      </c>
      <c r="R56" s="53">
        <v>2606</v>
      </c>
      <c r="S56" s="100">
        <f t="shared" si="4"/>
        <v>-3.0604437643457771E-3</v>
      </c>
      <c r="T56" s="53">
        <f t="shared" si="1"/>
        <v>-8</v>
      </c>
      <c r="U56" s="100">
        <f t="shared" si="5"/>
        <v>6.2156249361058295E-3</v>
      </c>
      <c r="V56" s="100">
        <f>IFERROR(R56/R53,"-")</f>
        <v>0.27943384087497319</v>
      </c>
    </row>
    <row r="57" spans="2:22" ht="15.75" x14ac:dyDescent="0.25">
      <c r="B57" s="141" t="s">
        <v>65</v>
      </c>
      <c r="C57" s="142">
        <f>C53-C54</f>
        <v>2241</v>
      </c>
      <c r="D57" s="142">
        <f t="shared" ref="D57:H57" si="7">D53-D54</f>
        <v>-1804</v>
      </c>
      <c r="E57" s="142">
        <f t="shared" si="7"/>
        <v>1033</v>
      </c>
      <c r="F57" s="142">
        <f t="shared" si="7"/>
        <v>3747</v>
      </c>
      <c r="G57" s="142">
        <f t="shared" si="7"/>
        <v>4289</v>
      </c>
      <c r="H57" s="142">
        <f t="shared" si="7"/>
        <v>4635</v>
      </c>
      <c r="I57" s="143">
        <f t="shared" si="2"/>
        <v>8.0671485194684145E-2</v>
      </c>
      <c r="J57" s="142">
        <f t="shared" si="3"/>
        <v>346</v>
      </c>
      <c r="K57" s="143">
        <f t="shared" si="0"/>
        <v>2.0795132279025361E-3</v>
      </c>
      <c r="L57" s="143">
        <f>H57/H53</f>
        <v>9.2446696052815289E-2</v>
      </c>
      <c r="M57" s="142">
        <v>0</v>
      </c>
      <c r="N57" s="142">
        <v>127</v>
      </c>
      <c r="O57" s="142">
        <v>777</v>
      </c>
      <c r="P57" s="142">
        <v>1612</v>
      </c>
      <c r="Q57" s="142">
        <v>3977</v>
      </c>
      <c r="R57" s="142">
        <v>3660</v>
      </c>
      <c r="S57" s="143">
        <f t="shared" si="4"/>
        <v>-7.9708322856424485E-2</v>
      </c>
      <c r="T57" s="142">
        <f t="shared" si="1"/>
        <v>-317</v>
      </c>
      <c r="U57" s="143">
        <f t="shared" si="5"/>
        <v>4.1198961336359361E-3</v>
      </c>
      <c r="V57" s="143">
        <f>IFERROR(R57/R53,"-")</f>
        <v>0.39245121166630925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47B5E-00D8-4C28-9ACC-D6697E7C6023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262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47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1299411</v>
      </c>
      <c r="P8" s="159">
        <v>375345</v>
      </c>
      <c r="Q8" s="159">
        <v>492258</v>
      </c>
      <c r="R8" s="159">
        <v>1243535</v>
      </c>
      <c r="S8" s="159">
        <v>1319978</v>
      </c>
      <c r="T8" s="159">
        <v>1387823</v>
      </c>
      <c r="U8" s="160">
        <f>IFERROR(T8/S8-1,"-")</f>
        <v>5.139858391579244E-2</v>
      </c>
      <c r="V8" s="159">
        <f>T8-S8</f>
        <v>67845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127819</v>
      </c>
      <c r="P9" s="162">
        <v>51760</v>
      </c>
      <c r="Q9" s="162">
        <v>83468</v>
      </c>
      <c r="R9" s="162">
        <v>123951</v>
      </c>
      <c r="S9" s="162">
        <v>118966</v>
      </c>
      <c r="T9" s="162">
        <v>114660</v>
      </c>
      <c r="U9" s="163">
        <f>IFERROR(T9/S9-1,"-")</f>
        <v>-3.6195215439705497E-2</v>
      </c>
      <c r="V9" s="162">
        <f t="shared" ref="V9:V19" si="2">T9-S9</f>
        <v>-4306</v>
      </c>
      <c r="W9" s="163">
        <f>T9/T$8</f>
        <v>8.2618604822084662E-2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51328</v>
      </c>
      <c r="P10" s="166">
        <v>24912</v>
      </c>
      <c r="Q10" s="166">
        <v>43482</v>
      </c>
      <c r="R10" s="166">
        <v>48094</v>
      </c>
      <c r="S10" s="166">
        <v>51902</v>
      </c>
      <c r="T10" s="166">
        <v>50245</v>
      </c>
      <c r="U10" s="167">
        <f>IFERROR(T10/S10-1,"-")</f>
        <v>-3.1925552001849655E-2</v>
      </c>
      <c r="V10" s="166">
        <f t="shared" si="2"/>
        <v>-1657</v>
      </c>
      <c r="W10" s="167">
        <f>T10/T$8</f>
        <v>3.6204184539382907E-2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76491</v>
      </c>
      <c r="P11" s="166">
        <v>26848</v>
      </c>
      <c r="Q11" s="166">
        <v>39986</v>
      </c>
      <c r="R11" s="166">
        <v>75857</v>
      </c>
      <c r="S11" s="166">
        <v>67064</v>
      </c>
      <c r="T11" s="166">
        <v>64415</v>
      </c>
      <c r="U11" s="167">
        <f>IFERROR(T11/S11-1,"-")</f>
        <v>-3.9499582488369267E-2</v>
      </c>
      <c r="V11" s="166">
        <f t="shared" si="2"/>
        <v>-2649</v>
      </c>
      <c r="W11" s="167">
        <f>T11/T$8</f>
        <v>4.6414420282701756E-2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1171592</v>
      </c>
      <c r="P12" s="162">
        <v>323585</v>
      </c>
      <c r="Q12" s="162">
        <v>408790</v>
      </c>
      <c r="R12" s="162">
        <v>1119584</v>
      </c>
      <c r="S12" s="162">
        <v>1201012</v>
      </c>
      <c r="T12" s="162">
        <v>1273163</v>
      </c>
      <c r="U12" s="163">
        <f>IFERROR(T12/S12-1,"-")</f>
        <v>6.007516994001727E-2</v>
      </c>
      <c r="V12" s="162">
        <f t="shared" si="2"/>
        <v>72151</v>
      </c>
      <c r="W12" s="163">
        <f>T12/T$8</f>
        <v>0.91738139517791539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640459</v>
      </c>
      <c r="P13" s="166">
        <v>146501</v>
      </c>
      <c r="Q13" s="166">
        <v>142606</v>
      </c>
      <c r="R13" s="166">
        <v>581865</v>
      </c>
      <c r="S13" s="166">
        <v>634691</v>
      </c>
      <c r="T13" s="166">
        <v>683651</v>
      </c>
      <c r="U13" s="167">
        <f t="shared" ref="U13:U20" si="4">IFERROR(T13/S13-1,"-")</f>
        <v>7.7139899573178239E-2</v>
      </c>
      <c r="V13" s="166">
        <f t="shared" si="2"/>
        <v>48960</v>
      </c>
      <c r="W13" s="167">
        <f t="shared" ref="W13:W20" si="5">T13/T$8</f>
        <v>0.49260676613660387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52401</v>
      </c>
      <c r="P14" s="166">
        <v>16159</v>
      </c>
      <c r="Q14" s="166">
        <v>21846</v>
      </c>
      <c r="R14" s="166">
        <v>39072</v>
      </c>
      <c r="S14" s="166">
        <v>45133</v>
      </c>
      <c r="T14" s="166">
        <v>44501</v>
      </c>
      <c r="U14" s="167">
        <f t="shared" si="4"/>
        <v>-1.4003057629672355E-2</v>
      </c>
      <c r="V14" s="166">
        <f t="shared" si="2"/>
        <v>-632</v>
      </c>
      <c r="W14" s="167">
        <f t="shared" si="5"/>
        <v>3.2065328215485689E-2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24405</v>
      </c>
      <c r="P15" s="166">
        <v>9702</v>
      </c>
      <c r="Q15" s="166">
        <v>19919</v>
      </c>
      <c r="R15" s="166">
        <v>27268</v>
      </c>
      <c r="S15" s="166">
        <v>28898</v>
      </c>
      <c r="T15" s="166">
        <v>29098</v>
      </c>
      <c r="U15" s="167">
        <f t="shared" si="4"/>
        <v>6.9208941795280143E-3</v>
      </c>
      <c r="V15" s="166">
        <f t="shared" si="2"/>
        <v>200</v>
      </c>
      <c r="W15" s="167">
        <f t="shared" si="5"/>
        <v>2.0966650646372053E-2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53890</v>
      </c>
      <c r="P16" s="166">
        <v>15410</v>
      </c>
      <c r="Q16" s="166">
        <v>30677</v>
      </c>
      <c r="R16" s="166">
        <v>57015</v>
      </c>
      <c r="S16" s="166">
        <v>55478</v>
      </c>
      <c r="T16" s="166">
        <v>57898</v>
      </c>
      <c r="U16" s="167">
        <f t="shared" si="4"/>
        <v>4.3620894769097696E-2</v>
      </c>
      <c r="V16" s="166">
        <f t="shared" si="2"/>
        <v>2420</v>
      </c>
      <c r="W16" s="167">
        <f t="shared" si="5"/>
        <v>4.1718576504352498E-2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41202</v>
      </c>
      <c r="P17" s="166">
        <v>15534</v>
      </c>
      <c r="Q17" s="166">
        <v>22807</v>
      </c>
      <c r="R17" s="166">
        <v>38767</v>
      </c>
      <c r="S17" s="166">
        <v>44187</v>
      </c>
      <c r="T17" s="166">
        <v>44633</v>
      </c>
      <c r="U17" s="167">
        <f t="shared" si="4"/>
        <v>1.0093466404146101E-2</v>
      </c>
      <c r="V17" s="166">
        <f t="shared" si="2"/>
        <v>446</v>
      </c>
      <c r="W17" s="167">
        <f t="shared" si="5"/>
        <v>3.2160441209001439E-2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26919</v>
      </c>
      <c r="P18" s="166">
        <v>9750</v>
      </c>
      <c r="Q18" s="166">
        <v>10533</v>
      </c>
      <c r="R18" s="166">
        <v>22457</v>
      </c>
      <c r="S18" s="166">
        <v>23505</v>
      </c>
      <c r="T18" s="166">
        <v>22219</v>
      </c>
      <c r="U18" s="167">
        <f t="shared" si="4"/>
        <v>-5.4711763454584172E-2</v>
      </c>
      <c r="V18" s="166">
        <f t="shared" si="2"/>
        <v>-1286</v>
      </c>
      <c r="W18" s="167">
        <f t="shared" si="5"/>
        <v>1.600996668883568E-2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42509</v>
      </c>
      <c r="P19" s="166">
        <v>16737</v>
      </c>
      <c r="Q19" s="166">
        <v>10472</v>
      </c>
      <c r="R19" s="166">
        <v>22560</v>
      </c>
      <c r="S19" s="166">
        <v>26526</v>
      </c>
      <c r="T19" s="166">
        <v>24735</v>
      </c>
      <c r="U19" s="167">
        <f t="shared" si="4"/>
        <v>-6.7518660936439767E-2</v>
      </c>
      <c r="V19" s="166">
        <f t="shared" si="2"/>
        <v>-1791</v>
      </c>
      <c r="W19" s="167">
        <f t="shared" si="5"/>
        <v>1.7822877989484249E-2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289807</v>
      </c>
      <c r="P20" s="171">
        <f t="shared" si="7"/>
        <v>93792</v>
      </c>
      <c r="Q20" s="171">
        <f t="shared" si="7"/>
        <v>149930</v>
      </c>
      <c r="R20" s="171">
        <f t="shared" si="7"/>
        <v>330580</v>
      </c>
      <c r="S20" s="171">
        <f t="shared" si="7"/>
        <v>342594</v>
      </c>
      <c r="T20" s="171">
        <f t="shared" si="7"/>
        <v>366428</v>
      </c>
      <c r="U20" s="172">
        <f t="shared" si="4"/>
        <v>6.9569227715605031E-2</v>
      </c>
      <c r="V20" s="171">
        <f>T20-S20</f>
        <v>23834</v>
      </c>
      <c r="W20" s="172">
        <f t="shared" si="5"/>
        <v>0.26403078778777983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8F6E2-CEDF-4D81-8497-CB9FD3172EBC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262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261</v>
      </c>
      <c r="D9" s="174" t="s">
        <v>226</v>
      </c>
      <c r="E9" s="174" t="s">
        <v>227</v>
      </c>
      <c r="F9" s="174" t="s">
        <v>228</v>
      </c>
      <c r="G9" s="174" t="s">
        <v>229</v>
      </c>
      <c r="H9" s="174" t="s">
        <v>230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261</v>
      </c>
      <c r="O9" s="174" t="s">
        <v>226</v>
      </c>
      <c r="P9" s="174" t="s">
        <v>227</v>
      </c>
      <c r="Q9" s="174" t="s">
        <v>228</v>
      </c>
      <c r="R9" s="174" t="s">
        <v>229</v>
      </c>
      <c r="S9" s="174" t="s">
        <v>230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47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1066</v>
      </c>
      <c r="D11" s="178">
        <v>114793</v>
      </c>
      <c r="E11" s="178">
        <v>379380</v>
      </c>
      <c r="F11" s="178">
        <v>391272</v>
      </c>
      <c r="G11" s="178">
        <v>451281</v>
      </c>
      <c r="H11" s="178">
        <v>445383</v>
      </c>
      <c r="I11" s="179">
        <f t="shared" ref="I11:I23" si="0">IFERROR(H11/G11-1,"-")</f>
        <v>-1.3069462264088227E-2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15428</v>
      </c>
      <c r="P11" s="178">
        <v>97379</v>
      </c>
      <c r="Q11" s="178">
        <v>96632</v>
      </c>
      <c r="R11" s="178">
        <v>110622</v>
      </c>
      <c r="S11" s="179">
        <f t="shared" ref="S11:S23" si="1">IFERROR(R11/Q11-1,"-")</f>
        <v>0.14477605762066403</v>
      </c>
      <c r="T11" s="179">
        <f>R11/R11</f>
        <v>1</v>
      </c>
    </row>
    <row r="12" spans="1:20" x14ac:dyDescent="0.25">
      <c r="B12" s="161" t="s">
        <v>99</v>
      </c>
      <c r="C12" s="162">
        <v>607</v>
      </c>
      <c r="D12" s="162">
        <v>63699</v>
      </c>
      <c r="E12" s="162">
        <v>94965</v>
      </c>
      <c r="F12" s="162">
        <v>86334</v>
      </c>
      <c r="G12" s="162">
        <v>106645</v>
      </c>
      <c r="H12" s="162">
        <v>105991</v>
      </c>
      <c r="I12" s="163">
        <f t="shared" si="0"/>
        <v>-6.1324956631816363E-3</v>
      </c>
      <c r="J12" s="163">
        <f>H12/H11</f>
        <v>0.23797720164442737</v>
      </c>
      <c r="K12" s="81"/>
      <c r="L12" s="81"/>
      <c r="M12" s="161" t="s">
        <v>99</v>
      </c>
      <c r="N12" s="162">
        <v>0</v>
      </c>
      <c r="O12" s="162">
        <v>5693</v>
      </c>
      <c r="P12" s="162">
        <v>10229</v>
      </c>
      <c r="Q12" s="162">
        <v>8043</v>
      </c>
      <c r="R12" s="162">
        <v>9596</v>
      </c>
      <c r="S12" s="163">
        <f t="shared" si="1"/>
        <v>0.19308715653363162</v>
      </c>
      <c r="T12" s="163">
        <f>R12/R11</f>
        <v>8.6745855254831764E-2</v>
      </c>
    </row>
    <row r="13" spans="1:20" x14ac:dyDescent="0.25">
      <c r="B13" s="165" t="s">
        <v>105</v>
      </c>
      <c r="C13" s="166">
        <v>249</v>
      </c>
      <c r="D13" s="166">
        <v>41794</v>
      </c>
      <c r="E13" s="166">
        <v>41792</v>
      </c>
      <c r="F13" s="166">
        <v>35498</v>
      </c>
      <c r="G13" s="166">
        <v>45956</v>
      </c>
      <c r="H13" s="166">
        <v>42733</v>
      </c>
      <c r="I13" s="167">
        <f t="shared" si="0"/>
        <v>-7.0132300461310804E-2</v>
      </c>
      <c r="J13" s="167">
        <f>H13/H11</f>
        <v>9.594663469418456E-2</v>
      </c>
      <c r="K13" s="81"/>
      <c r="L13" s="81"/>
      <c r="M13" s="165" t="s">
        <v>105</v>
      </c>
      <c r="N13" s="166">
        <v>0</v>
      </c>
      <c r="O13" s="166">
        <v>4530</v>
      </c>
      <c r="P13" s="166">
        <v>4779</v>
      </c>
      <c r="Q13" s="166">
        <v>3887</v>
      </c>
      <c r="R13" s="166">
        <v>4139</v>
      </c>
      <c r="S13" s="167">
        <f t="shared" si="1"/>
        <v>6.4831489580653434E-2</v>
      </c>
      <c r="T13" s="167">
        <f>R13/R11</f>
        <v>3.7415703928694109E-2</v>
      </c>
    </row>
    <row r="14" spans="1:20" x14ac:dyDescent="0.25">
      <c r="B14" s="165" t="s">
        <v>102</v>
      </c>
      <c r="C14" s="166">
        <v>358</v>
      </c>
      <c r="D14" s="166">
        <v>21905</v>
      </c>
      <c r="E14" s="166">
        <v>53173</v>
      </c>
      <c r="F14" s="166">
        <v>50836</v>
      </c>
      <c r="G14" s="166">
        <v>60689</v>
      </c>
      <c r="H14" s="166">
        <v>63258</v>
      </c>
      <c r="I14" s="167">
        <f t="shared" si="0"/>
        <v>4.2330570614114604E-2</v>
      </c>
      <c r="J14" s="167">
        <f>H14/H11</f>
        <v>0.14203056695024283</v>
      </c>
      <c r="K14" s="81"/>
      <c r="L14" s="81"/>
      <c r="M14" s="165" t="s">
        <v>102</v>
      </c>
      <c r="N14" s="166">
        <v>0</v>
      </c>
      <c r="O14" s="166">
        <v>1163</v>
      </c>
      <c r="P14" s="166">
        <v>5450</v>
      </c>
      <c r="Q14" s="166">
        <v>4156</v>
      </c>
      <c r="R14" s="166">
        <v>5457</v>
      </c>
      <c r="S14" s="167">
        <f t="shared" si="1"/>
        <v>0.313041385948027</v>
      </c>
      <c r="T14" s="167">
        <f>R14/R11</f>
        <v>4.9330151326137661E-2</v>
      </c>
    </row>
    <row r="15" spans="1:20" x14ac:dyDescent="0.25">
      <c r="B15" s="161" t="s">
        <v>109</v>
      </c>
      <c r="C15" s="162">
        <v>459</v>
      </c>
      <c r="D15" s="162">
        <v>51094</v>
      </c>
      <c r="E15" s="162">
        <v>284415</v>
      </c>
      <c r="F15" s="162">
        <v>304938</v>
      </c>
      <c r="G15" s="162">
        <v>344636</v>
      </c>
      <c r="H15" s="162">
        <v>339392</v>
      </c>
      <c r="I15" s="163">
        <f t="shared" si="0"/>
        <v>-1.5216054039624449E-2</v>
      </c>
      <c r="J15" s="163">
        <f>H15/H11</f>
        <v>0.76202279835557263</v>
      </c>
      <c r="K15" s="81"/>
      <c r="L15" s="81"/>
      <c r="M15" s="161" t="s">
        <v>109</v>
      </c>
      <c r="N15" s="162">
        <v>0</v>
      </c>
      <c r="O15" s="162">
        <v>9735</v>
      </c>
      <c r="P15" s="162">
        <v>87150</v>
      </c>
      <c r="Q15" s="162">
        <v>88589</v>
      </c>
      <c r="R15" s="162">
        <v>101026</v>
      </c>
      <c r="S15" s="163">
        <f t="shared" si="1"/>
        <v>0.14038989039271232</v>
      </c>
      <c r="T15" s="163">
        <f>R15/R11</f>
        <v>0.91325414474516819</v>
      </c>
    </row>
    <row r="16" spans="1:20" x14ac:dyDescent="0.25">
      <c r="B16" s="165" t="s">
        <v>112</v>
      </c>
      <c r="C16" s="166">
        <v>34</v>
      </c>
      <c r="D16" s="166">
        <v>1936</v>
      </c>
      <c r="E16" s="166">
        <v>147202</v>
      </c>
      <c r="F16" s="166">
        <v>164089</v>
      </c>
      <c r="G16" s="166">
        <v>183023</v>
      </c>
      <c r="H16" s="166">
        <v>185138</v>
      </c>
      <c r="I16" s="167">
        <f t="shared" si="0"/>
        <v>1.1555924665205941E-2</v>
      </c>
      <c r="J16" s="167">
        <f>H16/H11</f>
        <v>0.41568268209608361</v>
      </c>
      <c r="K16" s="81"/>
      <c r="L16" s="81"/>
      <c r="M16" s="165" t="s">
        <v>112</v>
      </c>
      <c r="N16" s="166">
        <v>0</v>
      </c>
      <c r="O16" s="166">
        <v>189</v>
      </c>
      <c r="P16" s="166">
        <v>52400</v>
      </c>
      <c r="Q16" s="166">
        <v>55242</v>
      </c>
      <c r="R16" s="166">
        <v>61775</v>
      </c>
      <c r="S16" s="167">
        <f t="shared" si="1"/>
        <v>0.11826146772383339</v>
      </c>
      <c r="T16" s="167">
        <f>R16/R11</f>
        <v>0.5584332230478567</v>
      </c>
    </row>
    <row r="17" spans="1:20" x14ac:dyDescent="0.25">
      <c r="B17" s="165" t="s">
        <v>115</v>
      </c>
      <c r="C17" s="166">
        <v>99</v>
      </c>
      <c r="D17" s="166">
        <v>7062</v>
      </c>
      <c r="E17" s="166">
        <v>25721</v>
      </c>
      <c r="F17" s="166">
        <v>28051</v>
      </c>
      <c r="G17" s="166">
        <v>29983</v>
      </c>
      <c r="H17" s="166">
        <v>26741</v>
      </c>
      <c r="I17" s="167">
        <f t="shared" si="0"/>
        <v>-0.1081279391655271</v>
      </c>
      <c r="J17" s="167">
        <f>H17/H11</f>
        <v>6.0040459559525174E-2</v>
      </c>
      <c r="K17" s="81"/>
      <c r="L17" s="81"/>
      <c r="M17" s="165" t="s">
        <v>115</v>
      </c>
      <c r="N17" s="166">
        <v>0</v>
      </c>
      <c r="O17" s="166">
        <v>771</v>
      </c>
      <c r="P17" s="166">
        <v>1871</v>
      </c>
      <c r="Q17" s="166">
        <v>2095</v>
      </c>
      <c r="R17" s="166">
        <v>2729</v>
      </c>
      <c r="S17" s="167">
        <f t="shared" si="1"/>
        <v>0.30262529832935559</v>
      </c>
      <c r="T17" s="167">
        <f>R17/R11</f>
        <v>2.4669595559653597E-2</v>
      </c>
    </row>
    <row r="18" spans="1:20" x14ac:dyDescent="0.25">
      <c r="B18" s="165" t="s">
        <v>118</v>
      </c>
      <c r="C18" s="166">
        <v>3</v>
      </c>
      <c r="D18" s="166">
        <v>10680</v>
      </c>
      <c r="E18" s="166">
        <v>17041</v>
      </c>
      <c r="F18" s="166">
        <v>16337</v>
      </c>
      <c r="G18" s="166">
        <v>18941</v>
      </c>
      <c r="H18" s="166">
        <v>18696</v>
      </c>
      <c r="I18" s="167">
        <f t="shared" si="0"/>
        <v>-1.2934903120215391E-2</v>
      </c>
      <c r="J18" s="167">
        <f>H18/H11</f>
        <v>4.1977354322010496E-2</v>
      </c>
      <c r="K18" s="81"/>
      <c r="L18" s="81"/>
      <c r="M18" s="165" t="s">
        <v>118</v>
      </c>
      <c r="N18" s="166">
        <v>0</v>
      </c>
      <c r="O18" s="166">
        <v>1638</v>
      </c>
      <c r="P18" s="166">
        <v>2204</v>
      </c>
      <c r="Q18" s="166">
        <v>2278</v>
      </c>
      <c r="R18" s="166">
        <v>2217</v>
      </c>
      <c r="S18" s="167">
        <f t="shared" si="1"/>
        <v>-2.6777875329236145E-2</v>
      </c>
      <c r="T18" s="167">
        <f>R18/R11</f>
        <v>2.0041221456853067E-2</v>
      </c>
    </row>
    <row r="19" spans="1:20" x14ac:dyDescent="0.25">
      <c r="B19" s="165" t="s">
        <v>125</v>
      </c>
      <c r="C19" s="166">
        <v>68</v>
      </c>
      <c r="D19" s="166">
        <v>1666</v>
      </c>
      <c r="E19" s="166">
        <v>15470</v>
      </c>
      <c r="F19" s="166">
        <v>11219</v>
      </c>
      <c r="G19" s="166">
        <v>14531</v>
      </c>
      <c r="H19" s="166">
        <v>10823</v>
      </c>
      <c r="I19" s="167">
        <f t="shared" si="0"/>
        <v>-0.2551785837175693</v>
      </c>
      <c r="J19" s="167">
        <f>H19/H11</f>
        <v>2.4300433559430873E-2</v>
      </c>
      <c r="K19" s="81"/>
      <c r="L19" s="81"/>
      <c r="M19" s="165" t="s">
        <v>125</v>
      </c>
      <c r="N19" s="166">
        <v>0</v>
      </c>
      <c r="O19" s="166">
        <v>399</v>
      </c>
      <c r="P19" s="166">
        <v>5608</v>
      </c>
      <c r="Q19" s="166">
        <v>3597</v>
      </c>
      <c r="R19" s="166">
        <v>4917</v>
      </c>
      <c r="S19" s="167">
        <f t="shared" si="1"/>
        <v>0.3669724770642202</v>
      </c>
      <c r="T19" s="167">
        <f>R19/R11</f>
        <v>4.4448663014590224E-2</v>
      </c>
    </row>
    <row r="20" spans="1:20" x14ac:dyDescent="0.25">
      <c r="B20" s="165" t="s">
        <v>121</v>
      </c>
      <c r="C20" s="166">
        <v>26</v>
      </c>
      <c r="D20" s="166">
        <v>3849</v>
      </c>
      <c r="E20" s="166">
        <v>9508</v>
      </c>
      <c r="F20" s="166">
        <v>11520</v>
      </c>
      <c r="G20" s="166">
        <v>11393</v>
      </c>
      <c r="H20" s="166">
        <v>10363</v>
      </c>
      <c r="I20" s="167">
        <f t="shared" si="0"/>
        <v>-9.0406389888528005E-2</v>
      </c>
      <c r="J20" s="167">
        <f>H20/H11</f>
        <v>2.3267614614837118E-2</v>
      </c>
      <c r="K20" s="81"/>
      <c r="L20" s="81"/>
      <c r="M20" s="165" t="s">
        <v>121</v>
      </c>
      <c r="N20" s="166">
        <v>0</v>
      </c>
      <c r="O20" s="166">
        <v>520</v>
      </c>
      <c r="P20" s="166">
        <v>2653</v>
      </c>
      <c r="Q20" s="166">
        <v>3384</v>
      </c>
      <c r="R20" s="166">
        <v>3296</v>
      </c>
      <c r="S20" s="167">
        <f t="shared" si="1"/>
        <v>-2.6004728132387744E-2</v>
      </c>
      <c r="T20" s="167">
        <f>R20/R11</f>
        <v>2.9795158286778398E-2</v>
      </c>
    </row>
    <row r="21" spans="1:20" x14ac:dyDescent="0.25">
      <c r="B21" s="165" t="s">
        <v>130</v>
      </c>
      <c r="C21" s="166">
        <v>10</v>
      </c>
      <c r="D21" s="166">
        <v>100</v>
      </c>
      <c r="E21" s="166">
        <v>1043</v>
      </c>
      <c r="F21" s="166">
        <v>1049</v>
      </c>
      <c r="G21" s="166">
        <v>1308</v>
      </c>
      <c r="H21" s="166">
        <v>1357</v>
      </c>
      <c r="I21" s="167">
        <f t="shared" si="0"/>
        <v>3.7461773700305789E-2</v>
      </c>
      <c r="J21" s="167">
        <f>H21/H11</f>
        <v>3.0468158865515748E-3</v>
      </c>
      <c r="K21" s="81"/>
      <c r="L21" s="81"/>
      <c r="M21" s="165" t="s">
        <v>130</v>
      </c>
      <c r="N21" s="166">
        <v>0</v>
      </c>
      <c r="O21" s="166">
        <v>7</v>
      </c>
      <c r="P21" s="166">
        <v>355</v>
      </c>
      <c r="Q21" s="166">
        <v>333</v>
      </c>
      <c r="R21" s="166">
        <v>530</v>
      </c>
      <c r="S21" s="167">
        <f t="shared" si="1"/>
        <v>0.59159159159159169</v>
      </c>
      <c r="T21" s="167">
        <f>R21/R11</f>
        <v>4.7910903798521086E-3</v>
      </c>
    </row>
    <row r="22" spans="1:20" x14ac:dyDescent="0.25">
      <c r="A22" s="169"/>
      <c r="B22" s="165" t="s">
        <v>133</v>
      </c>
      <c r="C22" s="166">
        <v>21</v>
      </c>
      <c r="D22" s="166">
        <v>231</v>
      </c>
      <c r="E22" s="166">
        <v>447</v>
      </c>
      <c r="F22" s="166">
        <v>722</v>
      </c>
      <c r="G22" s="166">
        <v>442</v>
      </c>
      <c r="H22" s="166">
        <v>607</v>
      </c>
      <c r="I22" s="167">
        <f t="shared" si="0"/>
        <v>0.37330316742081449</v>
      </c>
      <c r="J22" s="167">
        <f>H22/H11</f>
        <v>1.3628719551487148E-3</v>
      </c>
      <c r="K22" s="81"/>
      <c r="L22" s="81"/>
      <c r="M22" s="165" t="s">
        <v>133</v>
      </c>
      <c r="N22" s="166">
        <v>0</v>
      </c>
      <c r="O22" s="166">
        <v>20</v>
      </c>
      <c r="P22" s="166">
        <v>92</v>
      </c>
      <c r="Q22" s="166">
        <v>214</v>
      </c>
      <c r="R22" s="166">
        <v>105</v>
      </c>
      <c r="S22" s="167">
        <f t="shared" si="1"/>
        <v>-0.50934579439252337</v>
      </c>
      <c r="T22" s="167">
        <f>R22/R11</f>
        <v>9.4917828280088954E-4</v>
      </c>
    </row>
    <row r="23" spans="1:20" x14ac:dyDescent="0.25">
      <c r="B23" s="170" t="s">
        <v>147</v>
      </c>
      <c r="C23" s="171">
        <f t="shared" ref="C23:H23" si="2">C15-SUM(C16:C22)</f>
        <v>198</v>
      </c>
      <c r="D23" s="171">
        <f t="shared" si="2"/>
        <v>25570</v>
      </c>
      <c r="E23" s="171">
        <f t="shared" si="2"/>
        <v>67983</v>
      </c>
      <c r="F23" s="171">
        <f t="shared" si="2"/>
        <v>71951</v>
      </c>
      <c r="G23" s="171">
        <f t="shared" si="2"/>
        <v>85015</v>
      </c>
      <c r="H23" s="171">
        <f t="shared" si="2"/>
        <v>85667</v>
      </c>
      <c r="I23" s="172">
        <f t="shared" si="0"/>
        <v>7.6692348409104216E-3</v>
      </c>
      <c r="J23" s="172">
        <f>H23/H11</f>
        <v>0.19234456636198508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6191</v>
      </c>
      <c r="P23" s="171">
        <f>P15-SUM(P16:P22)</f>
        <v>21967</v>
      </c>
      <c r="Q23" s="171">
        <f>Q15-SUM(Q16:Q22)</f>
        <v>21446</v>
      </c>
      <c r="R23" s="171">
        <f>R15-SUM(R16:R22)</f>
        <v>25457</v>
      </c>
      <c r="S23" s="172">
        <f t="shared" si="1"/>
        <v>0.18702788398768999</v>
      </c>
      <c r="T23" s="172">
        <f>R23/R11</f>
        <v>0.23012601471678329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42014</v>
      </c>
      <c r="E25" s="178">
        <v>145846</v>
      </c>
      <c r="F25" s="178">
        <v>150325</v>
      </c>
      <c r="G25" s="178">
        <v>161561</v>
      </c>
      <c r="H25" s="178">
        <v>153212</v>
      </c>
      <c r="I25" s="179">
        <f t="shared" ref="I25:I37" si="3">IFERROR(H25/G25-1,"-")</f>
        <v>-5.167707553184242E-2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22395</v>
      </c>
      <c r="E26" s="162">
        <v>21254</v>
      </c>
      <c r="F26" s="162">
        <v>15078</v>
      </c>
      <c r="G26" s="162">
        <v>15159</v>
      </c>
      <c r="H26" s="162">
        <v>15412</v>
      </c>
      <c r="I26" s="163">
        <f t="shared" si="3"/>
        <v>1.6689755260901107E-2</v>
      </c>
      <c r="J26" s="163">
        <f>H26/H25</f>
        <v>0.10059264287392633</v>
      </c>
    </row>
    <row r="27" spans="1:20" x14ac:dyDescent="0.25">
      <c r="B27" s="165" t="s">
        <v>105</v>
      </c>
      <c r="C27" s="166">
        <v>0</v>
      </c>
      <c r="D27" s="166">
        <v>13253</v>
      </c>
      <c r="E27" s="166">
        <v>9847</v>
      </c>
      <c r="F27" s="166">
        <v>6760</v>
      </c>
      <c r="G27" s="166">
        <v>5963</v>
      </c>
      <c r="H27" s="166">
        <v>7755</v>
      </c>
      <c r="I27" s="167">
        <f t="shared" si="3"/>
        <v>0.30051987254737544</v>
      </c>
      <c r="J27" s="167">
        <f>H27/H25</f>
        <v>5.0616139727958642E-2</v>
      </c>
    </row>
    <row r="28" spans="1:20" x14ac:dyDescent="0.25">
      <c r="B28" s="165" t="s">
        <v>102</v>
      </c>
      <c r="C28" s="166">
        <v>0</v>
      </c>
      <c r="D28" s="166">
        <v>9142</v>
      </c>
      <c r="E28" s="166">
        <v>11407</v>
      </c>
      <c r="F28" s="166">
        <v>8318</v>
      </c>
      <c r="G28" s="166">
        <v>9196</v>
      </c>
      <c r="H28" s="166">
        <v>7657</v>
      </c>
      <c r="I28" s="167">
        <f t="shared" si="3"/>
        <v>-0.1673553719008265</v>
      </c>
      <c r="J28" s="167">
        <f>H28/H25</f>
        <v>4.9976503145967681E-2</v>
      </c>
    </row>
    <row r="29" spans="1:20" x14ac:dyDescent="0.25">
      <c r="B29" s="161" t="s">
        <v>109</v>
      </c>
      <c r="C29" s="162">
        <v>0</v>
      </c>
      <c r="D29" s="162">
        <v>19619</v>
      </c>
      <c r="E29" s="162">
        <v>124592</v>
      </c>
      <c r="F29" s="162">
        <v>135247</v>
      </c>
      <c r="G29" s="162">
        <v>146402</v>
      </c>
      <c r="H29" s="162">
        <v>137800</v>
      </c>
      <c r="I29" s="163">
        <f t="shared" si="3"/>
        <v>-5.875602792311585E-2</v>
      </c>
      <c r="J29" s="163">
        <f>H29/H25</f>
        <v>0.89940735712607367</v>
      </c>
    </row>
    <row r="30" spans="1:20" x14ac:dyDescent="0.25">
      <c r="B30" s="165" t="s">
        <v>112</v>
      </c>
      <c r="C30" s="166">
        <v>0</v>
      </c>
      <c r="D30" s="166">
        <v>694</v>
      </c>
      <c r="E30" s="166">
        <v>68746</v>
      </c>
      <c r="F30" s="166">
        <v>77082</v>
      </c>
      <c r="G30" s="166">
        <v>85670</v>
      </c>
      <c r="H30" s="166">
        <v>81305</v>
      </c>
      <c r="I30" s="167">
        <f t="shared" si="3"/>
        <v>-5.0951324851173152E-2</v>
      </c>
      <c r="J30" s="167">
        <f>H30/H25</f>
        <v>0.53066992141607705</v>
      </c>
    </row>
    <row r="31" spans="1:20" x14ac:dyDescent="0.25">
      <c r="B31" s="165" t="s">
        <v>115</v>
      </c>
      <c r="C31" s="166">
        <v>0</v>
      </c>
      <c r="D31" s="166">
        <v>3097</v>
      </c>
      <c r="E31" s="166">
        <v>12920</v>
      </c>
      <c r="F31" s="166">
        <v>14092</v>
      </c>
      <c r="G31" s="166">
        <v>13924</v>
      </c>
      <c r="H31" s="166">
        <v>11947</v>
      </c>
      <c r="I31" s="167">
        <f t="shared" si="3"/>
        <v>-0.14198506176386094</v>
      </c>
      <c r="J31" s="167">
        <f>H31/H25</f>
        <v>7.7976920867817143E-2</v>
      </c>
    </row>
    <row r="32" spans="1:20" x14ac:dyDescent="0.25">
      <c r="B32" s="165" t="s">
        <v>118</v>
      </c>
      <c r="C32" s="166">
        <v>0</v>
      </c>
      <c r="D32" s="166">
        <v>3458</v>
      </c>
      <c r="E32" s="166">
        <v>5457</v>
      </c>
      <c r="F32" s="166">
        <v>5008</v>
      </c>
      <c r="G32" s="166">
        <v>4557</v>
      </c>
      <c r="H32" s="166">
        <v>4354</v>
      </c>
      <c r="I32" s="167">
        <f t="shared" si="3"/>
        <v>-4.4546850998463894E-2</v>
      </c>
      <c r="J32" s="167">
        <f>H32/H25</f>
        <v>2.841813957131295E-2</v>
      </c>
    </row>
    <row r="33" spans="2:10" x14ac:dyDescent="0.25">
      <c r="B33" s="165" t="s">
        <v>125</v>
      </c>
      <c r="C33" s="166">
        <v>0</v>
      </c>
      <c r="D33" s="166">
        <v>740</v>
      </c>
      <c r="E33" s="166">
        <v>6899</v>
      </c>
      <c r="F33" s="166">
        <v>5558</v>
      </c>
      <c r="G33" s="166">
        <v>6458</v>
      </c>
      <c r="H33" s="166">
        <v>5113</v>
      </c>
      <c r="I33" s="167">
        <f t="shared" si="3"/>
        <v>-0.20826881387426444</v>
      </c>
      <c r="J33" s="167">
        <f>H33/H25</f>
        <v>3.3372059629794011E-2</v>
      </c>
    </row>
    <row r="34" spans="2:10" x14ac:dyDescent="0.25">
      <c r="B34" s="165" t="s">
        <v>121</v>
      </c>
      <c r="C34" s="166">
        <v>0</v>
      </c>
      <c r="D34" s="166">
        <v>2215</v>
      </c>
      <c r="E34" s="166">
        <v>5742</v>
      </c>
      <c r="F34" s="166">
        <v>6343</v>
      </c>
      <c r="G34" s="166">
        <v>5806</v>
      </c>
      <c r="H34" s="166">
        <v>5488</v>
      </c>
      <c r="I34" s="167">
        <f t="shared" si="3"/>
        <v>-5.4770926627626615E-2</v>
      </c>
      <c r="J34" s="167">
        <f>H34/H25</f>
        <v>3.5819648591494141E-2</v>
      </c>
    </row>
    <row r="35" spans="2:10" x14ac:dyDescent="0.25">
      <c r="B35" s="165" t="s">
        <v>130</v>
      </c>
      <c r="C35" s="166">
        <v>0</v>
      </c>
      <c r="D35" s="166">
        <v>28</v>
      </c>
      <c r="E35" s="166">
        <v>519</v>
      </c>
      <c r="F35" s="166">
        <v>434</v>
      </c>
      <c r="G35" s="166">
        <v>622</v>
      </c>
      <c r="H35" s="166">
        <v>775</v>
      </c>
      <c r="I35" s="167">
        <f t="shared" si="3"/>
        <v>0.24598070739549849</v>
      </c>
      <c r="J35" s="167">
        <f>H35/H25</f>
        <v>5.0583505208469312E-3</v>
      </c>
    </row>
    <row r="36" spans="2:10" x14ac:dyDescent="0.25">
      <c r="B36" s="165" t="s">
        <v>133</v>
      </c>
      <c r="C36" s="166">
        <v>0</v>
      </c>
      <c r="D36" s="166">
        <v>38</v>
      </c>
      <c r="E36" s="166">
        <v>211</v>
      </c>
      <c r="F36" s="166">
        <v>280</v>
      </c>
      <c r="G36" s="166">
        <v>163</v>
      </c>
      <c r="H36" s="166">
        <v>109</v>
      </c>
      <c r="I36" s="167">
        <f t="shared" si="3"/>
        <v>-0.33128834355828218</v>
      </c>
      <c r="J36" s="167">
        <f>H36/H25</f>
        <v>7.1143252486750386E-4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9349</v>
      </c>
      <c r="E37" s="171">
        <f t="shared" si="4"/>
        <v>24098</v>
      </c>
      <c r="F37" s="171">
        <f t="shared" si="4"/>
        <v>26450</v>
      </c>
      <c r="G37" s="171">
        <f t="shared" si="4"/>
        <v>29202</v>
      </c>
      <c r="H37" s="171">
        <f t="shared" si="4"/>
        <v>28709</v>
      </c>
      <c r="I37" s="172">
        <f t="shared" si="3"/>
        <v>-1.6882405314704418E-2</v>
      </c>
      <c r="J37" s="172">
        <f>H37/H25</f>
        <v>0.18738088400386393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15428</v>
      </c>
      <c r="E39" s="178">
        <v>97379</v>
      </c>
      <c r="F39" s="178">
        <v>96632</v>
      </c>
      <c r="G39" s="178">
        <v>110622</v>
      </c>
      <c r="H39" s="178">
        <v>116586</v>
      </c>
      <c r="I39" s="179">
        <f t="shared" ref="I39:I51" si="5">IFERROR(H39/G39-1,"-")</f>
        <v>5.3913326463090439E-2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5693</v>
      </c>
      <c r="E40" s="162">
        <v>10229</v>
      </c>
      <c r="F40" s="162">
        <v>8043</v>
      </c>
      <c r="G40" s="162">
        <v>9596</v>
      </c>
      <c r="H40" s="162">
        <v>9435</v>
      </c>
      <c r="I40" s="163">
        <f t="shared" si="5"/>
        <v>-1.6777824093372251E-2</v>
      </c>
      <c r="J40" s="163">
        <f>H40/H39</f>
        <v>8.0927384076990377E-2</v>
      </c>
    </row>
    <row r="41" spans="2:10" x14ac:dyDescent="0.25">
      <c r="B41" s="165" t="s">
        <v>105</v>
      </c>
      <c r="C41" s="166">
        <v>0</v>
      </c>
      <c r="D41" s="166">
        <v>4530</v>
      </c>
      <c r="E41" s="166">
        <v>4779</v>
      </c>
      <c r="F41" s="166">
        <v>3887</v>
      </c>
      <c r="G41" s="166">
        <v>4139</v>
      </c>
      <c r="H41" s="166">
        <v>3706</v>
      </c>
      <c r="I41" s="167">
        <f t="shared" si="5"/>
        <v>-0.10461464121768538</v>
      </c>
      <c r="J41" s="167">
        <f>H41/H39</f>
        <v>3.1787693205016038E-2</v>
      </c>
    </row>
    <row r="42" spans="2:10" x14ac:dyDescent="0.25">
      <c r="B42" s="165" t="s">
        <v>102</v>
      </c>
      <c r="C42" s="166">
        <v>0</v>
      </c>
      <c r="D42" s="166">
        <v>1163</v>
      </c>
      <c r="E42" s="166">
        <v>5450</v>
      </c>
      <c r="F42" s="166">
        <v>4156</v>
      </c>
      <c r="G42" s="166">
        <v>5457</v>
      </c>
      <c r="H42" s="166">
        <v>5729</v>
      </c>
      <c r="I42" s="167">
        <f t="shared" si="5"/>
        <v>4.9844236760124616E-2</v>
      </c>
      <c r="J42" s="167">
        <f>H42/H39</f>
        <v>4.913969087197434E-2</v>
      </c>
    </row>
    <row r="43" spans="2:10" x14ac:dyDescent="0.25">
      <c r="B43" s="161" t="s">
        <v>109</v>
      </c>
      <c r="C43" s="162">
        <v>0</v>
      </c>
      <c r="D43" s="162">
        <v>9735</v>
      </c>
      <c r="E43" s="162">
        <v>87150</v>
      </c>
      <c r="F43" s="162">
        <v>88589</v>
      </c>
      <c r="G43" s="162">
        <v>101026</v>
      </c>
      <c r="H43" s="162">
        <v>107151</v>
      </c>
      <c r="I43" s="163">
        <f t="shared" si="5"/>
        <v>6.0627957159543167E-2</v>
      </c>
      <c r="J43" s="163">
        <f>H43/H39</f>
        <v>0.91907261592300959</v>
      </c>
    </row>
    <row r="44" spans="2:10" x14ac:dyDescent="0.25">
      <c r="B44" s="165" t="s">
        <v>112</v>
      </c>
      <c r="C44" s="166">
        <v>0</v>
      </c>
      <c r="D44" s="166">
        <v>189</v>
      </c>
      <c r="E44" s="166">
        <v>52400</v>
      </c>
      <c r="F44" s="166">
        <v>55242</v>
      </c>
      <c r="G44" s="166">
        <v>61775</v>
      </c>
      <c r="H44" s="166">
        <v>66971</v>
      </c>
      <c r="I44" s="167">
        <f t="shared" si="5"/>
        <v>8.4111695669769393E-2</v>
      </c>
      <c r="J44" s="167">
        <f>H44/H39</f>
        <v>0.57443432316058529</v>
      </c>
    </row>
    <row r="45" spans="2:10" x14ac:dyDescent="0.25">
      <c r="B45" s="165" t="s">
        <v>115</v>
      </c>
      <c r="C45" s="166">
        <v>0</v>
      </c>
      <c r="D45" s="166">
        <v>771</v>
      </c>
      <c r="E45" s="166">
        <v>1871</v>
      </c>
      <c r="F45" s="166">
        <v>2095</v>
      </c>
      <c r="G45" s="166">
        <v>2729</v>
      </c>
      <c r="H45" s="166">
        <v>2702</v>
      </c>
      <c r="I45" s="167">
        <f t="shared" si="5"/>
        <v>-9.8937339684865844E-3</v>
      </c>
      <c r="J45" s="167">
        <f>H45/H39</f>
        <v>2.3176024565556758E-2</v>
      </c>
    </row>
    <row r="46" spans="2:10" x14ac:dyDescent="0.25">
      <c r="B46" s="165" t="s">
        <v>118</v>
      </c>
      <c r="C46" s="166">
        <v>0</v>
      </c>
      <c r="D46" s="166">
        <v>1638</v>
      </c>
      <c r="E46" s="166">
        <v>2204</v>
      </c>
      <c r="F46" s="166">
        <v>2278</v>
      </c>
      <c r="G46" s="166">
        <v>2217</v>
      </c>
      <c r="H46" s="166">
        <v>2424</v>
      </c>
      <c r="I46" s="167">
        <f t="shared" si="5"/>
        <v>9.3369418132611681E-2</v>
      </c>
      <c r="J46" s="167">
        <f>H46/H39</f>
        <v>2.079151870722042E-2</v>
      </c>
    </row>
    <row r="47" spans="2:10" x14ac:dyDescent="0.25">
      <c r="B47" s="165" t="s">
        <v>125</v>
      </c>
      <c r="C47" s="166">
        <v>0</v>
      </c>
      <c r="D47" s="166">
        <v>399</v>
      </c>
      <c r="E47" s="166">
        <v>5608</v>
      </c>
      <c r="F47" s="166">
        <v>3597</v>
      </c>
      <c r="G47" s="166">
        <v>4917</v>
      </c>
      <c r="H47" s="166">
        <v>3588</v>
      </c>
      <c r="I47" s="167">
        <f t="shared" si="5"/>
        <v>-0.27028676021964615</v>
      </c>
      <c r="J47" s="167">
        <f>H47/H39</f>
        <v>3.0775564819103495E-2</v>
      </c>
    </row>
    <row r="48" spans="2:10" x14ac:dyDescent="0.25">
      <c r="B48" s="165" t="s">
        <v>121</v>
      </c>
      <c r="C48" s="166">
        <v>0</v>
      </c>
      <c r="D48" s="166">
        <v>520</v>
      </c>
      <c r="E48" s="166">
        <v>2653</v>
      </c>
      <c r="F48" s="166">
        <v>3384</v>
      </c>
      <c r="G48" s="166">
        <v>3296</v>
      </c>
      <c r="H48" s="166">
        <v>3239</v>
      </c>
      <c r="I48" s="167">
        <f t="shared" si="5"/>
        <v>-1.7293689320388328E-2</v>
      </c>
      <c r="J48" s="167">
        <f>H48/H39</f>
        <v>2.7782066457379101E-2</v>
      </c>
    </row>
    <row r="49" spans="2:10" x14ac:dyDescent="0.25">
      <c r="B49" s="165" t="s">
        <v>130</v>
      </c>
      <c r="C49" s="166">
        <v>0</v>
      </c>
      <c r="D49" s="166">
        <v>7</v>
      </c>
      <c r="E49" s="166">
        <v>355</v>
      </c>
      <c r="F49" s="166">
        <v>333</v>
      </c>
      <c r="G49" s="166">
        <v>530</v>
      </c>
      <c r="H49" s="166">
        <v>415</v>
      </c>
      <c r="I49" s="167">
        <f t="shared" si="5"/>
        <v>-0.21698113207547165</v>
      </c>
      <c r="J49" s="167">
        <f>H49/H39</f>
        <v>3.5596040690992056E-3</v>
      </c>
    </row>
    <row r="50" spans="2:10" x14ac:dyDescent="0.25">
      <c r="B50" s="165" t="s">
        <v>133</v>
      </c>
      <c r="C50" s="166">
        <v>0</v>
      </c>
      <c r="D50" s="166">
        <v>20</v>
      </c>
      <c r="E50" s="166">
        <v>92</v>
      </c>
      <c r="F50" s="166">
        <v>214</v>
      </c>
      <c r="G50" s="166">
        <v>105</v>
      </c>
      <c r="H50" s="166">
        <v>129</v>
      </c>
      <c r="I50" s="167">
        <f t="shared" si="5"/>
        <v>0.22857142857142865</v>
      </c>
      <c r="J50" s="167">
        <f>H50/H39</f>
        <v>1.1064793371416807E-3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6191</v>
      </c>
      <c r="E51" s="171">
        <f t="shared" si="6"/>
        <v>21967</v>
      </c>
      <c r="F51" s="171">
        <f t="shared" si="6"/>
        <v>21446</v>
      </c>
      <c r="G51" s="171">
        <f t="shared" si="6"/>
        <v>25457</v>
      </c>
      <c r="H51" s="171">
        <f t="shared" si="6"/>
        <v>27683</v>
      </c>
      <c r="I51" s="172">
        <f t="shared" si="5"/>
        <v>8.7441568134501324E-2</v>
      </c>
      <c r="J51" s="172">
        <f>H51/H39</f>
        <v>0.23744703480692364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1098</v>
      </c>
      <c r="E53" s="178">
        <v>2392</v>
      </c>
      <c r="F53" s="178">
        <v>3611</v>
      </c>
      <c r="G53" s="178">
        <v>1870</v>
      </c>
      <c r="H53" s="178">
        <v>2625</v>
      </c>
      <c r="I53" s="179">
        <f t="shared" ref="I53:I65" si="7">IFERROR(H53/G53-1,"-")</f>
        <v>0.40374331550802145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326</v>
      </c>
      <c r="E54" s="162">
        <v>491</v>
      </c>
      <c r="F54" s="162">
        <v>2051</v>
      </c>
      <c r="G54" s="162">
        <v>644</v>
      </c>
      <c r="H54" s="162">
        <v>570</v>
      </c>
      <c r="I54" s="163">
        <f t="shared" si="7"/>
        <v>-0.1149068322981367</v>
      </c>
      <c r="J54" s="163">
        <f>H54/H53</f>
        <v>0.21714285714285714</v>
      </c>
    </row>
    <row r="55" spans="2:10" x14ac:dyDescent="0.25">
      <c r="B55" s="165" t="s">
        <v>105</v>
      </c>
      <c r="C55" s="166">
        <v>0</v>
      </c>
      <c r="D55" s="166">
        <v>128</v>
      </c>
      <c r="E55" s="166">
        <v>250</v>
      </c>
      <c r="F55" s="166">
        <v>1614</v>
      </c>
      <c r="G55" s="166">
        <v>537</v>
      </c>
      <c r="H55" s="166">
        <v>336</v>
      </c>
      <c r="I55" s="167">
        <f t="shared" si="7"/>
        <v>-0.37430167597765363</v>
      </c>
      <c r="J55" s="167">
        <f>H55/H53</f>
        <v>0.128</v>
      </c>
    </row>
    <row r="56" spans="2:10" x14ac:dyDescent="0.25">
      <c r="B56" s="165" t="s">
        <v>102</v>
      </c>
      <c r="C56" s="166">
        <v>0</v>
      </c>
      <c r="D56" s="166">
        <v>198</v>
      </c>
      <c r="E56" s="166">
        <v>241</v>
      </c>
      <c r="F56" s="166">
        <v>437</v>
      </c>
      <c r="G56" s="166">
        <v>107</v>
      </c>
      <c r="H56" s="166">
        <v>234</v>
      </c>
      <c r="I56" s="167">
        <f t="shared" si="7"/>
        <v>1.1869158878504673</v>
      </c>
      <c r="J56" s="167">
        <f>H56/H53</f>
        <v>8.9142857142857149E-2</v>
      </c>
    </row>
    <row r="57" spans="2:10" x14ac:dyDescent="0.25">
      <c r="B57" s="161" t="s">
        <v>109</v>
      </c>
      <c r="C57" s="162">
        <v>0</v>
      </c>
      <c r="D57" s="162">
        <v>772</v>
      </c>
      <c r="E57" s="162">
        <v>1901</v>
      </c>
      <c r="F57" s="162">
        <v>1560</v>
      </c>
      <c r="G57" s="162">
        <v>1226</v>
      </c>
      <c r="H57" s="162">
        <v>2055</v>
      </c>
      <c r="I57" s="163">
        <f t="shared" si="7"/>
        <v>0.6761827079934748</v>
      </c>
      <c r="J57" s="163">
        <f>H57/H53</f>
        <v>0.78285714285714281</v>
      </c>
    </row>
    <row r="58" spans="2:10" x14ac:dyDescent="0.25">
      <c r="B58" s="165" t="s">
        <v>112</v>
      </c>
      <c r="C58" s="166">
        <v>0</v>
      </c>
      <c r="D58" s="166">
        <v>22</v>
      </c>
      <c r="E58" s="166">
        <v>805</v>
      </c>
      <c r="F58" s="166">
        <v>667</v>
      </c>
      <c r="G58" s="166">
        <v>778</v>
      </c>
      <c r="H58" s="166">
        <v>854</v>
      </c>
      <c r="I58" s="167">
        <f t="shared" si="7"/>
        <v>9.7686375321336838E-2</v>
      </c>
      <c r="J58" s="167">
        <f>H58/H53</f>
        <v>0.32533333333333331</v>
      </c>
    </row>
    <row r="59" spans="2:10" x14ac:dyDescent="0.25">
      <c r="B59" s="165" t="s">
        <v>115</v>
      </c>
      <c r="C59" s="166">
        <v>0</v>
      </c>
      <c r="D59" s="166">
        <v>207</v>
      </c>
      <c r="E59" s="166">
        <v>307</v>
      </c>
      <c r="F59" s="166">
        <v>126</v>
      </c>
      <c r="G59" s="166">
        <v>76</v>
      </c>
      <c r="H59" s="166">
        <v>266</v>
      </c>
      <c r="I59" s="167">
        <f t="shared" si="7"/>
        <v>2.5</v>
      </c>
      <c r="J59" s="167">
        <f>H59/H53</f>
        <v>0.10133333333333333</v>
      </c>
    </row>
    <row r="60" spans="2:10" x14ac:dyDescent="0.25">
      <c r="B60" s="165" t="s">
        <v>118</v>
      </c>
      <c r="C60" s="166">
        <v>0</v>
      </c>
      <c r="D60" s="166">
        <v>191</v>
      </c>
      <c r="E60" s="166">
        <v>178</v>
      </c>
      <c r="F60" s="166">
        <v>161</v>
      </c>
      <c r="G60" s="166">
        <v>70</v>
      </c>
      <c r="H60" s="166">
        <v>152</v>
      </c>
      <c r="I60" s="167">
        <f t="shared" si="7"/>
        <v>1.1714285714285713</v>
      </c>
      <c r="J60" s="167">
        <f>H60/H53</f>
        <v>5.7904761904761903E-2</v>
      </c>
    </row>
    <row r="61" spans="2:10" x14ac:dyDescent="0.25">
      <c r="B61" s="165" t="s">
        <v>125</v>
      </c>
      <c r="C61" s="166">
        <v>0</v>
      </c>
      <c r="D61" s="166">
        <v>22</v>
      </c>
      <c r="E61" s="166">
        <v>52</v>
      </c>
      <c r="F61" s="166">
        <v>23</v>
      </c>
      <c r="G61" s="166">
        <v>12</v>
      </c>
      <c r="H61" s="166">
        <v>39</v>
      </c>
      <c r="I61" s="167">
        <f t="shared" si="7"/>
        <v>2.25</v>
      </c>
      <c r="J61" s="167">
        <f>H61/H53</f>
        <v>1.4857142857142857E-2</v>
      </c>
    </row>
    <row r="62" spans="2:10" x14ac:dyDescent="0.25">
      <c r="B62" s="165" t="s">
        <v>121</v>
      </c>
      <c r="C62" s="166">
        <v>0</v>
      </c>
      <c r="D62" s="166">
        <v>33</v>
      </c>
      <c r="E62" s="166">
        <v>20</v>
      </c>
      <c r="F62" s="166">
        <v>41</v>
      </c>
      <c r="G62" s="166">
        <v>7</v>
      </c>
      <c r="H62" s="166">
        <v>38</v>
      </c>
      <c r="I62" s="167">
        <f t="shared" si="7"/>
        <v>4.4285714285714288</v>
      </c>
      <c r="J62" s="167">
        <f>H62/H53</f>
        <v>1.4476190476190476E-2</v>
      </c>
    </row>
    <row r="63" spans="2:10" x14ac:dyDescent="0.25">
      <c r="B63" s="165" t="s">
        <v>130</v>
      </c>
      <c r="C63" s="166">
        <v>0</v>
      </c>
      <c r="D63" s="166">
        <v>5</v>
      </c>
      <c r="E63" s="166">
        <v>2</v>
      </c>
      <c r="F63" s="166">
        <v>4</v>
      </c>
      <c r="G63" s="166">
        <v>0</v>
      </c>
      <c r="H63" s="166">
        <v>3</v>
      </c>
      <c r="I63" s="167" t="str">
        <f t="shared" si="7"/>
        <v>-</v>
      </c>
      <c r="J63" s="167">
        <f>H63/H53</f>
        <v>1.1428571428571429E-3</v>
      </c>
    </row>
    <row r="64" spans="2:10" x14ac:dyDescent="0.25">
      <c r="B64" s="165" t="s">
        <v>133</v>
      </c>
      <c r="C64" s="166">
        <v>0</v>
      </c>
      <c r="D64" s="166">
        <v>1</v>
      </c>
      <c r="E64" s="166">
        <v>2</v>
      </c>
      <c r="F64" s="166">
        <v>1</v>
      </c>
      <c r="G64" s="166">
        <v>0</v>
      </c>
      <c r="H64" s="166">
        <v>212</v>
      </c>
      <c r="I64" s="167" t="str">
        <f t="shared" si="7"/>
        <v>-</v>
      </c>
      <c r="J64" s="167">
        <f>H64/H53</f>
        <v>8.0761904761904757E-2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291</v>
      </c>
      <c r="E65" s="171">
        <f t="shared" si="8"/>
        <v>535</v>
      </c>
      <c r="F65" s="171">
        <f t="shared" si="8"/>
        <v>537</v>
      </c>
      <c r="G65" s="171">
        <f t="shared" si="8"/>
        <v>283</v>
      </c>
      <c r="H65" s="171">
        <f t="shared" si="8"/>
        <v>491</v>
      </c>
      <c r="I65" s="172">
        <f t="shared" si="7"/>
        <v>0.73498233215547693</v>
      </c>
      <c r="J65" s="172">
        <f>H65/H53</f>
        <v>0.18704761904761905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4327</v>
      </c>
      <c r="E67" s="178">
        <v>12688</v>
      </c>
      <c r="F67" s="178">
        <v>7550</v>
      </c>
      <c r="G67" s="178">
        <v>22267</v>
      </c>
      <c r="H67" s="178">
        <v>16341</v>
      </c>
      <c r="I67" s="179">
        <f t="shared" ref="I67:I79" si="9">IFERROR(H67/G67-1,"-")</f>
        <v>-0.26613374051286653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2594</v>
      </c>
      <c r="E68" s="162">
        <v>3581</v>
      </c>
      <c r="F68" s="162">
        <v>1078</v>
      </c>
      <c r="G68" s="162">
        <v>9559</v>
      </c>
      <c r="H68" s="162">
        <v>5218</v>
      </c>
      <c r="I68" s="163">
        <f t="shared" si="9"/>
        <v>-0.45412700073229417</v>
      </c>
      <c r="J68" s="163">
        <f>H68/H67</f>
        <v>0.31931950309038615</v>
      </c>
    </row>
    <row r="69" spans="2:10" x14ac:dyDescent="0.25">
      <c r="B69" s="165" t="s">
        <v>105</v>
      </c>
      <c r="C69" s="166">
        <v>0</v>
      </c>
      <c r="D69" s="166">
        <v>2508</v>
      </c>
      <c r="E69" s="166">
        <v>2869</v>
      </c>
      <c r="F69" s="166">
        <v>149</v>
      </c>
      <c r="G69" s="166">
        <v>7565</v>
      </c>
      <c r="H69" s="166">
        <v>2736</v>
      </c>
      <c r="I69" s="167">
        <f t="shared" si="9"/>
        <v>-0.63833443489755459</v>
      </c>
      <c r="J69" s="167">
        <f>H69/H67</f>
        <v>0.16743161373232973</v>
      </c>
    </row>
    <row r="70" spans="2:10" x14ac:dyDescent="0.25">
      <c r="B70" s="165" t="s">
        <v>102</v>
      </c>
      <c r="C70" s="166">
        <v>0</v>
      </c>
      <c r="D70" s="166">
        <v>86</v>
      </c>
      <c r="E70" s="166">
        <v>712</v>
      </c>
      <c r="F70" s="166">
        <v>929</v>
      </c>
      <c r="G70" s="166">
        <v>1994</v>
      </c>
      <c r="H70" s="166">
        <v>2482</v>
      </c>
      <c r="I70" s="167">
        <f t="shared" si="9"/>
        <v>0.24473420260782341</v>
      </c>
      <c r="J70" s="167">
        <f>H70/H67</f>
        <v>0.15188788935805642</v>
      </c>
    </row>
    <row r="71" spans="2:10" x14ac:dyDescent="0.25">
      <c r="B71" s="161" t="s">
        <v>109</v>
      </c>
      <c r="C71" s="162">
        <v>0</v>
      </c>
      <c r="D71" s="162">
        <v>1733</v>
      </c>
      <c r="E71" s="162">
        <v>9107</v>
      </c>
      <c r="F71" s="162">
        <v>6472</v>
      </c>
      <c r="G71" s="162">
        <v>12708</v>
      </c>
      <c r="H71" s="162">
        <v>11123</v>
      </c>
      <c r="I71" s="163">
        <f t="shared" si="9"/>
        <v>-0.12472458293988042</v>
      </c>
      <c r="J71" s="163">
        <f>H71/H67</f>
        <v>0.68068049690961385</v>
      </c>
    </row>
    <row r="72" spans="2:10" x14ac:dyDescent="0.25">
      <c r="B72" s="165" t="s">
        <v>112</v>
      </c>
      <c r="C72" s="166">
        <v>0</v>
      </c>
      <c r="D72" s="166">
        <v>114</v>
      </c>
      <c r="E72" s="166">
        <v>3337</v>
      </c>
      <c r="F72" s="166">
        <v>2577</v>
      </c>
      <c r="G72" s="166">
        <v>5266</v>
      </c>
      <c r="H72" s="166">
        <v>6557</v>
      </c>
      <c r="I72" s="167">
        <f t="shared" si="9"/>
        <v>0.2451576148879604</v>
      </c>
      <c r="J72" s="167">
        <f>H72/H67</f>
        <v>0.4012606327642127</v>
      </c>
    </row>
    <row r="73" spans="2:10" x14ac:dyDescent="0.25">
      <c r="B73" s="165" t="s">
        <v>115</v>
      </c>
      <c r="C73" s="166">
        <v>0</v>
      </c>
      <c r="D73" s="166">
        <v>260</v>
      </c>
      <c r="E73" s="166">
        <v>461</v>
      </c>
      <c r="F73" s="166">
        <v>396</v>
      </c>
      <c r="G73" s="166">
        <v>364</v>
      </c>
      <c r="H73" s="166">
        <v>554</v>
      </c>
      <c r="I73" s="167">
        <f t="shared" si="9"/>
        <v>0.5219780219780219</v>
      </c>
      <c r="J73" s="167">
        <f>H73/H67</f>
        <v>3.3902453950186644E-2</v>
      </c>
    </row>
    <row r="74" spans="2:10" x14ac:dyDescent="0.25">
      <c r="B74" s="165" t="s">
        <v>118</v>
      </c>
      <c r="C74" s="166">
        <v>0</v>
      </c>
      <c r="D74" s="166">
        <v>334</v>
      </c>
      <c r="E74" s="166">
        <v>2460</v>
      </c>
      <c r="F74" s="166">
        <v>659</v>
      </c>
      <c r="G74" s="166">
        <v>1661</v>
      </c>
      <c r="H74" s="166">
        <v>983</v>
      </c>
      <c r="I74" s="167">
        <f t="shared" si="9"/>
        <v>-0.40818783865141484</v>
      </c>
      <c r="J74" s="167">
        <f>H74/H67</f>
        <v>6.0155437243742733E-2</v>
      </c>
    </row>
    <row r="75" spans="2:10" x14ac:dyDescent="0.25">
      <c r="B75" s="165" t="s">
        <v>125</v>
      </c>
      <c r="C75" s="166">
        <v>0</v>
      </c>
      <c r="D75" s="166">
        <v>138</v>
      </c>
      <c r="E75" s="166">
        <v>150</v>
      </c>
      <c r="F75" s="166">
        <v>215</v>
      </c>
      <c r="G75" s="166">
        <v>656</v>
      </c>
      <c r="H75" s="166">
        <v>274</v>
      </c>
      <c r="I75" s="167">
        <f t="shared" si="9"/>
        <v>-0.58231707317073167</v>
      </c>
      <c r="J75" s="167">
        <f>H75/H67</f>
        <v>1.676763967933419E-2</v>
      </c>
    </row>
    <row r="76" spans="2:10" x14ac:dyDescent="0.25">
      <c r="B76" s="165" t="s">
        <v>121</v>
      </c>
      <c r="C76" s="166">
        <v>0</v>
      </c>
      <c r="D76" s="166">
        <v>172</v>
      </c>
      <c r="E76" s="166">
        <v>20</v>
      </c>
      <c r="F76" s="166">
        <v>262</v>
      </c>
      <c r="G76" s="166">
        <v>476</v>
      </c>
      <c r="H76" s="166">
        <v>207</v>
      </c>
      <c r="I76" s="167">
        <f t="shared" si="9"/>
        <v>-0.56512605042016806</v>
      </c>
      <c r="J76" s="167">
        <f>H76/H67</f>
        <v>1.2667523407380209E-2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2</v>
      </c>
      <c r="F77" s="166">
        <v>1</v>
      </c>
      <c r="G77" s="166">
        <v>0</v>
      </c>
      <c r="H77" s="166">
        <v>0</v>
      </c>
      <c r="I77" s="167" t="str">
        <f t="shared" si="9"/>
        <v>-</v>
      </c>
      <c r="J77" s="167">
        <f>H77/H67</f>
        <v>0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13</v>
      </c>
      <c r="F78" s="166">
        <v>16</v>
      </c>
      <c r="G78" s="166">
        <v>22</v>
      </c>
      <c r="H78" s="166">
        <v>4</v>
      </c>
      <c r="I78" s="167">
        <f t="shared" si="9"/>
        <v>-0.81818181818181812</v>
      </c>
      <c r="J78" s="167">
        <f>H78/H67</f>
        <v>2.4478306101217794E-4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715</v>
      </c>
      <c r="E79" s="171">
        <f t="shared" si="10"/>
        <v>2664</v>
      </c>
      <c r="F79" s="171">
        <f t="shared" si="10"/>
        <v>2346</v>
      </c>
      <c r="G79" s="171">
        <f t="shared" si="10"/>
        <v>4263</v>
      </c>
      <c r="H79" s="171">
        <f t="shared" si="10"/>
        <v>2544</v>
      </c>
      <c r="I79" s="172">
        <f t="shared" si="9"/>
        <v>-0.40323715693173823</v>
      </c>
      <c r="J79" s="172">
        <f>H79/H67</f>
        <v>0.15568202680374518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18010</v>
      </c>
      <c r="E81" s="178">
        <v>53595</v>
      </c>
      <c r="F81" s="178">
        <v>58098</v>
      </c>
      <c r="G81" s="178">
        <v>77065</v>
      </c>
      <c r="H81" s="178">
        <v>77025</v>
      </c>
      <c r="I81" s="179">
        <f t="shared" ref="I81:I93" si="11">IFERROR(H81/G81-1,"-")</f>
        <v>-5.1904236683320004E-4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10368</v>
      </c>
      <c r="E82" s="162">
        <v>31151</v>
      </c>
      <c r="F82" s="162">
        <v>31312</v>
      </c>
      <c r="G82" s="162">
        <v>41525</v>
      </c>
      <c r="H82" s="162">
        <v>41829</v>
      </c>
      <c r="I82" s="163">
        <f t="shared" si="11"/>
        <v>7.3208910295003982E-3</v>
      </c>
      <c r="J82" s="163">
        <f>H82/H81</f>
        <v>0.54305744888023366</v>
      </c>
    </row>
    <row r="83" spans="2:10" x14ac:dyDescent="0.25">
      <c r="B83" s="165" t="s">
        <v>105</v>
      </c>
      <c r="C83" s="166">
        <v>0</v>
      </c>
      <c r="D83" s="166">
        <v>5202</v>
      </c>
      <c r="E83" s="166">
        <v>8590</v>
      </c>
      <c r="F83" s="166">
        <v>8929</v>
      </c>
      <c r="G83" s="166">
        <v>13978</v>
      </c>
      <c r="H83" s="166">
        <v>11039</v>
      </c>
      <c r="I83" s="167">
        <f t="shared" si="11"/>
        <v>-0.21025897839462016</v>
      </c>
      <c r="J83" s="167">
        <f>H83/H81</f>
        <v>0.14331710483609217</v>
      </c>
    </row>
    <row r="84" spans="2:10" x14ac:dyDescent="0.25">
      <c r="B84" s="165" t="s">
        <v>102</v>
      </c>
      <c r="C84" s="166">
        <v>0</v>
      </c>
      <c r="D84" s="166">
        <v>5166</v>
      </c>
      <c r="E84" s="166">
        <v>22561</v>
      </c>
      <c r="F84" s="166">
        <v>22383</v>
      </c>
      <c r="G84" s="166">
        <v>27547</v>
      </c>
      <c r="H84" s="166">
        <v>30790</v>
      </c>
      <c r="I84" s="167">
        <f t="shared" si="11"/>
        <v>0.1177260681743928</v>
      </c>
      <c r="J84" s="167">
        <f>H84/H81</f>
        <v>0.39974034404414149</v>
      </c>
    </row>
    <row r="85" spans="2:10" x14ac:dyDescent="0.25">
      <c r="B85" s="161" t="s">
        <v>109</v>
      </c>
      <c r="C85" s="162">
        <v>0</v>
      </c>
      <c r="D85" s="162">
        <v>7642</v>
      </c>
      <c r="E85" s="162">
        <v>22444</v>
      </c>
      <c r="F85" s="162">
        <v>26786</v>
      </c>
      <c r="G85" s="162">
        <v>35540</v>
      </c>
      <c r="H85" s="162">
        <v>35196</v>
      </c>
      <c r="I85" s="163">
        <f t="shared" si="11"/>
        <v>-9.6792346651659589E-3</v>
      </c>
      <c r="J85" s="163">
        <f>H85/H81</f>
        <v>0.45694255111976628</v>
      </c>
    </row>
    <row r="86" spans="2:10" x14ac:dyDescent="0.25">
      <c r="B86" s="165" t="s">
        <v>112</v>
      </c>
      <c r="C86" s="166">
        <v>0</v>
      </c>
      <c r="D86" s="166">
        <v>497</v>
      </c>
      <c r="E86" s="166">
        <v>4239</v>
      </c>
      <c r="F86" s="166">
        <v>5598</v>
      </c>
      <c r="G86" s="166">
        <v>7123</v>
      </c>
      <c r="H86" s="166">
        <v>6847</v>
      </c>
      <c r="I86" s="167">
        <f t="shared" si="11"/>
        <v>-3.8747718657868857E-2</v>
      </c>
      <c r="J86" s="167">
        <f>H86/H81</f>
        <v>8.8893216488153196E-2</v>
      </c>
    </row>
    <row r="87" spans="2:10" x14ac:dyDescent="0.25">
      <c r="B87" s="165" t="s">
        <v>115</v>
      </c>
      <c r="C87" s="166">
        <v>0</v>
      </c>
      <c r="D87" s="166">
        <v>1334</v>
      </c>
      <c r="E87" s="166">
        <v>7619</v>
      </c>
      <c r="F87" s="166">
        <v>7834</v>
      </c>
      <c r="G87" s="166">
        <v>9191</v>
      </c>
      <c r="H87" s="166">
        <v>8407</v>
      </c>
      <c r="I87" s="167">
        <f t="shared" si="11"/>
        <v>-8.5300837776085325E-2</v>
      </c>
      <c r="J87" s="167">
        <f>H87/H81</f>
        <v>0.10914638104511522</v>
      </c>
    </row>
    <row r="88" spans="2:10" x14ac:dyDescent="0.25">
      <c r="B88" s="165" t="s">
        <v>118</v>
      </c>
      <c r="C88" s="166">
        <v>0</v>
      </c>
      <c r="D88" s="166">
        <v>1601</v>
      </c>
      <c r="E88" s="166">
        <v>2303</v>
      </c>
      <c r="F88" s="166">
        <v>2825</v>
      </c>
      <c r="G88" s="166">
        <v>4892</v>
      </c>
      <c r="H88" s="166">
        <v>5607</v>
      </c>
      <c r="I88" s="167">
        <f t="shared" si="11"/>
        <v>0.14615699100572366</v>
      </c>
      <c r="J88" s="167">
        <f>H88/H81</f>
        <v>7.2794547224926967E-2</v>
      </c>
    </row>
    <row r="89" spans="2:10" x14ac:dyDescent="0.25">
      <c r="B89" s="165" t="s">
        <v>125</v>
      </c>
      <c r="C89" s="166">
        <v>0</v>
      </c>
      <c r="D89" s="166">
        <v>138</v>
      </c>
      <c r="E89" s="166">
        <v>629</v>
      </c>
      <c r="F89" s="166">
        <v>669</v>
      </c>
      <c r="G89" s="166">
        <v>1100</v>
      </c>
      <c r="H89" s="166">
        <v>874</v>
      </c>
      <c r="I89" s="167">
        <f t="shared" si="11"/>
        <v>-0.20545454545454545</v>
      </c>
      <c r="J89" s="167">
        <f>H89/H81</f>
        <v>1.1346965271015905E-2</v>
      </c>
    </row>
    <row r="90" spans="2:10" x14ac:dyDescent="0.25">
      <c r="B90" s="165" t="s">
        <v>121</v>
      </c>
      <c r="C90" s="166">
        <v>0</v>
      </c>
      <c r="D90" s="166">
        <v>260</v>
      </c>
      <c r="E90" s="166">
        <v>318</v>
      </c>
      <c r="F90" s="166">
        <v>353</v>
      </c>
      <c r="G90" s="166">
        <v>606</v>
      </c>
      <c r="H90" s="166">
        <v>504</v>
      </c>
      <c r="I90" s="167">
        <f t="shared" si="11"/>
        <v>-0.16831683168316836</v>
      </c>
      <c r="J90" s="167">
        <f>H90/H81</f>
        <v>6.5433300876338854E-3</v>
      </c>
    </row>
    <row r="91" spans="2:10" x14ac:dyDescent="0.25">
      <c r="B91" s="165" t="s">
        <v>130</v>
      </c>
      <c r="C91" s="166">
        <v>0</v>
      </c>
      <c r="D91" s="166">
        <v>33</v>
      </c>
      <c r="E91" s="166">
        <v>77</v>
      </c>
      <c r="F91" s="166">
        <v>201</v>
      </c>
      <c r="G91" s="166">
        <v>111</v>
      </c>
      <c r="H91" s="166">
        <v>127</v>
      </c>
      <c r="I91" s="167">
        <f t="shared" si="11"/>
        <v>0.14414414414414423</v>
      </c>
      <c r="J91" s="167">
        <f>H91/H81</f>
        <v>1.6488153197013957E-3</v>
      </c>
    </row>
    <row r="92" spans="2:10" x14ac:dyDescent="0.25">
      <c r="B92" s="165" t="s">
        <v>133</v>
      </c>
      <c r="C92" s="166">
        <v>0</v>
      </c>
      <c r="D92" s="166">
        <v>107</v>
      </c>
      <c r="E92" s="166">
        <v>39</v>
      </c>
      <c r="F92" s="166">
        <v>114</v>
      </c>
      <c r="G92" s="166">
        <v>74</v>
      </c>
      <c r="H92" s="166">
        <v>38</v>
      </c>
      <c r="I92" s="167">
        <f t="shared" si="11"/>
        <v>-0.48648648648648651</v>
      </c>
      <c r="J92" s="167">
        <f>H92/H81</f>
        <v>4.9334631613112624E-4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3672</v>
      </c>
      <c r="E93" s="171">
        <f t="shared" si="12"/>
        <v>7220</v>
      </c>
      <c r="F93" s="171">
        <f t="shared" si="12"/>
        <v>9192</v>
      </c>
      <c r="G93" s="171">
        <f t="shared" si="12"/>
        <v>12443</v>
      </c>
      <c r="H93" s="171">
        <f t="shared" si="12"/>
        <v>12792</v>
      </c>
      <c r="I93" s="172">
        <f t="shared" si="11"/>
        <v>2.8047898416780459E-2</v>
      </c>
      <c r="J93" s="172">
        <f>H93/H81</f>
        <v>0.16607594936708861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2659</v>
      </c>
      <c r="E95" s="178">
        <v>3632</v>
      </c>
      <c r="F95" s="178">
        <v>5013</v>
      </c>
      <c r="G95" s="178">
        <v>4992</v>
      </c>
      <c r="H95" s="178">
        <v>4998</v>
      </c>
      <c r="I95" s="179">
        <f t="shared" ref="I95:I107" si="13">IFERROR(H95/G95-1,"-")</f>
        <v>1.2019230769231282E-3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1731</v>
      </c>
      <c r="E96" s="162">
        <v>2471</v>
      </c>
      <c r="F96" s="162">
        <v>3551</v>
      </c>
      <c r="G96" s="162">
        <v>3636</v>
      </c>
      <c r="H96" s="162">
        <v>3517</v>
      </c>
      <c r="I96" s="163">
        <f t="shared" si="13"/>
        <v>-3.2728272827282745E-2</v>
      </c>
      <c r="J96" s="163">
        <f>H96/H95</f>
        <v>0.70368147258903557</v>
      </c>
    </row>
    <row r="97" spans="2:10" x14ac:dyDescent="0.25">
      <c r="B97" s="165" t="s">
        <v>105</v>
      </c>
      <c r="C97" s="166">
        <v>0</v>
      </c>
      <c r="D97" s="166">
        <v>1045</v>
      </c>
      <c r="E97" s="166">
        <v>1034</v>
      </c>
      <c r="F97" s="166">
        <v>1357</v>
      </c>
      <c r="G97" s="166">
        <v>1433</v>
      </c>
      <c r="H97" s="166">
        <v>1417</v>
      </c>
      <c r="I97" s="167">
        <f t="shared" si="13"/>
        <v>-1.1165387299371998E-2</v>
      </c>
      <c r="J97" s="167">
        <f>H97/H95</f>
        <v>0.28351340536214487</v>
      </c>
    </row>
    <row r="98" spans="2:10" x14ac:dyDescent="0.25">
      <c r="B98" s="165" t="s">
        <v>102</v>
      </c>
      <c r="C98" s="166">
        <v>0</v>
      </c>
      <c r="D98" s="166">
        <v>686</v>
      </c>
      <c r="E98" s="166">
        <v>1437</v>
      </c>
      <c r="F98" s="166">
        <v>2194</v>
      </c>
      <c r="G98" s="166">
        <v>2203</v>
      </c>
      <c r="H98" s="166">
        <v>2100</v>
      </c>
      <c r="I98" s="167">
        <f t="shared" si="13"/>
        <v>-4.6754425783023135E-2</v>
      </c>
      <c r="J98" s="167">
        <f>H98/H95</f>
        <v>0.42016806722689076</v>
      </c>
    </row>
    <row r="99" spans="2:10" x14ac:dyDescent="0.25">
      <c r="B99" s="161" t="s">
        <v>109</v>
      </c>
      <c r="C99" s="162">
        <v>0</v>
      </c>
      <c r="D99" s="162">
        <v>928</v>
      </c>
      <c r="E99" s="162">
        <v>1161</v>
      </c>
      <c r="F99" s="162">
        <v>1462</v>
      </c>
      <c r="G99" s="162">
        <v>1356</v>
      </c>
      <c r="H99" s="162">
        <v>1481</v>
      </c>
      <c r="I99" s="163">
        <f t="shared" si="13"/>
        <v>9.2182890855457167E-2</v>
      </c>
      <c r="J99" s="163">
        <f>H99/H95</f>
        <v>0.29631852741096437</v>
      </c>
    </row>
    <row r="100" spans="2:10" x14ac:dyDescent="0.25">
      <c r="B100" s="165" t="s">
        <v>112</v>
      </c>
      <c r="C100" s="166">
        <v>0</v>
      </c>
      <c r="D100" s="166">
        <v>19</v>
      </c>
      <c r="E100" s="166">
        <v>143</v>
      </c>
      <c r="F100" s="166">
        <v>149</v>
      </c>
      <c r="G100" s="166">
        <v>133</v>
      </c>
      <c r="H100" s="166">
        <v>124</v>
      </c>
      <c r="I100" s="167">
        <f t="shared" si="13"/>
        <v>-6.7669172932330879E-2</v>
      </c>
      <c r="J100" s="167">
        <f>H100/H95</f>
        <v>2.4809923969587835E-2</v>
      </c>
    </row>
    <row r="101" spans="2:10" x14ac:dyDescent="0.25">
      <c r="B101" s="165" t="s">
        <v>115</v>
      </c>
      <c r="C101" s="166">
        <v>0</v>
      </c>
      <c r="D101" s="166">
        <v>122</v>
      </c>
      <c r="E101" s="166">
        <v>190</v>
      </c>
      <c r="F101" s="166">
        <v>188</v>
      </c>
      <c r="G101" s="166">
        <v>242</v>
      </c>
      <c r="H101" s="166">
        <v>211</v>
      </c>
      <c r="I101" s="167">
        <f t="shared" si="13"/>
        <v>-0.12809917355371903</v>
      </c>
      <c r="J101" s="167">
        <f>H101/H95</f>
        <v>4.2216886754701879E-2</v>
      </c>
    </row>
    <row r="102" spans="2:10" x14ac:dyDescent="0.25">
      <c r="B102" s="165" t="s">
        <v>118</v>
      </c>
      <c r="C102" s="166">
        <v>0</v>
      </c>
      <c r="D102" s="166">
        <v>392</v>
      </c>
      <c r="E102" s="166">
        <v>279</v>
      </c>
      <c r="F102" s="166">
        <v>309</v>
      </c>
      <c r="G102" s="166">
        <v>294</v>
      </c>
      <c r="H102" s="166">
        <v>288</v>
      </c>
      <c r="I102" s="167">
        <f t="shared" si="13"/>
        <v>-2.0408163265306145E-2</v>
      </c>
      <c r="J102" s="167">
        <f>H102/H95</f>
        <v>5.7623049219687875E-2</v>
      </c>
    </row>
    <row r="103" spans="2:10" x14ac:dyDescent="0.25">
      <c r="B103" s="165" t="s">
        <v>125</v>
      </c>
      <c r="C103" s="166">
        <v>0</v>
      </c>
      <c r="D103" s="166">
        <v>18</v>
      </c>
      <c r="E103" s="166">
        <v>81</v>
      </c>
      <c r="F103" s="166">
        <v>41</v>
      </c>
      <c r="G103" s="166">
        <v>42</v>
      </c>
      <c r="H103" s="166">
        <v>70</v>
      </c>
      <c r="I103" s="167">
        <f t="shared" si="13"/>
        <v>0.66666666666666674</v>
      </c>
      <c r="J103" s="167">
        <f>H103/H95</f>
        <v>1.4005602240896359E-2</v>
      </c>
    </row>
    <row r="104" spans="2:10" x14ac:dyDescent="0.25">
      <c r="B104" s="165" t="s">
        <v>121</v>
      </c>
      <c r="C104" s="166">
        <v>0</v>
      </c>
      <c r="D104" s="166">
        <v>44</v>
      </c>
      <c r="E104" s="166">
        <v>32</v>
      </c>
      <c r="F104" s="166">
        <v>32</v>
      </c>
      <c r="G104" s="166">
        <v>49</v>
      </c>
      <c r="H104" s="166">
        <v>38</v>
      </c>
      <c r="I104" s="167">
        <f t="shared" si="13"/>
        <v>-0.22448979591836737</v>
      </c>
      <c r="J104" s="167">
        <f>H104/H95</f>
        <v>7.6030412164865948E-3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6</v>
      </c>
      <c r="F105" s="166">
        <v>2</v>
      </c>
      <c r="G105" s="166">
        <v>0</v>
      </c>
      <c r="H105" s="166">
        <v>4</v>
      </c>
      <c r="I105" s="167" t="str">
        <f t="shared" si="13"/>
        <v>-</v>
      </c>
      <c r="J105" s="167">
        <f>H105/H95</f>
        <v>8.0032012805122054E-4</v>
      </c>
    </row>
    <row r="106" spans="2:10" x14ac:dyDescent="0.25">
      <c r="B106" s="165" t="s">
        <v>133</v>
      </c>
      <c r="C106" s="166">
        <v>0</v>
      </c>
      <c r="D106" s="166">
        <v>12</v>
      </c>
      <c r="E106" s="166">
        <v>6</v>
      </c>
      <c r="F106" s="166">
        <v>6</v>
      </c>
      <c r="G106" s="166">
        <v>4</v>
      </c>
      <c r="H106" s="166">
        <v>10</v>
      </c>
      <c r="I106" s="167">
        <f t="shared" si="13"/>
        <v>1.5</v>
      </c>
      <c r="J106" s="167">
        <f>H106/H95</f>
        <v>2.0008003201280513E-3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319</v>
      </c>
      <c r="E107" s="171">
        <f t="shared" si="14"/>
        <v>424</v>
      </c>
      <c r="F107" s="171">
        <f t="shared" si="14"/>
        <v>735</v>
      </c>
      <c r="G107" s="171">
        <f t="shared" si="14"/>
        <v>592</v>
      </c>
      <c r="H107" s="171">
        <f t="shared" si="14"/>
        <v>736</v>
      </c>
      <c r="I107" s="172">
        <f t="shared" si="13"/>
        <v>0.2432432432432432</v>
      </c>
      <c r="J107" s="172">
        <f>H107/H95</f>
        <v>0.14725890356142457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6562</v>
      </c>
      <c r="E109" s="178">
        <v>15949</v>
      </c>
      <c r="F109" s="178">
        <v>20694</v>
      </c>
      <c r="G109" s="178">
        <v>21715</v>
      </c>
      <c r="H109" s="178">
        <v>23114</v>
      </c>
      <c r="I109" s="179">
        <f t="shared" ref="I109:I121" si="15">IFERROR(H109/G109-1,"-")</f>
        <v>6.4425512318673661E-2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4181</v>
      </c>
      <c r="E110" s="162">
        <v>4088</v>
      </c>
      <c r="F110" s="162">
        <v>3914</v>
      </c>
      <c r="G110" s="162">
        <v>5934</v>
      </c>
      <c r="H110" s="162">
        <v>6261</v>
      </c>
      <c r="I110" s="163">
        <f t="shared" si="15"/>
        <v>5.5106167846309395E-2</v>
      </c>
      <c r="J110" s="163">
        <f>H110/H109</f>
        <v>0.27087479449684176</v>
      </c>
    </row>
    <row r="111" spans="2:10" x14ac:dyDescent="0.25">
      <c r="B111" s="165" t="s">
        <v>105</v>
      </c>
      <c r="C111" s="166">
        <v>0</v>
      </c>
      <c r="D111" s="166">
        <v>3628</v>
      </c>
      <c r="E111" s="166">
        <v>1571</v>
      </c>
      <c r="F111" s="166">
        <v>1087</v>
      </c>
      <c r="G111" s="166">
        <v>1531</v>
      </c>
      <c r="H111" s="166">
        <v>2438</v>
      </c>
      <c r="I111" s="167">
        <f t="shared" si="15"/>
        <v>0.59242325277596342</v>
      </c>
      <c r="J111" s="167">
        <f>H111/H109</f>
        <v>0.10547719996538894</v>
      </c>
    </row>
    <row r="112" spans="2:10" x14ac:dyDescent="0.25">
      <c r="B112" s="165" t="s">
        <v>102</v>
      </c>
      <c r="C112" s="166">
        <v>0</v>
      </c>
      <c r="D112" s="166">
        <v>553</v>
      </c>
      <c r="E112" s="166">
        <v>2517</v>
      </c>
      <c r="F112" s="166">
        <v>2827</v>
      </c>
      <c r="G112" s="166">
        <v>4403</v>
      </c>
      <c r="H112" s="166">
        <v>3823</v>
      </c>
      <c r="I112" s="167">
        <f t="shared" si="15"/>
        <v>-0.13172836702248469</v>
      </c>
      <c r="J112" s="167">
        <f>H112/H109</f>
        <v>0.16539759453145281</v>
      </c>
    </row>
    <row r="113" spans="2:10" x14ac:dyDescent="0.25">
      <c r="B113" s="161" t="s">
        <v>109</v>
      </c>
      <c r="C113" s="162">
        <v>0</v>
      </c>
      <c r="D113" s="162">
        <v>2381</v>
      </c>
      <c r="E113" s="162">
        <v>11861</v>
      </c>
      <c r="F113" s="162">
        <v>16780</v>
      </c>
      <c r="G113" s="162">
        <v>15781</v>
      </c>
      <c r="H113" s="162">
        <v>16853</v>
      </c>
      <c r="I113" s="163">
        <f t="shared" si="15"/>
        <v>6.7929788986756279E-2</v>
      </c>
      <c r="J113" s="163">
        <f>H113/H109</f>
        <v>0.72912520550315829</v>
      </c>
    </row>
    <row r="114" spans="2:10" x14ac:dyDescent="0.25">
      <c r="B114" s="165" t="s">
        <v>112</v>
      </c>
      <c r="C114" s="166">
        <v>0</v>
      </c>
      <c r="D114" s="166">
        <v>149</v>
      </c>
      <c r="E114" s="166">
        <v>7614</v>
      </c>
      <c r="F114" s="166">
        <v>11897</v>
      </c>
      <c r="G114" s="166">
        <v>10229</v>
      </c>
      <c r="H114" s="166">
        <v>11034</v>
      </c>
      <c r="I114" s="167">
        <f t="shared" si="15"/>
        <v>7.8697819923746248E-2</v>
      </c>
      <c r="J114" s="167">
        <f>H114/H109</f>
        <v>0.47737302068010729</v>
      </c>
    </row>
    <row r="115" spans="2:10" x14ac:dyDescent="0.25">
      <c r="B115" s="165" t="s">
        <v>115</v>
      </c>
      <c r="C115" s="166">
        <v>0</v>
      </c>
      <c r="D115" s="166">
        <v>398</v>
      </c>
      <c r="E115" s="166">
        <v>288</v>
      </c>
      <c r="F115" s="166">
        <v>523</v>
      </c>
      <c r="G115" s="166">
        <v>557</v>
      </c>
      <c r="H115" s="166">
        <v>654</v>
      </c>
      <c r="I115" s="167">
        <f t="shared" si="15"/>
        <v>0.17414721723518856</v>
      </c>
      <c r="J115" s="167">
        <f>H115/H109</f>
        <v>2.8294540105563728E-2</v>
      </c>
    </row>
    <row r="116" spans="2:10" x14ac:dyDescent="0.25">
      <c r="B116" s="165" t="s">
        <v>118</v>
      </c>
      <c r="C116" s="166">
        <v>0</v>
      </c>
      <c r="D116" s="166">
        <v>726</v>
      </c>
      <c r="E116" s="166">
        <v>650</v>
      </c>
      <c r="F116" s="166">
        <v>1147</v>
      </c>
      <c r="G116" s="166">
        <v>1201</v>
      </c>
      <c r="H116" s="166">
        <v>1412</v>
      </c>
      <c r="I116" s="167">
        <f t="shared" si="15"/>
        <v>0.1756869275603663</v>
      </c>
      <c r="J116" s="167">
        <f>H116/H109</f>
        <v>6.1088517781431165E-2</v>
      </c>
    </row>
    <row r="117" spans="2:10" x14ac:dyDescent="0.25">
      <c r="B117" s="165" t="s">
        <v>125</v>
      </c>
      <c r="C117" s="166">
        <v>0</v>
      </c>
      <c r="D117" s="166">
        <v>59</v>
      </c>
      <c r="E117" s="166">
        <v>1005</v>
      </c>
      <c r="F117" s="166">
        <v>335</v>
      </c>
      <c r="G117" s="166">
        <v>517</v>
      </c>
      <c r="H117" s="166">
        <v>326</v>
      </c>
      <c r="I117" s="167">
        <f t="shared" si="15"/>
        <v>-0.36943907156673117</v>
      </c>
      <c r="J117" s="167">
        <f>H117/H109</f>
        <v>1.4104006229990482E-2</v>
      </c>
    </row>
    <row r="118" spans="2:10" x14ac:dyDescent="0.25">
      <c r="B118" s="165" t="s">
        <v>121</v>
      </c>
      <c r="C118" s="166">
        <v>0</v>
      </c>
      <c r="D118" s="166">
        <v>322</v>
      </c>
      <c r="E118" s="166">
        <v>275</v>
      </c>
      <c r="F118" s="166">
        <v>366</v>
      </c>
      <c r="G118" s="166">
        <v>265</v>
      </c>
      <c r="H118" s="166">
        <v>324</v>
      </c>
      <c r="I118" s="167">
        <f t="shared" si="15"/>
        <v>0.22264150943396221</v>
      </c>
      <c r="J118" s="167">
        <f>H118/H109</f>
        <v>1.4017478584407718E-2</v>
      </c>
    </row>
    <row r="119" spans="2:10" x14ac:dyDescent="0.25">
      <c r="B119" s="165" t="s">
        <v>130</v>
      </c>
      <c r="C119" s="166">
        <v>0</v>
      </c>
      <c r="D119" s="166">
        <v>0</v>
      </c>
      <c r="E119" s="166">
        <v>16</v>
      </c>
      <c r="F119" s="166">
        <v>19</v>
      </c>
      <c r="G119" s="166">
        <v>9</v>
      </c>
      <c r="H119" s="166">
        <v>8</v>
      </c>
      <c r="I119" s="167">
        <f t="shared" si="15"/>
        <v>-0.11111111111111116</v>
      </c>
      <c r="J119" s="167">
        <f>H119/H109</f>
        <v>3.4611058233105475E-4</v>
      </c>
    </row>
    <row r="120" spans="2:10" x14ac:dyDescent="0.25">
      <c r="B120" s="165" t="s">
        <v>133</v>
      </c>
      <c r="C120" s="166">
        <v>0</v>
      </c>
      <c r="D120" s="166">
        <v>2</v>
      </c>
      <c r="E120" s="166">
        <v>18</v>
      </c>
      <c r="F120" s="166">
        <v>3</v>
      </c>
      <c r="G120" s="166">
        <v>11</v>
      </c>
      <c r="H120" s="166">
        <v>28</v>
      </c>
      <c r="I120" s="167">
        <f t="shared" si="15"/>
        <v>1.5454545454545454</v>
      </c>
      <c r="J120" s="167">
        <f>H120/H109</f>
        <v>1.2113870381586917E-3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725</v>
      </c>
      <c r="E121" s="171">
        <f t="shared" si="16"/>
        <v>1995</v>
      </c>
      <c r="F121" s="171">
        <f t="shared" si="16"/>
        <v>2490</v>
      </c>
      <c r="G121" s="171">
        <f t="shared" si="16"/>
        <v>2992</v>
      </c>
      <c r="H121" s="171">
        <f t="shared" si="16"/>
        <v>3067</v>
      </c>
      <c r="I121" s="172">
        <f t="shared" si="15"/>
        <v>2.5066844919786169E-2</v>
      </c>
      <c r="J121" s="172">
        <f>H121/H109</f>
        <v>0.13269014450116812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12545</v>
      </c>
      <c r="E123" s="178">
        <v>18214</v>
      </c>
      <c r="F123" s="178">
        <v>17881</v>
      </c>
      <c r="G123" s="178">
        <v>17439</v>
      </c>
      <c r="H123" s="178">
        <v>22620</v>
      </c>
      <c r="I123" s="179">
        <f t="shared" ref="I123:I135" si="17">IFERROR(H123/G123-1,"-")</f>
        <v>0.29709272320660585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8659</v>
      </c>
      <c r="E124" s="162">
        <v>12721</v>
      </c>
      <c r="F124" s="162">
        <v>13214</v>
      </c>
      <c r="G124" s="162">
        <v>12647</v>
      </c>
      <c r="H124" s="162">
        <v>17139</v>
      </c>
      <c r="I124" s="163">
        <f t="shared" si="17"/>
        <v>0.3551830473630111</v>
      </c>
      <c r="J124" s="163">
        <f>H124/H123</f>
        <v>0.75769230769230766</v>
      </c>
    </row>
    <row r="125" spans="2:10" x14ac:dyDescent="0.25">
      <c r="B125" s="165" t="s">
        <v>105</v>
      </c>
      <c r="C125" s="166">
        <v>0</v>
      </c>
      <c r="D125" s="166">
        <v>4730</v>
      </c>
      <c r="E125" s="166">
        <v>6564</v>
      </c>
      <c r="F125" s="166">
        <v>6315</v>
      </c>
      <c r="G125" s="166">
        <v>5666</v>
      </c>
      <c r="H125" s="166">
        <v>9427</v>
      </c>
      <c r="I125" s="167">
        <f t="shared" si="17"/>
        <v>0.66378397458524541</v>
      </c>
      <c r="J125" s="167">
        <f>H125/H123</f>
        <v>0.41675508399646333</v>
      </c>
    </row>
    <row r="126" spans="2:10" x14ac:dyDescent="0.25">
      <c r="B126" s="165" t="s">
        <v>102</v>
      </c>
      <c r="C126" s="166">
        <v>0</v>
      </c>
      <c r="D126" s="166">
        <v>3929</v>
      </c>
      <c r="E126" s="166">
        <v>6157</v>
      </c>
      <c r="F126" s="166">
        <v>6899</v>
      </c>
      <c r="G126" s="166">
        <v>6981</v>
      </c>
      <c r="H126" s="166">
        <v>7712</v>
      </c>
      <c r="I126" s="167">
        <f t="shared" si="17"/>
        <v>0.10471279186362992</v>
      </c>
      <c r="J126" s="167">
        <f>H126/H123</f>
        <v>0.34093722369584439</v>
      </c>
    </row>
    <row r="127" spans="2:10" x14ac:dyDescent="0.25">
      <c r="B127" s="161" t="s">
        <v>109</v>
      </c>
      <c r="C127" s="162">
        <v>0</v>
      </c>
      <c r="D127" s="162">
        <v>3886</v>
      </c>
      <c r="E127" s="162">
        <v>5493</v>
      </c>
      <c r="F127" s="162">
        <v>4667</v>
      </c>
      <c r="G127" s="162">
        <v>4792</v>
      </c>
      <c r="H127" s="162">
        <v>5481</v>
      </c>
      <c r="I127" s="163">
        <f t="shared" si="17"/>
        <v>0.14378130217028384</v>
      </c>
      <c r="J127" s="163">
        <f>H127/H123</f>
        <v>0.24230769230769231</v>
      </c>
    </row>
    <row r="128" spans="2:10" x14ac:dyDescent="0.25">
      <c r="B128" s="165" t="s">
        <v>112</v>
      </c>
      <c r="C128" s="166">
        <v>0</v>
      </c>
      <c r="D128" s="166">
        <v>134</v>
      </c>
      <c r="E128" s="166">
        <v>466</v>
      </c>
      <c r="F128" s="166">
        <v>455</v>
      </c>
      <c r="G128" s="166">
        <v>385</v>
      </c>
      <c r="H128" s="166">
        <v>495</v>
      </c>
      <c r="I128" s="167">
        <f t="shared" si="17"/>
        <v>0.28571428571428581</v>
      </c>
      <c r="J128" s="167">
        <f>H128/H123</f>
        <v>2.1883289124668436E-2</v>
      </c>
    </row>
    <row r="129" spans="2:10" x14ac:dyDescent="0.25">
      <c r="B129" s="165" t="s">
        <v>115</v>
      </c>
      <c r="C129" s="166">
        <v>0</v>
      </c>
      <c r="D129" s="166">
        <v>354</v>
      </c>
      <c r="E129" s="166">
        <v>480</v>
      </c>
      <c r="F129" s="166">
        <v>474</v>
      </c>
      <c r="G129" s="166">
        <v>450</v>
      </c>
      <c r="H129" s="166">
        <v>496</v>
      </c>
      <c r="I129" s="167">
        <f t="shared" si="17"/>
        <v>0.10222222222222221</v>
      </c>
      <c r="J129" s="167">
        <f>H129/H123</f>
        <v>2.1927497789566756E-2</v>
      </c>
    </row>
    <row r="130" spans="2:10" x14ac:dyDescent="0.25">
      <c r="B130" s="165" t="s">
        <v>118</v>
      </c>
      <c r="C130" s="166">
        <v>0</v>
      </c>
      <c r="D130" s="166">
        <v>803</v>
      </c>
      <c r="E130" s="166">
        <v>585</v>
      </c>
      <c r="F130" s="166">
        <v>589</v>
      </c>
      <c r="G130" s="166">
        <v>640</v>
      </c>
      <c r="H130" s="166">
        <v>580</v>
      </c>
      <c r="I130" s="167">
        <f t="shared" si="17"/>
        <v>-9.375E-2</v>
      </c>
      <c r="J130" s="167">
        <f>H130/H123</f>
        <v>2.564102564102564E-2</v>
      </c>
    </row>
    <row r="131" spans="2:10" x14ac:dyDescent="0.25">
      <c r="B131" s="165" t="s">
        <v>125</v>
      </c>
      <c r="C131" s="166">
        <v>0</v>
      </c>
      <c r="D131" s="166">
        <v>58</v>
      </c>
      <c r="E131" s="166">
        <v>143</v>
      </c>
      <c r="F131" s="166">
        <v>160</v>
      </c>
      <c r="G131" s="166">
        <v>146</v>
      </c>
      <c r="H131" s="166">
        <v>131</v>
      </c>
      <c r="I131" s="167">
        <f t="shared" si="17"/>
        <v>-0.10273972602739723</v>
      </c>
      <c r="J131" s="167">
        <f>H131/H123</f>
        <v>5.7913351016799291E-3</v>
      </c>
    </row>
    <row r="132" spans="2:10" x14ac:dyDescent="0.25">
      <c r="B132" s="165" t="s">
        <v>121</v>
      </c>
      <c r="C132" s="166">
        <v>0</v>
      </c>
      <c r="D132" s="166">
        <v>99</v>
      </c>
      <c r="E132" s="166">
        <v>117</v>
      </c>
      <c r="F132" s="166">
        <v>90</v>
      </c>
      <c r="G132" s="166">
        <v>133</v>
      </c>
      <c r="H132" s="166">
        <v>153</v>
      </c>
      <c r="I132" s="167">
        <f t="shared" si="17"/>
        <v>0.15037593984962405</v>
      </c>
      <c r="J132" s="167">
        <f>H132/H123</f>
        <v>6.7639257294429709E-3</v>
      </c>
    </row>
    <row r="133" spans="2:10" x14ac:dyDescent="0.25">
      <c r="B133" s="165" t="s">
        <v>130</v>
      </c>
      <c r="C133" s="166">
        <v>0</v>
      </c>
      <c r="D133" s="166">
        <v>14</v>
      </c>
      <c r="E133" s="166">
        <v>33</v>
      </c>
      <c r="F133" s="166">
        <v>21</v>
      </c>
      <c r="G133" s="166">
        <v>13</v>
      </c>
      <c r="H133" s="166">
        <v>12</v>
      </c>
      <c r="I133" s="167">
        <f t="shared" si="17"/>
        <v>-7.6923076923076872E-2</v>
      </c>
      <c r="J133" s="167">
        <f>H133/H123</f>
        <v>5.305039787798408E-4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52</v>
      </c>
      <c r="F134" s="166">
        <v>55</v>
      </c>
      <c r="G134" s="166">
        <v>46</v>
      </c>
      <c r="H134" s="166">
        <v>45</v>
      </c>
      <c r="I134" s="167">
        <f t="shared" si="17"/>
        <v>-2.1739130434782594E-2</v>
      </c>
      <c r="J134" s="167">
        <f>H134/H123</f>
        <v>1.9893899204244032E-3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2399</v>
      </c>
      <c r="E135" s="171">
        <f t="shared" si="18"/>
        <v>3617</v>
      </c>
      <c r="F135" s="171">
        <f t="shared" si="18"/>
        <v>2823</v>
      </c>
      <c r="G135" s="171">
        <f t="shared" si="18"/>
        <v>2979</v>
      </c>
      <c r="H135" s="171">
        <f t="shared" si="18"/>
        <v>3569</v>
      </c>
      <c r="I135" s="172">
        <f t="shared" si="17"/>
        <v>0.19805303793219209</v>
      </c>
      <c r="J135" s="172">
        <f>H135/H123</f>
        <v>0.15778072502210433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6823</v>
      </c>
      <c r="E137" s="178">
        <v>20251</v>
      </c>
      <c r="F137" s="178">
        <v>21547</v>
      </c>
      <c r="G137" s="178">
        <v>23449</v>
      </c>
      <c r="H137" s="178">
        <v>19536</v>
      </c>
      <c r="I137" s="179">
        <f t="shared" ref="I137:I149" si="19">IFERROR(H137/G137-1,"-")</f>
        <v>-0.16687278775214298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4087</v>
      </c>
      <c r="E138" s="162">
        <v>2857</v>
      </c>
      <c r="F138" s="162">
        <v>2472</v>
      </c>
      <c r="G138" s="162">
        <v>2206</v>
      </c>
      <c r="H138" s="162">
        <v>1847</v>
      </c>
      <c r="I138" s="163">
        <f t="shared" si="19"/>
        <v>-0.16273798730734357</v>
      </c>
      <c r="J138" s="163">
        <f>H138/H137</f>
        <v>9.4543407043407038E-2</v>
      </c>
    </row>
    <row r="139" spans="2:10" x14ac:dyDescent="0.25">
      <c r="B139" s="165" t="s">
        <v>105</v>
      </c>
      <c r="C139" s="166">
        <v>0</v>
      </c>
      <c r="D139" s="166">
        <v>3398</v>
      </c>
      <c r="E139" s="166">
        <v>2228</v>
      </c>
      <c r="F139" s="166">
        <v>1623</v>
      </c>
      <c r="G139" s="166">
        <v>1464</v>
      </c>
      <c r="H139" s="166">
        <v>1032</v>
      </c>
      <c r="I139" s="167">
        <f t="shared" si="19"/>
        <v>-0.29508196721311475</v>
      </c>
      <c r="J139" s="167">
        <f>H139/H137</f>
        <v>5.2825552825552825E-2</v>
      </c>
    </row>
    <row r="140" spans="2:10" x14ac:dyDescent="0.25">
      <c r="B140" s="165" t="s">
        <v>102</v>
      </c>
      <c r="C140" s="166">
        <v>0</v>
      </c>
      <c r="D140" s="166">
        <v>689</v>
      </c>
      <c r="E140" s="166">
        <v>629</v>
      </c>
      <c r="F140" s="166">
        <v>849</v>
      </c>
      <c r="G140" s="166">
        <v>742</v>
      </c>
      <c r="H140" s="166">
        <v>815</v>
      </c>
      <c r="I140" s="167">
        <f t="shared" si="19"/>
        <v>9.8382749326145547E-2</v>
      </c>
      <c r="J140" s="167">
        <f>H140/H137</f>
        <v>4.1717854217854219E-2</v>
      </c>
    </row>
    <row r="141" spans="2:10" x14ac:dyDescent="0.25">
      <c r="B141" s="161" t="s">
        <v>109</v>
      </c>
      <c r="C141" s="162">
        <v>0</v>
      </c>
      <c r="D141" s="162">
        <v>2736</v>
      </c>
      <c r="E141" s="162">
        <v>17394</v>
      </c>
      <c r="F141" s="162">
        <v>19075</v>
      </c>
      <c r="G141" s="162">
        <v>21243</v>
      </c>
      <c r="H141" s="162">
        <v>17689</v>
      </c>
      <c r="I141" s="163">
        <f t="shared" si="19"/>
        <v>-0.16730217012662996</v>
      </c>
      <c r="J141" s="163">
        <f>H141/H137</f>
        <v>0.90545659295659298</v>
      </c>
    </row>
    <row r="142" spans="2:10" x14ac:dyDescent="0.25">
      <c r="B142" s="165" t="s">
        <v>112</v>
      </c>
      <c r="C142" s="166">
        <v>0</v>
      </c>
      <c r="D142" s="166">
        <v>56</v>
      </c>
      <c r="E142" s="166">
        <v>8204</v>
      </c>
      <c r="F142" s="166">
        <v>8883</v>
      </c>
      <c r="G142" s="166">
        <v>10301</v>
      </c>
      <c r="H142" s="166">
        <v>9728</v>
      </c>
      <c r="I142" s="167">
        <f t="shared" si="19"/>
        <v>-5.5625667410931001E-2</v>
      </c>
      <c r="J142" s="167">
        <f>H142/H137</f>
        <v>0.49795249795249796</v>
      </c>
    </row>
    <row r="143" spans="2:10" x14ac:dyDescent="0.25">
      <c r="B143" s="165" t="s">
        <v>115</v>
      </c>
      <c r="C143" s="166">
        <v>0</v>
      </c>
      <c r="D143" s="166">
        <v>262</v>
      </c>
      <c r="E143" s="166">
        <v>881</v>
      </c>
      <c r="F143" s="166">
        <v>1613</v>
      </c>
      <c r="G143" s="166">
        <v>1681</v>
      </c>
      <c r="H143" s="166">
        <v>829</v>
      </c>
      <c r="I143" s="167">
        <f t="shared" si="19"/>
        <v>-0.50684116597263529</v>
      </c>
      <c r="J143" s="167">
        <f>H143/H137</f>
        <v>4.2434479934479935E-2</v>
      </c>
    </row>
    <row r="144" spans="2:10" x14ac:dyDescent="0.25">
      <c r="B144" s="165" t="s">
        <v>118</v>
      </c>
      <c r="C144" s="166">
        <v>0</v>
      </c>
      <c r="D144" s="166">
        <v>899</v>
      </c>
      <c r="E144" s="166">
        <v>2517</v>
      </c>
      <c r="F144" s="166">
        <v>2516</v>
      </c>
      <c r="G144" s="166">
        <v>2477</v>
      </c>
      <c r="H144" s="166">
        <v>1698</v>
      </c>
      <c r="I144" s="167">
        <f t="shared" si="19"/>
        <v>-0.3144933387161889</v>
      </c>
      <c r="J144" s="167">
        <f>H144/H137</f>
        <v>8.6916461916461921E-2</v>
      </c>
    </row>
    <row r="145" spans="2:10" x14ac:dyDescent="0.25">
      <c r="B145" s="165" t="s">
        <v>125</v>
      </c>
      <c r="C145" s="166">
        <v>0</v>
      </c>
      <c r="D145" s="166">
        <v>38</v>
      </c>
      <c r="E145" s="166">
        <v>827</v>
      </c>
      <c r="F145" s="166">
        <v>516</v>
      </c>
      <c r="G145" s="166">
        <v>527</v>
      </c>
      <c r="H145" s="166">
        <v>280</v>
      </c>
      <c r="I145" s="167">
        <f t="shared" si="19"/>
        <v>-0.46869070208728658</v>
      </c>
      <c r="J145" s="167">
        <f>H145/H137</f>
        <v>1.4332514332514333E-2</v>
      </c>
    </row>
    <row r="146" spans="2:10" x14ac:dyDescent="0.25">
      <c r="B146" s="165" t="s">
        <v>121</v>
      </c>
      <c r="C146" s="166">
        <v>0</v>
      </c>
      <c r="D146" s="166">
        <v>120</v>
      </c>
      <c r="E146" s="166">
        <v>214</v>
      </c>
      <c r="F146" s="166">
        <v>518</v>
      </c>
      <c r="G146" s="166">
        <v>597</v>
      </c>
      <c r="H146" s="166">
        <v>211</v>
      </c>
      <c r="I146" s="167">
        <f t="shared" si="19"/>
        <v>-0.64656616415410384</v>
      </c>
      <c r="J146" s="167">
        <f>H146/H137</f>
        <v>1.0800573300573301E-2</v>
      </c>
    </row>
    <row r="147" spans="2:10" x14ac:dyDescent="0.25">
      <c r="B147" s="165" t="s">
        <v>130</v>
      </c>
      <c r="C147" s="166">
        <v>0</v>
      </c>
      <c r="D147" s="166">
        <v>10</v>
      </c>
      <c r="E147" s="166">
        <v>22</v>
      </c>
      <c r="F147" s="166">
        <v>9</v>
      </c>
      <c r="G147" s="166">
        <v>22</v>
      </c>
      <c r="H147" s="166">
        <v>9</v>
      </c>
      <c r="I147" s="167">
        <f t="shared" si="19"/>
        <v>-0.59090909090909083</v>
      </c>
      <c r="J147" s="167">
        <f>H147/H137</f>
        <v>4.606879606879607E-4</v>
      </c>
    </row>
    <row r="148" spans="2:10" x14ac:dyDescent="0.25">
      <c r="B148" s="165" t="s">
        <v>133</v>
      </c>
      <c r="C148" s="166">
        <v>0</v>
      </c>
      <c r="D148" s="166">
        <v>3</v>
      </c>
      <c r="E148" s="166">
        <v>2</v>
      </c>
      <c r="F148" s="166">
        <v>28</v>
      </c>
      <c r="G148" s="166">
        <v>14</v>
      </c>
      <c r="H148" s="166">
        <v>14</v>
      </c>
      <c r="I148" s="167">
        <f t="shared" si="19"/>
        <v>0</v>
      </c>
      <c r="J148" s="167">
        <f>H148/H137</f>
        <v>7.1662571662571659E-4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1348</v>
      </c>
      <c r="E149" s="171">
        <f t="shared" si="20"/>
        <v>4727</v>
      </c>
      <c r="F149" s="171">
        <f t="shared" si="20"/>
        <v>4992</v>
      </c>
      <c r="G149" s="171">
        <f t="shared" si="20"/>
        <v>5624</v>
      </c>
      <c r="H149" s="171">
        <f t="shared" si="20"/>
        <v>4920</v>
      </c>
      <c r="I149" s="172">
        <f t="shared" si="19"/>
        <v>-0.12517780938833567</v>
      </c>
      <c r="J149" s="172">
        <f>H149/H137</f>
        <v>0.25184275184275184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5327</v>
      </c>
      <c r="E151" s="178">
        <v>9434</v>
      </c>
      <c r="F151" s="178">
        <v>9921</v>
      </c>
      <c r="G151" s="178">
        <v>10301</v>
      </c>
      <c r="H151" s="178">
        <v>9326</v>
      </c>
      <c r="I151" s="179">
        <f t="shared" ref="I151:I163" si="21">IFERROR(H151/G151-1,"-")</f>
        <v>-9.4651004756819757E-2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3665</v>
      </c>
      <c r="E152" s="162">
        <v>6122</v>
      </c>
      <c r="F152" s="162">
        <v>5621</v>
      </c>
      <c r="G152" s="162">
        <v>5739</v>
      </c>
      <c r="H152" s="162">
        <v>4763</v>
      </c>
      <c r="I152" s="163">
        <f t="shared" si="21"/>
        <v>-0.17006447116222334</v>
      </c>
      <c r="J152" s="163">
        <f>H152/H151</f>
        <v>0.51072271070126529</v>
      </c>
    </row>
    <row r="153" spans="2:10" x14ac:dyDescent="0.25">
      <c r="B153" s="165" t="s">
        <v>105</v>
      </c>
      <c r="C153" s="166">
        <v>0</v>
      </c>
      <c r="D153" s="166">
        <v>3372</v>
      </c>
      <c r="E153" s="166">
        <v>4060</v>
      </c>
      <c r="F153" s="166">
        <v>3777</v>
      </c>
      <c r="G153" s="166">
        <v>3680</v>
      </c>
      <c r="H153" s="166">
        <v>2847</v>
      </c>
      <c r="I153" s="167">
        <f t="shared" si="21"/>
        <v>-0.22635869565217392</v>
      </c>
      <c r="J153" s="167">
        <f>H153/H151</f>
        <v>0.3052755736650225</v>
      </c>
    </row>
    <row r="154" spans="2:10" x14ac:dyDescent="0.25">
      <c r="B154" s="165" t="s">
        <v>102</v>
      </c>
      <c r="C154" s="166">
        <v>0</v>
      </c>
      <c r="D154" s="166">
        <v>293</v>
      </c>
      <c r="E154" s="166">
        <v>2062</v>
      </c>
      <c r="F154" s="166">
        <v>1844</v>
      </c>
      <c r="G154" s="166">
        <v>2059</v>
      </c>
      <c r="H154" s="166">
        <v>1916</v>
      </c>
      <c r="I154" s="167">
        <f t="shared" si="21"/>
        <v>-6.9451189898008692E-2</v>
      </c>
      <c r="J154" s="167">
        <f>H154/H151</f>
        <v>0.20544713703624276</v>
      </c>
    </row>
    <row r="155" spans="2:10" x14ac:dyDescent="0.25">
      <c r="B155" s="161" t="s">
        <v>109</v>
      </c>
      <c r="C155" s="162">
        <v>0</v>
      </c>
      <c r="D155" s="162">
        <v>1662</v>
      </c>
      <c r="E155" s="162">
        <v>3312</v>
      </c>
      <c r="F155" s="162">
        <v>4300</v>
      </c>
      <c r="G155" s="162">
        <v>4562</v>
      </c>
      <c r="H155" s="162">
        <v>4563</v>
      </c>
      <c r="I155" s="163">
        <f t="shared" si="21"/>
        <v>2.1920210434012155E-4</v>
      </c>
      <c r="J155" s="163">
        <f>H155/H151</f>
        <v>0.48927728929873471</v>
      </c>
    </row>
    <row r="156" spans="2:10" x14ac:dyDescent="0.25">
      <c r="B156" s="165" t="s">
        <v>112</v>
      </c>
      <c r="C156" s="166">
        <v>0</v>
      </c>
      <c r="D156" s="166">
        <v>62</v>
      </c>
      <c r="E156" s="166">
        <v>1248</v>
      </c>
      <c r="F156" s="166">
        <v>1539</v>
      </c>
      <c r="G156" s="166">
        <v>1363</v>
      </c>
      <c r="H156" s="166">
        <v>1223</v>
      </c>
      <c r="I156" s="167">
        <f t="shared" si="21"/>
        <v>-0.10271460014673517</v>
      </c>
      <c r="J156" s="167">
        <f>H156/H151</f>
        <v>0.13113875187647436</v>
      </c>
    </row>
    <row r="157" spans="2:10" x14ac:dyDescent="0.25">
      <c r="B157" s="165" t="s">
        <v>115</v>
      </c>
      <c r="C157" s="166">
        <v>0</v>
      </c>
      <c r="D157" s="166">
        <v>257</v>
      </c>
      <c r="E157" s="166">
        <v>704</v>
      </c>
      <c r="F157" s="166">
        <v>710</v>
      </c>
      <c r="G157" s="166">
        <v>769</v>
      </c>
      <c r="H157" s="166">
        <v>675</v>
      </c>
      <c r="I157" s="167">
        <f t="shared" si="21"/>
        <v>-0.12223667100130042</v>
      </c>
      <c r="J157" s="167">
        <f>H157/H151</f>
        <v>7.2378297233540639E-2</v>
      </c>
    </row>
    <row r="158" spans="2:10" x14ac:dyDescent="0.25">
      <c r="B158" s="165" t="s">
        <v>118</v>
      </c>
      <c r="C158" s="166">
        <v>0</v>
      </c>
      <c r="D158" s="166">
        <v>638</v>
      </c>
      <c r="E158" s="166">
        <v>408</v>
      </c>
      <c r="F158" s="166">
        <v>845</v>
      </c>
      <c r="G158" s="166">
        <v>932</v>
      </c>
      <c r="H158" s="166">
        <v>1198</v>
      </c>
      <c r="I158" s="167">
        <f t="shared" si="21"/>
        <v>0.28540772532188852</v>
      </c>
      <c r="J158" s="167">
        <f>H158/H151</f>
        <v>0.12845807420115804</v>
      </c>
    </row>
    <row r="159" spans="2:10" x14ac:dyDescent="0.25">
      <c r="B159" s="165" t="s">
        <v>125</v>
      </c>
      <c r="C159" s="166">
        <v>0</v>
      </c>
      <c r="D159" s="166">
        <v>56</v>
      </c>
      <c r="E159" s="166">
        <v>76</v>
      </c>
      <c r="F159" s="166">
        <v>105</v>
      </c>
      <c r="G159" s="166">
        <v>156</v>
      </c>
      <c r="H159" s="166">
        <v>128</v>
      </c>
      <c r="I159" s="167">
        <f t="shared" si="21"/>
        <v>-0.17948717948717952</v>
      </c>
      <c r="J159" s="167">
        <f>H159/H151</f>
        <v>1.3725069697619559E-2</v>
      </c>
    </row>
    <row r="160" spans="2:10" x14ac:dyDescent="0.25">
      <c r="B160" s="165" t="s">
        <v>121</v>
      </c>
      <c r="C160" s="166">
        <v>0</v>
      </c>
      <c r="D160" s="166">
        <v>64</v>
      </c>
      <c r="E160" s="166">
        <v>117</v>
      </c>
      <c r="F160" s="166">
        <v>131</v>
      </c>
      <c r="G160" s="166">
        <v>158</v>
      </c>
      <c r="H160" s="166">
        <v>161</v>
      </c>
      <c r="I160" s="167">
        <f t="shared" si="21"/>
        <v>1.8987341772152E-2</v>
      </c>
      <c r="J160" s="167">
        <f>H160/H151</f>
        <v>1.72635642290371E-2</v>
      </c>
    </row>
    <row r="161" spans="2:10" x14ac:dyDescent="0.25">
      <c r="B161" s="165" t="s">
        <v>130</v>
      </c>
      <c r="C161" s="166">
        <v>0</v>
      </c>
      <c r="D161" s="166">
        <v>1</v>
      </c>
      <c r="E161" s="166">
        <v>11</v>
      </c>
      <c r="F161" s="166">
        <v>25</v>
      </c>
      <c r="G161" s="166">
        <v>1</v>
      </c>
      <c r="H161" s="166">
        <v>4</v>
      </c>
      <c r="I161" s="167">
        <f t="shared" si="21"/>
        <v>3</v>
      </c>
      <c r="J161" s="167">
        <f>H161/H151</f>
        <v>4.2890842805061121E-4</v>
      </c>
    </row>
    <row r="162" spans="2:10" x14ac:dyDescent="0.25">
      <c r="B162" s="165" t="s">
        <v>133</v>
      </c>
      <c r="C162" s="166">
        <v>0</v>
      </c>
      <c r="D162" s="166">
        <v>23</v>
      </c>
      <c r="E162" s="166">
        <v>12</v>
      </c>
      <c r="F162" s="166">
        <v>5</v>
      </c>
      <c r="G162" s="166">
        <v>3</v>
      </c>
      <c r="H162" s="166">
        <v>18</v>
      </c>
      <c r="I162" s="167">
        <f t="shared" si="21"/>
        <v>5</v>
      </c>
      <c r="J162" s="167">
        <f>H162/H151</f>
        <v>1.9300879262277503E-3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561</v>
      </c>
      <c r="E163" s="171">
        <f t="shared" si="22"/>
        <v>736</v>
      </c>
      <c r="F163" s="171">
        <f t="shared" si="22"/>
        <v>940</v>
      </c>
      <c r="G163" s="171">
        <f t="shared" si="22"/>
        <v>1180</v>
      </c>
      <c r="H163" s="171">
        <f t="shared" si="22"/>
        <v>1156</v>
      </c>
      <c r="I163" s="172">
        <f t="shared" si="21"/>
        <v>-2.033898305084747E-2</v>
      </c>
      <c r="J163" s="172">
        <f>H163/H151</f>
        <v>0.12395453570662664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41D32-FA2B-4A01-A149-DD7B1568275E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262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263</v>
      </c>
      <c r="R7" s="174" t="s">
        <v>264</v>
      </c>
      <c r="S7" s="174" t="s">
        <v>265</v>
      </c>
      <c r="T7" s="174" t="s">
        <v>266</v>
      </c>
      <c r="U7" s="174" t="s">
        <v>267</v>
      </c>
      <c r="V7" s="174" t="s">
        <v>268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47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948382</v>
      </c>
      <c r="D9" s="178">
        <v>378303</v>
      </c>
      <c r="E9" s="178">
        <v>1821530</v>
      </c>
      <c r="F9" s="178">
        <v>2092095</v>
      </c>
      <c r="G9" s="178">
        <v>2239198</v>
      </c>
      <c r="H9" s="178">
        <v>2228887</v>
      </c>
      <c r="I9" s="179">
        <f>IFERROR(H9/G9-1,"-")</f>
        <v>-4.6047736734312616E-3</v>
      </c>
      <c r="J9" s="179">
        <f>IFERROR(H9/D9-1,"-")</f>
        <v>4.8918036600291304</v>
      </c>
      <c r="K9" s="178">
        <f>H9-G9</f>
        <v>-10311</v>
      </c>
      <c r="L9" s="178">
        <f>H9-D9</f>
        <v>1850584</v>
      </c>
      <c r="M9" s="179">
        <f t="shared" ref="M9:M21" si="0">H9/H$9</f>
        <v>1</v>
      </c>
      <c r="P9" s="158" t="s">
        <v>70</v>
      </c>
      <c r="Q9" s="178">
        <v>249277</v>
      </c>
      <c r="R9" s="178">
        <v>60212</v>
      </c>
      <c r="S9" s="178">
        <v>473974</v>
      </c>
      <c r="T9" s="178">
        <v>528116</v>
      </c>
      <c r="U9" s="178">
        <v>561508</v>
      </c>
      <c r="V9" s="178">
        <v>579080</v>
      </c>
      <c r="W9" s="179">
        <f>IFERROR(V9/U9-1,"-")</f>
        <v>3.1294300348347681E-2</v>
      </c>
      <c r="X9" s="178">
        <f>V9-U9</f>
        <v>17572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140877</v>
      </c>
      <c r="D10" s="162">
        <v>194447</v>
      </c>
      <c r="E10" s="162">
        <v>345836</v>
      </c>
      <c r="F10" s="162">
        <v>368879</v>
      </c>
      <c r="G10" s="162">
        <v>368338</v>
      </c>
      <c r="H10" s="162">
        <v>373306</v>
      </c>
      <c r="I10" s="180">
        <f>IFERROR(H10/G10-1,"-")</f>
        <v>1.3487611921658926E-2</v>
      </c>
      <c r="J10" s="163">
        <f t="shared" ref="J10:J21" si="2">IFERROR(H10/D10-1,"-")</f>
        <v>0.91983419646484643</v>
      </c>
      <c r="K10" s="162">
        <f t="shared" ref="K10:K20" si="3">H10-G10</f>
        <v>4968</v>
      </c>
      <c r="L10" s="162">
        <f t="shared" ref="L10:L21" si="4">H10-D10</f>
        <v>178859</v>
      </c>
      <c r="M10" s="163">
        <f t="shared" si="0"/>
        <v>0.16748538620396639</v>
      </c>
      <c r="P10" s="161" t="s">
        <v>99</v>
      </c>
      <c r="Q10" s="162">
        <v>13953</v>
      </c>
      <c r="R10" s="162">
        <v>20214</v>
      </c>
      <c r="S10" s="162">
        <v>39365</v>
      </c>
      <c r="T10" s="162">
        <v>36909</v>
      </c>
      <c r="U10" s="162">
        <v>35905</v>
      </c>
      <c r="V10" s="162">
        <v>39006</v>
      </c>
      <c r="W10" s="180">
        <f>IFERROR(V10/U10-1,"-")</f>
        <v>8.63668012811587E-2</v>
      </c>
      <c r="X10" s="161">
        <f t="shared" ref="X10:X20" si="5">V10-U10</f>
        <v>3101</v>
      </c>
      <c r="Y10" s="163">
        <f t="shared" si="1"/>
        <v>6.7358568764246743E-2</v>
      </c>
    </row>
    <row r="11" spans="1:25" x14ac:dyDescent="0.25">
      <c r="A11" s="164" t="s">
        <v>102</v>
      </c>
      <c r="B11" s="165" t="s">
        <v>105</v>
      </c>
      <c r="C11" s="166">
        <v>51468</v>
      </c>
      <c r="D11" s="166">
        <v>135054</v>
      </c>
      <c r="E11" s="166">
        <v>149185</v>
      </c>
      <c r="F11" s="166">
        <v>146637</v>
      </c>
      <c r="G11" s="166">
        <v>140766</v>
      </c>
      <c r="H11" s="166">
        <v>135758</v>
      </c>
      <c r="I11" s="181">
        <f>IFERROR(H11/G11-1,"-")</f>
        <v>-3.5576772800250067E-2</v>
      </c>
      <c r="J11" s="167">
        <f t="shared" si="2"/>
        <v>5.2127297229256353E-3</v>
      </c>
      <c r="K11" s="166">
        <f t="shared" si="3"/>
        <v>-5008</v>
      </c>
      <c r="L11" s="166">
        <f t="shared" si="4"/>
        <v>704</v>
      </c>
      <c r="M11" s="167">
        <f t="shared" si="0"/>
        <v>6.0908426492684464E-2</v>
      </c>
      <c r="P11" s="165" t="s">
        <v>105</v>
      </c>
      <c r="Q11" s="166">
        <v>5079</v>
      </c>
      <c r="R11" s="166">
        <v>16408</v>
      </c>
      <c r="S11" s="166">
        <v>16361</v>
      </c>
      <c r="T11" s="166">
        <v>14446</v>
      </c>
      <c r="U11" s="166">
        <v>14932</v>
      </c>
      <c r="V11" s="166">
        <v>15698</v>
      </c>
      <c r="W11" s="181">
        <f>IFERROR(V11/U11-1,"-")</f>
        <v>5.1299223144923634E-2</v>
      </c>
      <c r="X11" s="165">
        <f t="shared" si="5"/>
        <v>766</v>
      </c>
      <c r="Y11" s="167">
        <f>V11/V$9</f>
        <v>2.7108516957933274E-2</v>
      </c>
    </row>
    <row r="12" spans="1:25" x14ac:dyDescent="0.25">
      <c r="A12" s="1"/>
      <c r="B12" s="165" t="s">
        <v>102</v>
      </c>
      <c r="C12" s="166">
        <v>89409</v>
      </c>
      <c r="D12" s="166">
        <v>59393</v>
      </c>
      <c r="E12" s="166">
        <v>196651</v>
      </c>
      <c r="F12" s="166">
        <v>222242</v>
      </c>
      <c r="G12" s="166">
        <v>227572</v>
      </c>
      <c r="H12" s="166">
        <v>237548</v>
      </c>
      <c r="I12" s="181">
        <f>IFERROR(H12/G12-1,"-")</f>
        <v>4.3836675865220665E-2</v>
      </c>
      <c r="J12" s="167">
        <f t="shared" si="2"/>
        <v>2.9995959119761588</v>
      </c>
      <c r="K12" s="166">
        <f t="shared" si="3"/>
        <v>9976</v>
      </c>
      <c r="L12" s="166">
        <f t="shared" si="4"/>
        <v>178155</v>
      </c>
      <c r="M12" s="167">
        <f t="shared" si="0"/>
        <v>0.10657695971128191</v>
      </c>
      <c r="P12" s="165" t="s">
        <v>102</v>
      </c>
      <c r="Q12" s="166">
        <v>8874</v>
      </c>
      <c r="R12" s="166">
        <v>3806</v>
      </c>
      <c r="S12" s="166">
        <v>23004</v>
      </c>
      <c r="T12" s="166">
        <v>22463</v>
      </c>
      <c r="U12" s="166">
        <v>20973</v>
      </c>
      <c r="V12" s="166">
        <v>23308</v>
      </c>
      <c r="W12" s="181">
        <f>IFERROR(V12/U12-1,"-")</f>
        <v>0.11133361941543884</v>
      </c>
      <c r="X12" s="165">
        <f t="shared" si="5"/>
        <v>2335</v>
      </c>
      <c r="Y12" s="167">
        <f t="shared" si="1"/>
        <v>4.0250051806313462E-2</v>
      </c>
    </row>
    <row r="13" spans="1:25" s="57" customFormat="1" x14ac:dyDescent="0.25">
      <c r="B13" s="161" t="s">
        <v>109</v>
      </c>
      <c r="C13" s="162">
        <v>807505</v>
      </c>
      <c r="D13" s="162">
        <v>183856</v>
      </c>
      <c r="E13" s="162">
        <v>1475694</v>
      </c>
      <c r="F13" s="162">
        <v>1723216</v>
      </c>
      <c r="G13" s="162">
        <v>1870860</v>
      </c>
      <c r="H13" s="162">
        <v>1855581</v>
      </c>
      <c r="I13" s="180">
        <f>IFERROR(H13/G13-1,"-")</f>
        <v>-8.1668323658637965E-3</v>
      </c>
      <c r="J13" s="163">
        <f t="shared" si="2"/>
        <v>9.0925778870420331</v>
      </c>
      <c r="K13" s="162">
        <f t="shared" si="3"/>
        <v>-15279</v>
      </c>
      <c r="L13" s="162">
        <f t="shared" si="4"/>
        <v>1671725</v>
      </c>
      <c r="M13" s="163">
        <f t="shared" si="0"/>
        <v>0.83251461379603364</v>
      </c>
      <c r="P13" s="161" t="s">
        <v>109</v>
      </c>
      <c r="Q13" s="162">
        <v>235324</v>
      </c>
      <c r="R13" s="162">
        <v>39998</v>
      </c>
      <c r="S13" s="162">
        <v>434609</v>
      </c>
      <c r="T13" s="162">
        <v>491207</v>
      </c>
      <c r="U13" s="162">
        <v>525603</v>
      </c>
      <c r="V13" s="162">
        <v>540074</v>
      </c>
      <c r="W13" s="180">
        <f>IFERROR(V13/U13-1,"-")</f>
        <v>2.7532186840638184E-2</v>
      </c>
      <c r="X13" s="161">
        <f t="shared" si="5"/>
        <v>14471</v>
      </c>
      <c r="Y13" s="163">
        <f t="shared" si="1"/>
        <v>0.93264143123575327</v>
      </c>
    </row>
    <row r="14" spans="1:25" s="57" customFormat="1" x14ac:dyDescent="0.25">
      <c r="B14" s="165" t="s">
        <v>112</v>
      </c>
      <c r="C14" s="166">
        <v>328474</v>
      </c>
      <c r="D14" s="166">
        <v>8615</v>
      </c>
      <c r="E14" s="166">
        <v>629929</v>
      </c>
      <c r="F14" s="166">
        <v>755555</v>
      </c>
      <c r="G14" s="166">
        <v>827641</v>
      </c>
      <c r="H14" s="166">
        <v>831395</v>
      </c>
      <c r="I14" s="181">
        <f t="shared" ref="I14:I21" si="6">IFERROR(H14/G14-1,"-")</f>
        <v>4.5357830266987698E-3</v>
      </c>
      <c r="J14" s="167">
        <f t="shared" si="2"/>
        <v>95.505513639001748</v>
      </c>
      <c r="K14" s="166">
        <f t="shared" si="3"/>
        <v>3754</v>
      </c>
      <c r="L14" s="166">
        <f t="shared" si="4"/>
        <v>822780</v>
      </c>
      <c r="M14" s="167">
        <f t="shared" si="0"/>
        <v>0.37300903993787032</v>
      </c>
      <c r="P14" s="165" t="s">
        <v>112</v>
      </c>
      <c r="Q14" s="166">
        <v>106790</v>
      </c>
      <c r="R14" s="166">
        <v>1361</v>
      </c>
      <c r="S14" s="166">
        <v>204109</v>
      </c>
      <c r="T14" s="166">
        <v>238903</v>
      </c>
      <c r="U14" s="166">
        <v>262960</v>
      </c>
      <c r="V14" s="166">
        <v>270009</v>
      </c>
      <c r="W14" s="181">
        <f t="shared" ref="W14:W21" si="7">IFERROR(V14/U14-1,"-")</f>
        <v>2.6806358381502804E-2</v>
      </c>
      <c r="X14" s="165">
        <f t="shared" si="5"/>
        <v>7049</v>
      </c>
      <c r="Y14" s="167">
        <f t="shared" si="1"/>
        <v>0.46627236305864472</v>
      </c>
    </row>
    <row r="15" spans="1:25" x14ac:dyDescent="0.25">
      <c r="A15" s="1"/>
      <c r="B15" s="165" t="s">
        <v>115</v>
      </c>
      <c r="C15" s="166">
        <v>101828</v>
      </c>
      <c r="D15" s="166">
        <v>25974</v>
      </c>
      <c r="E15" s="166">
        <v>156103</v>
      </c>
      <c r="F15" s="166">
        <v>187152</v>
      </c>
      <c r="G15" s="166">
        <v>202373</v>
      </c>
      <c r="H15" s="166">
        <v>194318</v>
      </c>
      <c r="I15" s="181">
        <f t="shared" si="6"/>
        <v>-3.9802740484155441E-2</v>
      </c>
      <c r="J15" s="167">
        <f t="shared" si="2"/>
        <v>6.4812504812504814</v>
      </c>
      <c r="K15" s="166">
        <f t="shared" si="3"/>
        <v>-8055</v>
      </c>
      <c r="L15" s="166">
        <f t="shared" si="4"/>
        <v>168344</v>
      </c>
      <c r="M15" s="167">
        <f t="shared" si="0"/>
        <v>8.7181629216734627E-2</v>
      </c>
      <c r="P15" s="165" t="s">
        <v>115</v>
      </c>
      <c r="Q15" s="166">
        <v>11703</v>
      </c>
      <c r="R15" s="166">
        <v>3175</v>
      </c>
      <c r="S15" s="166">
        <v>15816</v>
      </c>
      <c r="T15" s="166">
        <v>19783</v>
      </c>
      <c r="U15" s="166">
        <v>20195</v>
      </c>
      <c r="V15" s="166">
        <v>20949</v>
      </c>
      <c r="W15" s="181">
        <f t="shared" si="7"/>
        <v>3.7335974251052173E-2</v>
      </c>
      <c r="X15" s="165">
        <f t="shared" si="5"/>
        <v>754</v>
      </c>
      <c r="Y15" s="167">
        <f t="shared" si="1"/>
        <v>3.6176348691027149E-2</v>
      </c>
    </row>
    <row r="16" spans="1:25" x14ac:dyDescent="0.25">
      <c r="A16" s="1"/>
      <c r="B16" s="165" t="s">
        <v>118</v>
      </c>
      <c r="C16" s="166">
        <v>37341</v>
      </c>
      <c r="D16" s="166">
        <v>36195</v>
      </c>
      <c r="E16" s="166">
        <v>83832</v>
      </c>
      <c r="F16" s="166">
        <v>97110</v>
      </c>
      <c r="G16" s="166">
        <v>102984</v>
      </c>
      <c r="H16" s="166">
        <v>96955</v>
      </c>
      <c r="I16" s="181">
        <f t="shared" si="6"/>
        <v>-5.8543074652373184E-2</v>
      </c>
      <c r="J16" s="167">
        <f t="shared" si="2"/>
        <v>1.6786849012294516</v>
      </c>
      <c r="K16" s="166">
        <f t="shared" si="3"/>
        <v>-6029</v>
      </c>
      <c r="L16" s="166">
        <f t="shared" si="4"/>
        <v>60760</v>
      </c>
      <c r="M16" s="167">
        <f t="shared" si="0"/>
        <v>4.3499289107074519E-2</v>
      </c>
      <c r="P16" s="165" t="s">
        <v>118</v>
      </c>
      <c r="Q16" s="166">
        <v>5799</v>
      </c>
      <c r="R16" s="166">
        <v>5674</v>
      </c>
      <c r="S16" s="166">
        <v>11604</v>
      </c>
      <c r="T16" s="166">
        <v>13097</v>
      </c>
      <c r="U16" s="166">
        <v>12608</v>
      </c>
      <c r="V16" s="166">
        <v>13345</v>
      </c>
      <c r="W16" s="181">
        <f t="shared" si="7"/>
        <v>5.8454949238578635E-2</v>
      </c>
      <c r="X16" s="165">
        <f t="shared" si="5"/>
        <v>737</v>
      </c>
      <c r="Y16" s="167">
        <f t="shared" si="1"/>
        <v>2.3045175105339506E-2</v>
      </c>
    </row>
    <row r="17" spans="1:25" x14ac:dyDescent="0.25">
      <c r="A17" s="1"/>
      <c r="B17" s="165" t="s">
        <v>125</v>
      </c>
      <c r="C17" s="166">
        <v>27570</v>
      </c>
      <c r="D17" s="166">
        <v>3793</v>
      </c>
      <c r="E17" s="166">
        <v>75561</v>
      </c>
      <c r="F17" s="166">
        <v>65126</v>
      </c>
      <c r="G17" s="166">
        <v>72306</v>
      </c>
      <c r="H17" s="166">
        <v>66858</v>
      </c>
      <c r="I17" s="181">
        <f t="shared" si="6"/>
        <v>-7.5346444278483138E-2</v>
      </c>
      <c r="J17" s="167">
        <f t="shared" si="2"/>
        <v>16.626680727656208</v>
      </c>
      <c r="K17" s="166">
        <f t="shared" si="3"/>
        <v>-5448</v>
      </c>
      <c r="L17" s="166">
        <f t="shared" si="4"/>
        <v>63065</v>
      </c>
      <c r="M17" s="167">
        <f t="shared" si="0"/>
        <v>2.9996137085460142E-2</v>
      </c>
      <c r="P17" s="165" t="s">
        <v>125</v>
      </c>
      <c r="Q17" s="166">
        <v>10447</v>
      </c>
      <c r="R17" s="166">
        <v>970</v>
      </c>
      <c r="S17" s="166">
        <v>24963</v>
      </c>
      <c r="T17" s="166">
        <v>21459</v>
      </c>
      <c r="U17" s="166">
        <v>23603</v>
      </c>
      <c r="V17" s="166">
        <v>21138</v>
      </c>
      <c r="W17" s="181">
        <f t="shared" si="7"/>
        <v>-0.10443587679532262</v>
      </c>
      <c r="X17" s="165">
        <f t="shared" si="5"/>
        <v>-2465</v>
      </c>
      <c r="Y17" s="167">
        <f t="shared" si="1"/>
        <v>3.650272846584237E-2</v>
      </c>
    </row>
    <row r="18" spans="1:25" x14ac:dyDescent="0.25">
      <c r="A18" s="1"/>
      <c r="B18" s="165" t="s">
        <v>121</v>
      </c>
      <c r="C18" s="166">
        <v>29512</v>
      </c>
      <c r="D18" s="166">
        <v>7553</v>
      </c>
      <c r="E18" s="166">
        <v>62498</v>
      </c>
      <c r="F18" s="166">
        <v>60701</v>
      </c>
      <c r="G18" s="166">
        <v>65977</v>
      </c>
      <c r="H18" s="166">
        <v>60345</v>
      </c>
      <c r="I18" s="181">
        <f t="shared" si="6"/>
        <v>-8.5363081073707492E-2</v>
      </c>
      <c r="J18" s="167">
        <f t="shared" si="2"/>
        <v>6.9895405799020258</v>
      </c>
      <c r="K18" s="166">
        <f t="shared" si="3"/>
        <v>-5632</v>
      </c>
      <c r="L18" s="166">
        <f t="shared" si="4"/>
        <v>52792</v>
      </c>
      <c r="M18" s="167">
        <f t="shared" si="0"/>
        <v>2.7074050860362145E-2</v>
      </c>
      <c r="P18" s="165" t="s">
        <v>121</v>
      </c>
      <c r="Q18" s="166">
        <v>9027</v>
      </c>
      <c r="R18" s="166">
        <v>1109</v>
      </c>
      <c r="S18" s="166">
        <v>15247</v>
      </c>
      <c r="T18" s="166">
        <v>17327</v>
      </c>
      <c r="U18" s="166">
        <v>19324</v>
      </c>
      <c r="V18" s="166">
        <v>15500</v>
      </c>
      <c r="W18" s="181">
        <f t="shared" si="7"/>
        <v>-0.19788863589318983</v>
      </c>
      <c r="X18" s="165">
        <f t="shared" si="5"/>
        <v>-3824</v>
      </c>
      <c r="Y18" s="167">
        <f t="shared" si="1"/>
        <v>2.676659528907923E-2</v>
      </c>
    </row>
    <row r="19" spans="1:25" x14ac:dyDescent="0.25">
      <c r="A19" s="164" t="s">
        <v>146</v>
      </c>
      <c r="B19" s="165" t="s">
        <v>130</v>
      </c>
      <c r="C19" s="166">
        <v>28338</v>
      </c>
      <c r="D19" s="166">
        <v>525</v>
      </c>
      <c r="E19" s="166">
        <v>32029</v>
      </c>
      <c r="F19" s="166">
        <v>41258</v>
      </c>
      <c r="G19" s="166">
        <v>36390</v>
      </c>
      <c r="H19" s="166">
        <v>35576</v>
      </c>
      <c r="I19" s="181">
        <f t="shared" si="6"/>
        <v>-2.2368782632591344E-2</v>
      </c>
      <c r="J19" s="167">
        <f t="shared" si="2"/>
        <v>66.763809523809527</v>
      </c>
      <c r="K19" s="166">
        <f t="shared" si="3"/>
        <v>-814</v>
      </c>
      <c r="L19" s="166">
        <f t="shared" si="4"/>
        <v>35051</v>
      </c>
      <c r="M19" s="167">
        <f t="shared" si="0"/>
        <v>1.5961329578394957E-2</v>
      </c>
      <c r="P19" s="165" t="s">
        <v>130</v>
      </c>
      <c r="Q19" s="166">
        <v>9587</v>
      </c>
      <c r="R19" s="166">
        <v>169</v>
      </c>
      <c r="S19" s="166">
        <v>11974</v>
      </c>
      <c r="T19" s="166">
        <v>13918</v>
      </c>
      <c r="U19" s="166">
        <v>12602</v>
      </c>
      <c r="V19" s="166">
        <v>13034</v>
      </c>
      <c r="W19" s="181">
        <f t="shared" si="7"/>
        <v>3.428027297254399E-2</v>
      </c>
      <c r="X19" s="165">
        <f t="shared" si="5"/>
        <v>432</v>
      </c>
      <c r="Y19" s="167">
        <f t="shared" si="1"/>
        <v>2.2508116322442494E-2</v>
      </c>
    </row>
    <row r="20" spans="1:25" x14ac:dyDescent="0.25">
      <c r="A20" s="169" t="s">
        <v>147</v>
      </c>
      <c r="B20" s="165" t="s">
        <v>133</v>
      </c>
      <c r="C20" s="166">
        <v>40106</v>
      </c>
      <c r="D20" s="166">
        <v>2444</v>
      </c>
      <c r="E20" s="166">
        <v>25354</v>
      </c>
      <c r="F20" s="166">
        <v>37850</v>
      </c>
      <c r="G20" s="166">
        <v>39869</v>
      </c>
      <c r="H20" s="166">
        <v>31635</v>
      </c>
      <c r="I20" s="181">
        <f t="shared" si="6"/>
        <v>-0.20652637387443884</v>
      </c>
      <c r="J20" s="167">
        <f t="shared" si="2"/>
        <v>11.943944353518821</v>
      </c>
      <c r="K20" s="166">
        <f t="shared" si="3"/>
        <v>-8234</v>
      </c>
      <c r="L20" s="166">
        <f t="shared" si="4"/>
        <v>29191</v>
      </c>
      <c r="M20" s="167">
        <f t="shared" si="0"/>
        <v>1.4193182516655174E-2</v>
      </c>
      <c r="P20" s="165" t="s">
        <v>133</v>
      </c>
      <c r="Q20" s="166">
        <v>15367</v>
      </c>
      <c r="R20" s="166">
        <v>1499</v>
      </c>
      <c r="S20" s="166">
        <v>11217</v>
      </c>
      <c r="T20" s="166">
        <v>13963</v>
      </c>
      <c r="U20" s="166">
        <v>14657</v>
      </c>
      <c r="V20" s="166">
        <v>11393</v>
      </c>
      <c r="W20" s="181">
        <f t="shared" si="7"/>
        <v>-0.22269222896909324</v>
      </c>
      <c r="X20" s="165">
        <f t="shared" si="5"/>
        <v>-3264</v>
      </c>
      <c r="Y20" s="167">
        <f t="shared" si="1"/>
        <v>1.9674310976030944E-2</v>
      </c>
    </row>
    <row r="21" spans="1:25" x14ac:dyDescent="0.25">
      <c r="B21" s="170" t="s">
        <v>147</v>
      </c>
      <c r="C21" s="171">
        <f t="shared" ref="C21" si="8">C13-SUM(C14:C20)</f>
        <v>214336</v>
      </c>
      <c r="D21" s="171">
        <f t="shared" ref="D21:E21" si="9">D13-SUM(D14:D20)</f>
        <v>98757</v>
      </c>
      <c r="E21" s="171">
        <f t="shared" si="9"/>
        <v>410388</v>
      </c>
      <c r="F21" s="171">
        <f t="shared" ref="F21:H21" si="10">F13-SUM(F14:F20)</f>
        <v>478464</v>
      </c>
      <c r="G21" s="171">
        <f t="shared" si="10"/>
        <v>523320</v>
      </c>
      <c r="H21" s="171">
        <f t="shared" si="10"/>
        <v>538499</v>
      </c>
      <c r="I21" s="182">
        <f t="shared" si="6"/>
        <v>2.9005197584651921E-2</v>
      </c>
      <c r="J21" s="172">
        <f t="shared" si="2"/>
        <v>4.4527679050598943</v>
      </c>
      <c r="K21" s="171">
        <f>H21-G21</f>
        <v>15179</v>
      </c>
      <c r="L21" s="171">
        <f t="shared" si="4"/>
        <v>439742</v>
      </c>
      <c r="M21" s="172">
        <f t="shared" si="0"/>
        <v>0.24159995549348173</v>
      </c>
      <c r="P21" s="170" t="s">
        <v>147</v>
      </c>
      <c r="Q21" s="171">
        <f t="shared" ref="Q21:V21" si="11">Q13-SUM(Q14:Q20)</f>
        <v>66604</v>
      </c>
      <c r="R21" s="171">
        <f t="shared" si="11"/>
        <v>26041</v>
      </c>
      <c r="S21" s="171">
        <f t="shared" si="11"/>
        <v>139679</v>
      </c>
      <c r="T21" s="171">
        <f t="shared" si="11"/>
        <v>152757</v>
      </c>
      <c r="U21" s="171">
        <f t="shared" si="11"/>
        <v>159654</v>
      </c>
      <c r="V21" s="171">
        <f t="shared" si="11"/>
        <v>174706</v>
      </c>
      <c r="W21" s="182">
        <f t="shared" si="7"/>
        <v>9.4278878073834615E-2</v>
      </c>
      <c r="X21" s="170">
        <f>V21-U21</f>
        <v>15052</v>
      </c>
      <c r="Y21" s="172">
        <f t="shared" si="1"/>
        <v>0.30169579332734681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134314</v>
      </c>
      <c r="E23" s="178">
        <v>683221</v>
      </c>
      <c r="F23" s="178">
        <v>758695</v>
      </c>
      <c r="G23" s="178">
        <v>801852</v>
      </c>
      <c r="H23" s="178">
        <v>771372</v>
      </c>
      <c r="I23" s="179">
        <f>IFERROR(H23/G23-1,"-")</f>
        <v>-3.8012002214872553E-2</v>
      </c>
      <c r="J23" s="179">
        <f>IFERROR(H23/D23-1,"-")</f>
        <v>4.7430498682192477</v>
      </c>
      <c r="K23" s="178">
        <f>H23-G23</f>
        <v>-30480</v>
      </c>
      <c r="L23" s="178">
        <f>H23-D23</f>
        <v>637058</v>
      </c>
      <c r="M23" s="179">
        <f t="shared" ref="M23:M35" si="12">H23/H$9</f>
        <v>0.34607945580013699</v>
      </c>
    </row>
    <row r="24" spans="1:25" x14ac:dyDescent="0.25">
      <c r="B24" s="161" t="s">
        <v>99</v>
      </c>
      <c r="C24" s="162">
        <v>20277</v>
      </c>
      <c r="D24" s="162">
        <v>67859</v>
      </c>
      <c r="E24" s="162">
        <v>65893</v>
      </c>
      <c r="F24" s="162">
        <v>57104</v>
      </c>
      <c r="G24" s="162">
        <v>49810</v>
      </c>
      <c r="H24" s="162">
        <v>47755</v>
      </c>
      <c r="I24" s="180">
        <f>IFERROR(H24/G24-1,"-")</f>
        <v>-4.1256775747841812E-2</v>
      </c>
      <c r="J24" s="163">
        <f t="shared" ref="J24:J35" si="13">IFERROR(H24/D24-1,"-")</f>
        <v>-0.29626136547841853</v>
      </c>
      <c r="K24" s="162">
        <f t="shared" ref="K24:K34" si="14">H24-G24</f>
        <v>-2055</v>
      </c>
      <c r="L24" s="162">
        <f t="shared" ref="L24:L35" si="15">H24-D24</f>
        <v>-20104</v>
      </c>
      <c r="M24" s="163">
        <f t="shared" si="12"/>
        <v>2.14254917364586E-2</v>
      </c>
    </row>
    <row r="25" spans="1:25" x14ac:dyDescent="0.25">
      <c r="B25" s="165" t="s">
        <v>105</v>
      </c>
      <c r="C25" s="166">
        <v>9378</v>
      </c>
      <c r="D25" s="166">
        <v>44610</v>
      </c>
      <c r="E25" s="166">
        <v>30408</v>
      </c>
      <c r="F25" s="166">
        <v>24427</v>
      </c>
      <c r="G25" s="166">
        <v>18567</v>
      </c>
      <c r="H25" s="166">
        <v>20243</v>
      </c>
      <c r="I25" s="181">
        <f>IFERROR(H25/G25-1,"-")</f>
        <v>9.0267679215813024E-2</v>
      </c>
      <c r="J25" s="167">
        <f t="shared" si="13"/>
        <v>-0.5462228199955167</v>
      </c>
      <c r="K25" s="166">
        <f t="shared" si="14"/>
        <v>1676</v>
      </c>
      <c r="L25" s="166">
        <f t="shared" si="15"/>
        <v>-24367</v>
      </c>
      <c r="M25" s="167">
        <f t="shared" si="12"/>
        <v>9.0821113856377651E-3</v>
      </c>
    </row>
    <row r="26" spans="1:25" x14ac:dyDescent="0.25">
      <c r="B26" s="165" t="s">
        <v>102</v>
      </c>
      <c r="C26" s="166">
        <v>10899</v>
      </c>
      <c r="D26" s="166">
        <v>23249</v>
      </c>
      <c r="E26" s="166">
        <v>35485</v>
      </c>
      <c r="F26" s="166">
        <v>32677</v>
      </c>
      <c r="G26" s="166">
        <v>31243</v>
      </c>
      <c r="H26" s="166">
        <v>27512</v>
      </c>
      <c r="I26" s="181">
        <f>IFERROR(H26/G26-1,"-")</f>
        <v>-0.11941874979995515</v>
      </c>
      <c r="J26" s="167">
        <f t="shared" si="13"/>
        <v>0.18336272527850661</v>
      </c>
      <c r="K26" s="166">
        <f t="shared" si="14"/>
        <v>-3731</v>
      </c>
      <c r="L26" s="166">
        <f t="shared" si="15"/>
        <v>4263</v>
      </c>
      <c r="M26" s="167">
        <f t="shared" si="12"/>
        <v>1.2343380350820835E-2</v>
      </c>
    </row>
    <row r="27" spans="1:25" x14ac:dyDescent="0.25">
      <c r="B27" s="161" t="s">
        <v>109</v>
      </c>
      <c r="C27" s="162">
        <v>323893</v>
      </c>
      <c r="D27" s="162">
        <v>66455</v>
      </c>
      <c r="E27" s="162">
        <v>617328</v>
      </c>
      <c r="F27" s="162">
        <v>701591</v>
      </c>
      <c r="G27" s="162">
        <v>752042</v>
      </c>
      <c r="H27" s="162">
        <v>723617</v>
      </c>
      <c r="I27" s="180">
        <f>IFERROR(H27/G27-1,"-")</f>
        <v>-3.7797091119910808E-2</v>
      </c>
      <c r="J27" s="163">
        <f t="shared" si="13"/>
        <v>9.8888270258069362</v>
      </c>
      <c r="K27" s="162">
        <f t="shared" si="14"/>
        <v>-28425</v>
      </c>
      <c r="L27" s="162">
        <f t="shared" si="15"/>
        <v>657162</v>
      </c>
      <c r="M27" s="163">
        <f t="shared" si="12"/>
        <v>0.32465396406367841</v>
      </c>
    </row>
    <row r="28" spans="1:25" x14ac:dyDescent="0.25">
      <c r="B28" s="165" t="s">
        <v>112</v>
      </c>
      <c r="C28" s="166">
        <v>148381</v>
      </c>
      <c r="D28" s="166">
        <v>2943</v>
      </c>
      <c r="E28" s="166">
        <v>294265</v>
      </c>
      <c r="F28" s="166">
        <v>345601</v>
      </c>
      <c r="G28" s="166">
        <v>376629</v>
      </c>
      <c r="H28" s="166">
        <v>370785</v>
      </c>
      <c r="I28" s="181">
        <f t="shared" ref="I28:I35" si="16">IFERROR(H28/G28-1,"-")</f>
        <v>-1.5516595907378306E-2</v>
      </c>
      <c r="J28" s="167">
        <f t="shared" si="13"/>
        <v>124.98878695208971</v>
      </c>
      <c r="K28" s="166">
        <f t="shared" si="14"/>
        <v>-5844</v>
      </c>
      <c r="L28" s="166">
        <f t="shared" si="15"/>
        <v>367842</v>
      </c>
      <c r="M28" s="167">
        <f t="shared" si="12"/>
        <v>0.16635432841593137</v>
      </c>
    </row>
    <row r="29" spans="1:25" x14ac:dyDescent="0.25">
      <c r="B29" s="165" t="s">
        <v>115</v>
      </c>
      <c r="C29" s="166">
        <v>39437</v>
      </c>
      <c r="D29" s="166">
        <v>10133</v>
      </c>
      <c r="E29" s="166">
        <v>65984</v>
      </c>
      <c r="F29" s="166">
        <v>76107</v>
      </c>
      <c r="G29" s="166">
        <v>78866</v>
      </c>
      <c r="H29" s="166">
        <v>71497</v>
      </c>
      <c r="I29" s="181">
        <f t="shared" si="16"/>
        <v>-9.3436969036086559E-2</v>
      </c>
      <c r="J29" s="167">
        <f t="shared" si="13"/>
        <v>6.0558571005625188</v>
      </c>
      <c r="K29" s="166">
        <f t="shared" si="14"/>
        <v>-7369</v>
      </c>
      <c r="L29" s="166">
        <f t="shared" si="15"/>
        <v>61364</v>
      </c>
      <c r="M29" s="167">
        <f t="shared" si="12"/>
        <v>3.2077444931035086E-2</v>
      </c>
    </row>
    <row r="30" spans="1:25" x14ac:dyDescent="0.25">
      <c r="B30" s="165" t="s">
        <v>118</v>
      </c>
      <c r="C30" s="166">
        <v>12858</v>
      </c>
      <c r="D30" s="166">
        <v>12331</v>
      </c>
      <c r="E30" s="166">
        <v>27461</v>
      </c>
      <c r="F30" s="166">
        <v>28821</v>
      </c>
      <c r="G30" s="166">
        <v>28446</v>
      </c>
      <c r="H30" s="166">
        <v>23489</v>
      </c>
      <c r="I30" s="181">
        <f t="shared" si="16"/>
        <v>-0.17426000140617315</v>
      </c>
      <c r="J30" s="167">
        <f t="shared" si="13"/>
        <v>0.90487389506122784</v>
      </c>
      <c r="K30" s="166">
        <f t="shared" si="14"/>
        <v>-4957</v>
      </c>
      <c r="L30" s="166">
        <f t="shared" si="15"/>
        <v>11158</v>
      </c>
      <c r="M30" s="167">
        <f t="shared" si="12"/>
        <v>1.0538443626796692E-2</v>
      </c>
    </row>
    <row r="31" spans="1:25" x14ac:dyDescent="0.25">
      <c r="B31" s="165" t="s">
        <v>125</v>
      </c>
      <c r="C31" s="166">
        <v>12503</v>
      </c>
      <c r="D31" s="166">
        <v>1443</v>
      </c>
      <c r="E31" s="166">
        <v>34729</v>
      </c>
      <c r="F31" s="166">
        <v>28769</v>
      </c>
      <c r="G31" s="166">
        <v>30041</v>
      </c>
      <c r="H31" s="166">
        <v>27791</v>
      </c>
      <c r="I31" s="181">
        <f t="shared" si="16"/>
        <v>-7.4897639892147372E-2</v>
      </c>
      <c r="J31" s="167">
        <f t="shared" si="13"/>
        <v>18.259182259182261</v>
      </c>
      <c r="K31" s="166">
        <f t="shared" si="14"/>
        <v>-2250</v>
      </c>
      <c r="L31" s="166">
        <f t="shared" si="15"/>
        <v>26348</v>
      </c>
      <c r="M31" s="167">
        <f t="shared" si="12"/>
        <v>1.2468554933471279E-2</v>
      </c>
    </row>
    <row r="32" spans="1:25" x14ac:dyDescent="0.25">
      <c r="B32" s="165" t="s">
        <v>121</v>
      </c>
      <c r="C32" s="166">
        <v>15876</v>
      </c>
      <c r="D32" s="166">
        <v>4127</v>
      </c>
      <c r="E32" s="166">
        <v>36864</v>
      </c>
      <c r="F32" s="166">
        <v>32894</v>
      </c>
      <c r="G32" s="166">
        <v>34121</v>
      </c>
      <c r="H32" s="166">
        <v>33135</v>
      </c>
      <c r="I32" s="181">
        <f t="shared" si="16"/>
        <v>-2.8897160106679198E-2</v>
      </c>
      <c r="J32" s="167">
        <f t="shared" si="13"/>
        <v>7.0288345044826759</v>
      </c>
      <c r="K32" s="166">
        <f t="shared" si="14"/>
        <v>-986</v>
      </c>
      <c r="L32" s="166">
        <f t="shared" si="15"/>
        <v>29008</v>
      </c>
      <c r="M32" s="167">
        <f t="shared" si="12"/>
        <v>1.4866164143808099E-2</v>
      </c>
    </row>
    <row r="33" spans="2:13" x14ac:dyDescent="0.25">
      <c r="B33" s="165" t="s">
        <v>130</v>
      </c>
      <c r="C33" s="166">
        <v>11519</v>
      </c>
      <c r="D33" s="166">
        <v>134</v>
      </c>
      <c r="E33" s="166">
        <v>12546</v>
      </c>
      <c r="F33" s="166">
        <v>14777</v>
      </c>
      <c r="G33" s="166">
        <v>13260</v>
      </c>
      <c r="H33" s="166">
        <v>12479</v>
      </c>
      <c r="I33" s="181">
        <f t="shared" si="16"/>
        <v>-5.8898944193061853E-2</v>
      </c>
      <c r="J33" s="167">
        <f t="shared" si="13"/>
        <v>92.126865671641795</v>
      </c>
      <c r="K33" s="166">
        <f t="shared" si="14"/>
        <v>-781</v>
      </c>
      <c r="L33" s="166">
        <f t="shared" si="15"/>
        <v>12345</v>
      </c>
      <c r="M33" s="167">
        <f t="shared" si="12"/>
        <v>5.5987584834942287E-3</v>
      </c>
    </row>
    <row r="34" spans="2:13" x14ac:dyDescent="0.25">
      <c r="B34" s="165" t="s">
        <v>133</v>
      </c>
      <c r="C34" s="166">
        <v>12800</v>
      </c>
      <c r="D34" s="166">
        <v>319</v>
      </c>
      <c r="E34" s="166">
        <v>7647</v>
      </c>
      <c r="F34" s="166">
        <v>13233</v>
      </c>
      <c r="G34" s="166">
        <v>13117</v>
      </c>
      <c r="H34" s="166">
        <v>10601</v>
      </c>
      <c r="I34" s="181">
        <f t="shared" si="16"/>
        <v>-0.1918121521689411</v>
      </c>
      <c r="J34" s="167">
        <f t="shared" si="13"/>
        <v>32.231974921630091</v>
      </c>
      <c r="K34" s="166">
        <f t="shared" si="14"/>
        <v>-2516</v>
      </c>
      <c r="L34" s="166">
        <f t="shared" si="15"/>
        <v>10282</v>
      </c>
      <c r="M34" s="167">
        <f t="shared" si="12"/>
        <v>4.7561854862987673E-3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35025</v>
      </c>
      <c r="E35" s="171">
        <f t="shared" si="18"/>
        <v>137832</v>
      </c>
      <c r="F35" s="171">
        <f t="shared" ref="F35:H35" si="19">F27-SUM(F28:F34)</f>
        <v>161389</v>
      </c>
      <c r="G35" s="171">
        <f t="shared" si="19"/>
        <v>177562</v>
      </c>
      <c r="H35" s="171">
        <f t="shared" si="19"/>
        <v>173840</v>
      </c>
      <c r="I35" s="182">
        <f t="shared" si="16"/>
        <v>-2.0961692253973263E-2</v>
      </c>
      <c r="J35" s="172">
        <f t="shared" si="13"/>
        <v>3.9633119200571016</v>
      </c>
      <c r="K35" s="171">
        <f>H35-G35</f>
        <v>-3722</v>
      </c>
      <c r="L35" s="171">
        <f t="shared" si="15"/>
        <v>138815</v>
      </c>
      <c r="M35" s="172">
        <f t="shared" si="12"/>
        <v>7.7994084042842901E-2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60212</v>
      </c>
      <c r="E37" s="178">
        <v>473974</v>
      </c>
      <c r="F37" s="178">
        <v>528116</v>
      </c>
      <c r="G37" s="178">
        <v>561508</v>
      </c>
      <c r="H37" s="178">
        <v>579080</v>
      </c>
      <c r="I37" s="179">
        <f>IFERROR(H37/G37-1,"-")</f>
        <v>3.1294300348347681E-2</v>
      </c>
      <c r="J37" s="179">
        <f>IFERROR(H37/D37-1,"-")</f>
        <v>8.6173520228525877</v>
      </c>
      <c r="K37" s="178">
        <f>H37-G37</f>
        <v>17572</v>
      </c>
      <c r="L37" s="178">
        <f>H37-D37</f>
        <v>518868</v>
      </c>
      <c r="M37" s="179">
        <f t="shared" ref="M37:M49" si="20">H37/H$9</f>
        <v>0.25980680043447696</v>
      </c>
    </row>
    <row r="38" spans="2:13" x14ac:dyDescent="0.25">
      <c r="B38" s="161" t="s">
        <v>99</v>
      </c>
      <c r="C38" s="162">
        <v>13953</v>
      </c>
      <c r="D38" s="162">
        <v>20214</v>
      </c>
      <c r="E38" s="162">
        <v>39365</v>
      </c>
      <c r="F38" s="162">
        <v>36909</v>
      </c>
      <c r="G38" s="162">
        <v>35905</v>
      </c>
      <c r="H38" s="162">
        <v>39006</v>
      </c>
      <c r="I38" s="180">
        <f>IFERROR(H38/G38-1,"-")</f>
        <v>8.63668012811587E-2</v>
      </c>
      <c r="J38" s="163">
        <f t="shared" ref="J38:J49" si="21">IFERROR(H38/D38-1,"-")</f>
        <v>0.92965271593944787</v>
      </c>
      <c r="K38" s="162">
        <f t="shared" ref="K38:K48" si="22">H38-G38</f>
        <v>3101</v>
      </c>
      <c r="L38" s="162">
        <f t="shared" ref="L38:L49" si="23">H38-D38</f>
        <v>18792</v>
      </c>
      <c r="M38" s="163">
        <f t="shared" si="20"/>
        <v>1.7500214232484643E-2</v>
      </c>
    </row>
    <row r="39" spans="2:13" x14ac:dyDescent="0.25">
      <c r="B39" s="165" t="s">
        <v>105</v>
      </c>
      <c r="C39" s="166">
        <v>5079</v>
      </c>
      <c r="D39" s="166">
        <v>16408</v>
      </c>
      <c r="E39" s="166">
        <v>16361</v>
      </c>
      <c r="F39" s="166">
        <v>14446</v>
      </c>
      <c r="G39" s="166">
        <v>14932</v>
      </c>
      <c r="H39" s="166">
        <v>15698</v>
      </c>
      <c r="I39" s="181">
        <f>IFERROR(H39/G39-1,"-")</f>
        <v>5.1299223144923634E-2</v>
      </c>
      <c r="J39" s="167">
        <f t="shared" si="21"/>
        <v>-4.3271574841540761E-2</v>
      </c>
      <c r="K39" s="166">
        <f t="shared" si="22"/>
        <v>766</v>
      </c>
      <c r="L39" s="166">
        <f t="shared" si="23"/>
        <v>-710</v>
      </c>
      <c r="M39" s="167">
        <f t="shared" si="20"/>
        <v>7.0429770553644038E-3</v>
      </c>
    </row>
    <row r="40" spans="2:13" x14ac:dyDescent="0.25">
      <c r="B40" s="165" t="s">
        <v>102</v>
      </c>
      <c r="C40" s="166">
        <v>8874</v>
      </c>
      <c r="D40" s="166">
        <v>3806</v>
      </c>
      <c r="E40" s="166">
        <v>23004</v>
      </c>
      <c r="F40" s="166">
        <v>22463</v>
      </c>
      <c r="G40" s="166">
        <v>20973</v>
      </c>
      <c r="H40" s="166">
        <v>23308</v>
      </c>
      <c r="I40" s="181">
        <f>IFERROR(H40/G40-1,"-")</f>
        <v>0.11133361941543884</v>
      </c>
      <c r="J40" s="167">
        <f t="shared" si="21"/>
        <v>5.1240147136100891</v>
      </c>
      <c r="K40" s="166">
        <f t="shared" si="22"/>
        <v>2335</v>
      </c>
      <c r="L40" s="166">
        <f t="shared" si="23"/>
        <v>19502</v>
      </c>
      <c r="M40" s="167">
        <f t="shared" si="20"/>
        <v>1.045723717712024E-2</v>
      </c>
    </row>
    <row r="41" spans="2:13" x14ac:dyDescent="0.25">
      <c r="B41" s="161" t="s">
        <v>109</v>
      </c>
      <c r="C41" s="162">
        <v>235324</v>
      </c>
      <c r="D41" s="162">
        <v>39998</v>
      </c>
      <c r="E41" s="162">
        <v>434609</v>
      </c>
      <c r="F41" s="162">
        <v>491207</v>
      </c>
      <c r="G41" s="162">
        <v>525603</v>
      </c>
      <c r="H41" s="162">
        <v>540074</v>
      </c>
      <c r="I41" s="180">
        <f>IFERROR(H41/G41-1,"-")</f>
        <v>2.7532186840638184E-2</v>
      </c>
      <c r="J41" s="163">
        <f t="shared" si="21"/>
        <v>12.502525126256312</v>
      </c>
      <c r="K41" s="162">
        <f t="shared" si="22"/>
        <v>14471</v>
      </c>
      <c r="L41" s="162">
        <f t="shared" si="23"/>
        <v>500076</v>
      </c>
      <c r="M41" s="163">
        <f t="shared" si="20"/>
        <v>0.2423065862019923</v>
      </c>
    </row>
    <row r="42" spans="2:13" x14ac:dyDescent="0.25">
      <c r="B42" s="165" t="s">
        <v>112</v>
      </c>
      <c r="C42" s="166">
        <v>106790</v>
      </c>
      <c r="D42" s="166">
        <v>1361</v>
      </c>
      <c r="E42" s="166">
        <v>204109</v>
      </c>
      <c r="F42" s="166">
        <v>238903</v>
      </c>
      <c r="G42" s="166">
        <v>262960</v>
      </c>
      <c r="H42" s="166">
        <v>270009</v>
      </c>
      <c r="I42" s="181">
        <f t="shared" ref="I42:I49" si="24">IFERROR(H42/G42-1,"-")</f>
        <v>2.6806358381502804E-2</v>
      </c>
      <c r="J42" s="167">
        <f t="shared" si="21"/>
        <v>197.39015429831008</v>
      </c>
      <c r="K42" s="166">
        <f t="shared" si="22"/>
        <v>7049</v>
      </c>
      <c r="L42" s="166">
        <f t="shared" si="23"/>
        <v>268648</v>
      </c>
      <c r="M42" s="167">
        <f t="shared" si="20"/>
        <v>0.12114073077728929</v>
      </c>
    </row>
    <row r="43" spans="2:13" x14ac:dyDescent="0.25">
      <c r="B43" s="165" t="s">
        <v>115</v>
      </c>
      <c r="C43" s="166">
        <v>11703</v>
      </c>
      <c r="D43" s="166">
        <v>3175</v>
      </c>
      <c r="E43" s="166">
        <v>15816</v>
      </c>
      <c r="F43" s="166">
        <v>19783</v>
      </c>
      <c r="G43" s="166">
        <v>20195</v>
      </c>
      <c r="H43" s="166">
        <v>20949</v>
      </c>
      <c r="I43" s="181">
        <f t="shared" si="24"/>
        <v>3.7335974251052173E-2</v>
      </c>
      <c r="J43" s="167">
        <f t="shared" si="21"/>
        <v>5.5981102362204727</v>
      </c>
      <c r="K43" s="166">
        <f t="shared" si="22"/>
        <v>754</v>
      </c>
      <c r="L43" s="166">
        <f t="shared" si="23"/>
        <v>17774</v>
      </c>
      <c r="M43" s="167">
        <f t="shared" si="20"/>
        <v>9.3988614048177415E-3</v>
      </c>
    </row>
    <row r="44" spans="2:13" x14ac:dyDescent="0.25">
      <c r="B44" s="165" t="s">
        <v>118</v>
      </c>
      <c r="C44" s="166">
        <v>5799</v>
      </c>
      <c r="D44" s="166">
        <v>5674</v>
      </c>
      <c r="E44" s="166">
        <v>11604</v>
      </c>
      <c r="F44" s="166">
        <v>13097</v>
      </c>
      <c r="G44" s="166">
        <v>12608</v>
      </c>
      <c r="H44" s="166">
        <v>13345</v>
      </c>
      <c r="I44" s="181">
        <f t="shared" si="24"/>
        <v>5.8454949238578635E-2</v>
      </c>
      <c r="J44" s="167">
        <f t="shared" si="21"/>
        <v>1.3519562918575962</v>
      </c>
      <c r="K44" s="166">
        <f t="shared" si="22"/>
        <v>737</v>
      </c>
      <c r="L44" s="166">
        <f t="shared" si="23"/>
        <v>7671</v>
      </c>
      <c r="M44" s="167">
        <f t="shared" si="20"/>
        <v>5.9872932095705166E-3</v>
      </c>
    </row>
    <row r="45" spans="2:13" x14ac:dyDescent="0.25">
      <c r="B45" s="165" t="s">
        <v>125</v>
      </c>
      <c r="C45" s="166">
        <v>10447</v>
      </c>
      <c r="D45" s="166">
        <v>970</v>
      </c>
      <c r="E45" s="166">
        <v>24963</v>
      </c>
      <c r="F45" s="166">
        <v>21459</v>
      </c>
      <c r="G45" s="166">
        <v>23603</v>
      </c>
      <c r="H45" s="166">
        <v>21138</v>
      </c>
      <c r="I45" s="181">
        <f t="shared" si="24"/>
        <v>-0.10443587679532262</v>
      </c>
      <c r="J45" s="167">
        <f t="shared" si="21"/>
        <v>20.791752577319588</v>
      </c>
      <c r="K45" s="166">
        <f t="shared" si="22"/>
        <v>-2465</v>
      </c>
      <c r="L45" s="166">
        <f t="shared" si="23"/>
        <v>20168</v>
      </c>
      <c r="M45" s="167">
        <f t="shared" si="20"/>
        <v>9.483657089839009E-3</v>
      </c>
    </row>
    <row r="46" spans="2:13" x14ac:dyDescent="0.25">
      <c r="B46" s="165" t="s">
        <v>121</v>
      </c>
      <c r="C46" s="166">
        <v>9027</v>
      </c>
      <c r="D46" s="166">
        <v>1109</v>
      </c>
      <c r="E46" s="166">
        <v>15247</v>
      </c>
      <c r="F46" s="166">
        <v>17327</v>
      </c>
      <c r="G46" s="166">
        <v>19324</v>
      </c>
      <c r="H46" s="166">
        <v>15500</v>
      </c>
      <c r="I46" s="181">
        <f t="shared" si="24"/>
        <v>-0.19788863589318983</v>
      </c>
      <c r="J46" s="167">
        <f t="shared" si="21"/>
        <v>12.976555455365194</v>
      </c>
      <c r="K46" s="166">
        <f t="shared" si="22"/>
        <v>-3824</v>
      </c>
      <c r="L46" s="166">
        <f t="shared" si="23"/>
        <v>14391</v>
      </c>
      <c r="M46" s="167">
        <f t="shared" si="20"/>
        <v>6.9541434805802174E-3</v>
      </c>
    </row>
    <row r="47" spans="2:13" x14ac:dyDescent="0.25">
      <c r="B47" s="165" t="s">
        <v>130</v>
      </c>
      <c r="C47" s="166">
        <v>9587</v>
      </c>
      <c r="D47" s="166">
        <v>169</v>
      </c>
      <c r="E47" s="166">
        <v>11974</v>
      </c>
      <c r="F47" s="166">
        <v>13918</v>
      </c>
      <c r="G47" s="166">
        <v>12602</v>
      </c>
      <c r="H47" s="166">
        <v>13034</v>
      </c>
      <c r="I47" s="181">
        <f t="shared" si="24"/>
        <v>3.428027297254399E-2</v>
      </c>
      <c r="J47" s="167">
        <f t="shared" si="21"/>
        <v>76.124260355029591</v>
      </c>
      <c r="K47" s="166">
        <f t="shared" si="22"/>
        <v>432</v>
      </c>
      <c r="L47" s="166">
        <f t="shared" si="23"/>
        <v>12865</v>
      </c>
      <c r="M47" s="167">
        <f t="shared" si="20"/>
        <v>5.8477616855408107E-3</v>
      </c>
    </row>
    <row r="48" spans="2:13" x14ac:dyDescent="0.25">
      <c r="B48" s="165" t="s">
        <v>133</v>
      </c>
      <c r="C48" s="166">
        <v>15367</v>
      </c>
      <c r="D48" s="166">
        <v>1499</v>
      </c>
      <c r="E48" s="166">
        <v>11217</v>
      </c>
      <c r="F48" s="166">
        <v>13963</v>
      </c>
      <c r="G48" s="166">
        <v>14657</v>
      </c>
      <c r="H48" s="166">
        <v>11393</v>
      </c>
      <c r="I48" s="181">
        <f t="shared" si="24"/>
        <v>-0.22269222896909324</v>
      </c>
      <c r="J48" s="167">
        <f t="shared" si="21"/>
        <v>6.6004002668445629</v>
      </c>
      <c r="K48" s="166">
        <f t="shared" si="22"/>
        <v>-3264</v>
      </c>
      <c r="L48" s="166">
        <f t="shared" si="23"/>
        <v>9894</v>
      </c>
      <c r="M48" s="167">
        <f t="shared" si="20"/>
        <v>5.111519785435511E-3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26041</v>
      </c>
      <c r="E49" s="171">
        <f t="shared" si="26"/>
        <v>139679</v>
      </c>
      <c r="F49" s="171">
        <f t="shared" ref="F49:H49" si="27">F41-SUM(F42:F48)</f>
        <v>152757</v>
      </c>
      <c r="G49" s="171">
        <f t="shared" si="27"/>
        <v>159654</v>
      </c>
      <c r="H49" s="171">
        <f t="shared" si="27"/>
        <v>174706</v>
      </c>
      <c r="I49" s="182">
        <f t="shared" si="24"/>
        <v>9.4278878073834615E-2</v>
      </c>
      <c r="J49" s="172">
        <f t="shared" si="21"/>
        <v>5.7088821473829734</v>
      </c>
      <c r="K49" s="171">
        <f>H49-G49</f>
        <v>15052</v>
      </c>
      <c r="L49" s="171">
        <f t="shared" si="23"/>
        <v>148665</v>
      </c>
      <c r="M49" s="172">
        <f t="shared" si="20"/>
        <v>7.8382618768919193E-2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3463</v>
      </c>
      <c r="E51" s="178">
        <v>14300</v>
      </c>
      <c r="F51" s="178">
        <v>24366</v>
      </c>
      <c r="G51" s="178">
        <v>20854</v>
      </c>
      <c r="H51" s="178">
        <v>18447</v>
      </c>
      <c r="I51" s="179">
        <f>IFERROR(H51/G51-1,"-")</f>
        <v>-0.11542150187014477</v>
      </c>
      <c r="J51" s="179">
        <f>IFERROR(H51/D51-1,"-")</f>
        <v>4.3268842044470111</v>
      </c>
      <c r="K51" s="178">
        <f>H51-G51</f>
        <v>-2407</v>
      </c>
      <c r="L51" s="178">
        <f>H51-D51</f>
        <v>14984</v>
      </c>
      <c r="M51" s="179">
        <f t="shared" ref="M51:M63" si="28">H51/H$9</f>
        <v>8.2763280507266637E-3</v>
      </c>
    </row>
    <row r="52" spans="2:13" x14ac:dyDescent="0.25">
      <c r="B52" s="161" t="s">
        <v>99</v>
      </c>
      <c r="C52" s="162">
        <v>1123</v>
      </c>
      <c r="D52" s="162">
        <v>787</v>
      </c>
      <c r="E52" s="162">
        <v>1482</v>
      </c>
      <c r="F52" s="162">
        <v>10615</v>
      </c>
      <c r="G52" s="162">
        <v>5673</v>
      </c>
      <c r="H52" s="162">
        <v>3481</v>
      </c>
      <c r="I52" s="180">
        <f>IFERROR(H52/G52-1,"-")</f>
        <v>-0.38639167988718492</v>
      </c>
      <c r="J52" s="163">
        <f t="shared" ref="J52:J63" si="29">IFERROR(H52/D52-1,"-")</f>
        <v>3.4231257941550188</v>
      </c>
      <c r="K52" s="162">
        <f t="shared" ref="K52:K62" si="30">H52-G52</f>
        <v>-2192</v>
      </c>
      <c r="L52" s="162">
        <f t="shared" ref="L52:L63" si="31">H52-D52</f>
        <v>2694</v>
      </c>
      <c r="M52" s="163">
        <f t="shared" si="28"/>
        <v>1.5617660294128864E-3</v>
      </c>
    </row>
    <row r="53" spans="2:13" x14ac:dyDescent="0.25">
      <c r="B53" s="165" t="s">
        <v>105</v>
      </c>
      <c r="C53" s="166">
        <v>538</v>
      </c>
      <c r="D53" s="166">
        <v>309</v>
      </c>
      <c r="E53" s="166">
        <v>479</v>
      </c>
      <c r="F53" s="166">
        <v>7891</v>
      </c>
      <c r="G53" s="166">
        <v>3879</v>
      </c>
      <c r="H53" s="166">
        <v>2185</v>
      </c>
      <c r="I53" s="181">
        <f>IFERROR(H53/G53-1,"-")</f>
        <v>-0.43671049239494719</v>
      </c>
      <c r="J53" s="167">
        <f t="shared" si="29"/>
        <v>6.0711974110032365</v>
      </c>
      <c r="K53" s="166">
        <f t="shared" si="30"/>
        <v>-1694</v>
      </c>
      <c r="L53" s="166">
        <f t="shared" si="31"/>
        <v>1876</v>
      </c>
      <c r="M53" s="167">
        <f t="shared" si="28"/>
        <v>9.8030990355275969E-4</v>
      </c>
    </row>
    <row r="54" spans="2:13" x14ac:dyDescent="0.25">
      <c r="B54" s="165" t="s">
        <v>102</v>
      </c>
      <c r="C54" s="166">
        <v>585</v>
      </c>
      <c r="D54" s="166">
        <v>478</v>
      </c>
      <c r="E54" s="166">
        <v>1003</v>
      </c>
      <c r="F54" s="166">
        <v>2724</v>
      </c>
      <c r="G54" s="166">
        <v>1794</v>
      </c>
      <c r="H54" s="166">
        <v>1296</v>
      </c>
      <c r="I54" s="181">
        <f>IFERROR(H54/G54-1,"-")</f>
        <v>-0.27759197324414719</v>
      </c>
      <c r="J54" s="167">
        <f t="shared" si="29"/>
        <v>1.7112970711297071</v>
      </c>
      <c r="K54" s="166">
        <f t="shared" si="30"/>
        <v>-498</v>
      </c>
      <c r="L54" s="166">
        <f t="shared" si="31"/>
        <v>818</v>
      </c>
      <c r="M54" s="167">
        <f t="shared" si="28"/>
        <v>5.8145612586012663E-4</v>
      </c>
    </row>
    <row r="55" spans="2:13" x14ac:dyDescent="0.25">
      <c r="B55" s="161" t="s">
        <v>109</v>
      </c>
      <c r="C55" s="162">
        <v>8947</v>
      </c>
      <c r="D55" s="162">
        <v>2676</v>
      </c>
      <c r="E55" s="162">
        <v>12818</v>
      </c>
      <c r="F55" s="162">
        <v>13751</v>
      </c>
      <c r="G55" s="162">
        <v>15181</v>
      </c>
      <c r="H55" s="162">
        <v>14966</v>
      </c>
      <c r="I55" s="180">
        <f>IFERROR(H55/G55-1,"-")</f>
        <v>-1.4162439891970191E-2</v>
      </c>
      <c r="J55" s="163">
        <f t="shared" si="29"/>
        <v>4.5926756352765326</v>
      </c>
      <c r="K55" s="162">
        <f t="shared" si="30"/>
        <v>-215</v>
      </c>
      <c r="L55" s="162">
        <f t="shared" si="31"/>
        <v>12290</v>
      </c>
      <c r="M55" s="163">
        <f t="shared" si="28"/>
        <v>6.7145620213137766E-3</v>
      </c>
    </row>
    <row r="56" spans="2:13" x14ac:dyDescent="0.25">
      <c r="B56" s="165" t="s">
        <v>112</v>
      </c>
      <c r="C56" s="166">
        <v>2897</v>
      </c>
      <c r="D56" s="166">
        <v>55</v>
      </c>
      <c r="E56" s="166">
        <v>4284</v>
      </c>
      <c r="F56" s="166">
        <v>3985</v>
      </c>
      <c r="G56" s="166">
        <v>4530</v>
      </c>
      <c r="H56" s="166">
        <v>5158</v>
      </c>
      <c r="I56" s="181">
        <f t="shared" ref="I56:I63" si="32">IFERROR(H56/G56-1,"-")</f>
        <v>0.1386313465783664</v>
      </c>
      <c r="J56" s="167">
        <f t="shared" si="29"/>
        <v>92.781818181818181</v>
      </c>
      <c r="K56" s="166">
        <f t="shared" si="30"/>
        <v>628</v>
      </c>
      <c r="L56" s="166">
        <f t="shared" si="31"/>
        <v>5103</v>
      </c>
      <c r="M56" s="167">
        <f t="shared" si="28"/>
        <v>2.3141594885698557E-3</v>
      </c>
    </row>
    <row r="57" spans="2:13" x14ac:dyDescent="0.25">
      <c r="B57" s="165" t="s">
        <v>115</v>
      </c>
      <c r="C57" s="166">
        <v>2253</v>
      </c>
      <c r="D57" s="166">
        <v>1007</v>
      </c>
      <c r="E57" s="166">
        <v>3320</v>
      </c>
      <c r="F57" s="166">
        <v>2533</v>
      </c>
      <c r="G57" s="166">
        <v>3337</v>
      </c>
      <c r="H57" s="166">
        <v>3212</v>
      </c>
      <c r="I57" s="181">
        <f t="shared" si="32"/>
        <v>-3.7458795325142291E-2</v>
      </c>
      <c r="J57" s="167">
        <f t="shared" si="29"/>
        <v>2.1896722939424031</v>
      </c>
      <c r="K57" s="166">
        <f t="shared" si="30"/>
        <v>-125</v>
      </c>
      <c r="L57" s="166">
        <f t="shared" si="31"/>
        <v>2205</v>
      </c>
      <c r="M57" s="167">
        <f t="shared" si="28"/>
        <v>1.4410779909434619E-3</v>
      </c>
    </row>
    <row r="58" spans="2:13" x14ac:dyDescent="0.25">
      <c r="B58" s="165" t="s">
        <v>118</v>
      </c>
      <c r="C58" s="166">
        <v>449</v>
      </c>
      <c r="D58" s="166">
        <v>446</v>
      </c>
      <c r="E58" s="166">
        <v>1008</v>
      </c>
      <c r="F58" s="166">
        <v>1449</v>
      </c>
      <c r="G58" s="166">
        <v>1165</v>
      </c>
      <c r="H58" s="166">
        <v>904</v>
      </c>
      <c r="I58" s="181">
        <f t="shared" si="32"/>
        <v>-0.22403433476394852</v>
      </c>
      <c r="J58" s="167">
        <f t="shared" si="29"/>
        <v>1.0269058295964126</v>
      </c>
      <c r="K58" s="166">
        <f t="shared" si="30"/>
        <v>-261</v>
      </c>
      <c r="L58" s="166">
        <f t="shared" si="31"/>
        <v>458</v>
      </c>
      <c r="M58" s="167">
        <f t="shared" si="28"/>
        <v>4.0558359396416236E-4</v>
      </c>
    </row>
    <row r="59" spans="2:13" x14ac:dyDescent="0.25">
      <c r="B59" s="165" t="s">
        <v>125</v>
      </c>
      <c r="C59" s="166">
        <v>218</v>
      </c>
      <c r="D59" s="166">
        <v>55</v>
      </c>
      <c r="E59" s="166">
        <v>375</v>
      </c>
      <c r="F59" s="166">
        <v>331</v>
      </c>
      <c r="G59" s="166">
        <v>537</v>
      </c>
      <c r="H59" s="166">
        <v>447</v>
      </c>
      <c r="I59" s="181">
        <f t="shared" si="32"/>
        <v>-0.16759776536312854</v>
      </c>
      <c r="J59" s="167">
        <f t="shared" si="29"/>
        <v>7.127272727272727</v>
      </c>
      <c r="K59" s="166">
        <f t="shared" si="30"/>
        <v>-90</v>
      </c>
      <c r="L59" s="166">
        <f t="shared" si="31"/>
        <v>392</v>
      </c>
      <c r="M59" s="167">
        <f t="shared" si="28"/>
        <v>2.0054852489157144E-4</v>
      </c>
    </row>
    <row r="60" spans="2:13" x14ac:dyDescent="0.25">
      <c r="B60" s="165" t="s">
        <v>121</v>
      </c>
      <c r="C60" s="166">
        <v>187</v>
      </c>
      <c r="D60" s="166">
        <v>80</v>
      </c>
      <c r="E60" s="166">
        <v>344</v>
      </c>
      <c r="F60" s="166">
        <v>345</v>
      </c>
      <c r="G60" s="166">
        <v>387</v>
      </c>
      <c r="H60" s="166">
        <v>422</v>
      </c>
      <c r="I60" s="181">
        <f t="shared" si="32"/>
        <v>9.04392764857882E-2</v>
      </c>
      <c r="J60" s="167">
        <f t="shared" si="29"/>
        <v>4.2750000000000004</v>
      </c>
      <c r="K60" s="166">
        <f t="shared" si="30"/>
        <v>35</v>
      </c>
      <c r="L60" s="166">
        <f t="shared" si="31"/>
        <v>342</v>
      </c>
      <c r="M60" s="167">
        <f t="shared" si="28"/>
        <v>1.8933216443902271E-4</v>
      </c>
    </row>
    <row r="61" spans="2:13" x14ac:dyDescent="0.25">
      <c r="B61" s="165" t="s">
        <v>130</v>
      </c>
      <c r="C61" s="166">
        <v>136</v>
      </c>
      <c r="D61" s="166">
        <v>22</v>
      </c>
      <c r="E61" s="166">
        <v>44</v>
      </c>
      <c r="F61" s="166">
        <v>149</v>
      </c>
      <c r="G61" s="166">
        <v>78</v>
      </c>
      <c r="H61" s="166">
        <v>164</v>
      </c>
      <c r="I61" s="181">
        <f t="shared" si="32"/>
        <v>1.1025641025641026</v>
      </c>
      <c r="J61" s="167">
        <f t="shared" si="29"/>
        <v>6.4545454545454541</v>
      </c>
      <c r="K61" s="166">
        <f t="shared" si="30"/>
        <v>86</v>
      </c>
      <c r="L61" s="166">
        <f t="shared" si="31"/>
        <v>142</v>
      </c>
      <c r="M61" s="167">
        <f t="shared" si="28"/>
        <v>7.3579324568719728E-5</v>
      </c>
    </row>
    <row r="62" spans="2:13" x14ac:dyDescent="0.25">
      <c r="B62" s="165" t="s">
        <v>133</v>
      </c>
      <c r="C62" s="166">
        <v>201</v>
      </c>
      <c r="D62" s="166">
        <v>14</v>
      </c>
      <c r="E62" s="166">
        <v>88</v>
      </c>
      <c r="F62" s="166">
        <v>133</v>
      </c>
      <c r="G62" s="166">
        <v>85</v>
      </c>
      <c r="H62" s="166">
        <v>324</v>
      </c>
      <c r="I62" s="181">
        <f t="shared" si="32"/>
        <v>2.8117647058823527</v>
      </c>
      <c r="J62" s="167">
        <f t="shared" si="29"/>
        <v>22.142857142857142</v>
      </c>
      <c r="K62" s="166">
        <f t="shared" si="30"/>
        <v>239</v>
      </c>
      <c r="L62" s="166">
        <f t="shared" si="31"/>
        <v>310</v>
      </c>
      <c r="M62" s="167">
        <f t="shared" si="28"/>
        <v>1.4536403146503166E-4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997</v>
      </c>
      <c r="E63" s="171">
        <f t="shared" si="34"/>
        <v>3355</v>
      </c>
      <c r="F63" s="171">
        <f t="shared" ref="F63:H63" si="35">F55-SUM(F56:F62)</f>
        <v>4826</v>
      </c>
      <c r="G63" s="171">
        <f t="shared" si="35"/>
        <v>5062</v>
      </c>
      <c r="H63" s="171">
        <f t="shared" si="35"/>
        <v>4335</v>
      </c>
      <c r="I63" s="182">
        <f t="shared" si="32"/>
        <v>-0.14361912287633349</v>
      </c>
      <c r="J63" s="172">
        <f t="shared" si="29"/>
        <v>3.3480441323971917</v>
      </c>
      <c r="K63" s="171">
        <f>H63-G63</f>
        <v>-727</v>
      </c>
      <c r="L63" s="171">
        <f t="shared" si="31"/>
        <v>3338</v>
      </c>
      <c r="M63" s="172">
        <f t="shared" si="28"/>
        <v>1.9449169024719512E-3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13697</v>
      </c>
      <c r="E65" s="178">
        <v>56946</v>
      </c>
      <c r="F65" s="178">
        <v>71722</v>
      </c>
      <c r="G65" s="178">
        <v>100800</v>
      </c>
      <c r="H65" s="178">
        <v>78000</v>
      </c>
      <c r="I65" s="179">
        <f>IFERROR(H65/G65-1,"-")</f>
        <v>-0.22619047619047616</v>
      </c>
      <c r="J65" s="179">
        <f>IFERROR(H65/D65-1,"-")</f>
        <v>4.6946776666423302</v>
      </c>
      <c r="K65" s="178">
        <f>H65-G65</f>
        <v>-22800</v>
      </c>
      <c r="L65" s="178">
        <f>H65-D65</f>
        <v>64303</v>
      </c>
      <c r="M65" s="179">
        <f t="shared" ref="M65:M77" si="36">H65/H$9</f>
        <v>3.4995044611952061E-2</v>
      </c>
    </row>
    <row r="66" spans="2:13" x14ac:dyDescent="0.25">
      <c r="B66" s="161" t="s">
        <v>99</v>
      </c>
      <c r="C66" s="162">
        <v>5545</v>
      </c>
      <c r="D66" s="162">
        <v>6965</v>
      </c>
      <c r="E66" s="162">
        <v>12964</v>
      </c>
      <c r="F66" s="162">
        <v>7172</v>
      </c>
      <c r="G66" s="162">
        <v>21594</v>
      </c>
      <c r="H66" s="162">
        <v>13320</v>
      </c>
      <c r="I66" s="180">
        <f>IFERROR(H66/G66-1,"-")</f>
        <v>-0.38316198944151159</v>
      </c>
      <c r="J66" s="163">
        <f t="shared" ref="J66:J77" si="37">IFERROR(H66/D66-1,"-")</f>
        <v>0.91241923905240485</v>
      </c>
      <c r="K66" s="162">
        <f t="shared" ref="K66:K76" si="38">H66-G66</f>
        <v>-8274</v>
      </c>
      <c r="L66" s="162">
        <f t="shared" ref="L66:L77" si="39">H66-D66</f>
        <v>6355</v>
      </c>
      <c r="M66" s="163">
        <f t="shared" si="36"/>
        <v>5.9760768491179681E-3</v>
      </c>
    </row>
    <row r="67" spans="2:13" x14ac:dyDescent="0.25">
      <c r="B67" s="165" t="s">
        <v>105</v>
      </c>
      <c r="C67" s="166">
        <v>2263</v>
      </c>
      <c r="D67" s="166">
        <v>6811</v>
      </c>
      <c r="E67" s="166">
        <v>9096</v>
      </c>
      <c r="F67" s="166">
        <v>4567</v>
      </c>
      <c r="G67" s="166">
        <v>12190</v>
      </c>
      <c r="H67" s="166">
        <v>4997</v>
      </c>
      <c r="I67" s="181">
        <f>IFERROR(H67/G67-1,"-")</f>
        <v>-0.59007383100902377</v>
      </c>
      <c r="J67" s="167">
        <f t="shared" si="37"/>
        <v>-0.26633387167816769</v>
      </c>
      <c r="K67" s="166">
        <f t="shared" si="38"/>
        <v>-7193</v>
      </c>
      <c r="L67" s="166">
        <f t="shared" si="39"/>
        <v>-1814</v>
      </c>
      <c r="M67" s="167">
        <f t="shared" si="36"/>
        <v>2.2419261272554418E-3</v>
      </c>
    </row>
    <row r="68" spans="2:13" x14ac:dyDescent="0.25">
      <c r="B68" s="165" t="s">
        <v>102</v>
      </c>
      <c r="C68" s="166">
        <v>3282</v>
      </c>
      <c r="D68" s="166">
        <v>154</v>
      </c>
      <c r="E68" s="166">
        <v>3868</v>
      </c>
      <c r="F68" s="166">
        <v>2605</v>
      </c>
      <c r="G68" s="166">
        <v>9404</v>
      </c>
      <c r="H68" s="166">
        <v>8323</v>
      </c>
      <c r="I68" s="181">
        <f>IFERROR(H68/G68-1,"-")</f>
        <v>-0.11495108464483195</v>
      </c>
      <c r="J68" s="167">
        <f t="shared" si="37"/>
        <v>53.045454545454547</v>
      </c>
      <c r="K68" s="166">
        <f t="shared" si="38"/>
        <v>-1081</v>
      </c>
      <c r="L68" s="166">
        <f t="shared" si="39"/>
        <v>8169</v>
      </c>
      <c r="M68" s="167">
        <f t="shared" si="36"/>
        <v>3.7341507218625258E-3</v>
      </c>
    </row>
    <row r="69" spans="2:13" x14ac:dyDescent="0.25">
      <c r="B69" s="161" t="s">
        <v>109</v>
      </c>
      <c r="C69" s="162">
        <v>18528</v>
      </c>
      <c r="D69" s="162">
        <v>6732</v>
      </c>
      <c r="E69" s="162">
        <v>43982</v>
      </c>
      <c r="F69" s="162">
        <v>64550</v>
      </c>
      <c r="G69" s="162">
        <v>79206</v>
      </c>
      <c r="H69" s="162">
        <v>64680</v>
      </c>
      <c r="I69" s="180">
        <f>IFERROR(H69/G69-1,"-")</f>
        <v>-0.18339519733353538</v>
      </c>
      <c r="J69" s="163">
        <f t="shared" si="37"/>
        <v>8.6078431372549016</v>
      </c>
      <c r="K69" s="162">
        <f t="shared" si="38"/>
        <v>-14526</v>
      </c>
      <c r="L69" s="162">
        <f t="shared" si="39"/>
        <v>57948</v>
      </c>
      <c r="M69" s="163">
        <f t="shared" si="36"/>
        <v>2.9018967762834098E-2</v>
      </c>
    </row>
    <row r="70" spans="2:13" x14ac:dyDescent="0.25">
      <c r="B70" s="165" t="s">
        <v>112</v>
      </c>
      <c r="C70" s="166">
        <v>7372</v>
      </c>
      <c r="D70" s="166">
        <v>591</v>
      </c>
      <c r="E70" s="166">
        <v>17719</v>
      </c>
      <c r="F70" s="166">
        <v>23608</v>
      </c>
      <c r="G70" s="166">
        <v>30338</v>
      </c>
      <c r="H70" s="166">
        <v>31563</v>
      </c>
      <c r="I70" s="181">
        <f t="shared" ref="I70:I77" si="40">IFERROR(H70/G70-1,"-")</f>
        <v>4.0378403322565815E-2</v>
      </c>
      <c r="J70" s="167">
        <f t="shared" si="37"/>
        <v>52.406091370558379</v>
      </c>
      <c r="K70" s="166">
        <f t="shared" si="38"/>
        <v>1225</v>
      </c>
      <c r="L70" s="166">
        <f t="shared" si="39"/>
        <v>30972</v>
      </c>
      <c r="M70" s="167">
        <f t="shared" si="36"/>
        <v>1.4160879398551833E-2</v>
      </c>
    </row>
    <row r="71" spans="2:13" x14ac:dyDescent="0.25">
      <c r="B71" s="165" t="s">
        <v>115</v>
      </c>
      <c r="C71" s="166">
        <v>2105</v>
      </c>
      <c r="D71" s="166">
        <v>1171</v>
      </c>
      <c r="E71" s="166">
        <v>4763</v>
      </c>
      <c r="F71" s="166">
        <v>3885</v>
      </c>
      <c r="G71" s="166">
        <v>5065</v>
      </c>
      <c r="H71" s="166">
        <v>4978</v>
      </c>
      <c r="I71" s="181">
        <f t="shared" si="40"/>
        <v>-1.7176702862783833E-2</v>
      </c>
      <c r="J71" s="167">
        <f t="shared" si="37"/>
        <v>3.2510674637062342</v>
      </c>
      <c r="K71" s="166">
        <f t="shared" si="38"/>
        <v>-87</v>
      </c>
      <c r="L71" s="166">
        <f t="shared" si="39"/>
        <v>3807</v>
      </c>
      <c r="M71" s="167">
        <f t="shared" si="36"/>
        <v>2.2334016933115049E-3</v>
      </c>
    </row>
    <row r="72" spans="2:13" x14ac:dyDescent="0.25">
      <c r="B72" s="165" t="s">
        <v>118</v>
      </c>
      <c r="C72" s="166">
        <v>2465</v>
      </c>
      <c r="D72" s="166">
        <v>996</v>
      </c>
      <c r="E72" s="166">
        <v>6182</v>
      </c>
      <c r="F72" s="166">
        <v>8347</v>
      </c>
      <c r="G72" s="166">
        <v>9699</v>
      </c>
      <c r="H72" s="166">
        <v>4243</v>
      </c>
      <c r="I72" s="181">
        <f t="shared" si="40"/>
        <v>-0.56253221981647594</v>
      </c>
      <c r="J72" s="167">
        <f t="shared" si="37"/>
        <v>3.2600401606425704</v>
      </c>
      <c r="K72" s="166">
        <f t="shared" si="38"/>
        <v>-5456</v>
      </c>
      <c r="L72" s="166">
        <f t="shared" si="39"/>
        <v>3247</v>
      </c>
      <c r="M72" s="167">
        <f t="shared" si="36"/>
        <v>1.9036406960065719E-3</v>
      </c>
    </row>
    <row r="73" spans="2:13" x14ac:dyDescent="0.25">
      <c r="B73" s="165" t="s">
        <v>125</v>
      </c>
      <c r="C73" s="166">
        <v>210</v>
      </c>
      <c r="D73" s="166">
        <v>182</v>
      </c>
      <c r="E73" s="166">
        <v>1336</v>
      </c>
      <c r="F73" s="166">
        <v>1751</v>
      </c>
      <c r="G73" s="166">
        <v>3178</v>
      </c>
      <c r="H73" s="166">
        <v>2347</v>
      </c>
      <c r="I73" s="181">
        <f t="shared" si="40"/>
        <v>-0.26148521082441789</v>
      </c>
      <c r="J73" s="167">
        <f t="shared" si="37"/>
        <v>11.895604395604396</v>
      </c>
      <c r="K73" s="166">
        <f t="shared" si="38"/>
        <v>-831</v>
      </c>
      <c r="L73" s="166">
        <f t="shared" si="39"/>
        <v>2165</v>
      </c>
      <c r="M73" s="167">
        <f t="shared" si="36"/>
        <v>1.0529919192852756E-3</v>
      </c>
    </row>
    <row r="74" spans="2:13" x14ac:dyDescent="0.25">
      <c r="B74" s="165" t="s">
        <v>121</v>
      </c>
      <c r="C74" s="166">
        <v>472</v>
      </c>
      <c r="D74" s="166">
        <v>365</v>
      </c>
      <c r="E74" s="166">
        <v>1311</v>
      </c>
      <c r="F74" s="166">
        <v>1378</v>
      </c>
      <c r="G74" s="166">
        <v>1856</v>
      </c>
      <c r="H74" s="166">
        <v>1358</v>
      </c>
      <c r="I74" s="181">
        <f t="shared" si="40"/>
        <v>-0.26831896551724133</v>
      </c>
      <c r="J74" s="167">
        <f t="shared" si="37"/>
        <v>2.7205479452054795</v>
      </c>
      <c r="K74" s="166">
        <f t="shared" si="38"/>
        <v>-498</v>
      </c>
      <c r="L74" s="166">
        <f t="shared" si="39"/>
        <v>993</v>
      </c>
      <c r="M74" s="167">
        <f t="shared" si="36"/>
        <v>6.0927269978244749E-4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1002</v>
      </c>
      <c r="F75" s="166">
        <v>3201</v>
      </c>
      <c r="G75" s="166">
        <v>2212</v>
      </c>
      <c r="H75" s="166">
        <v>1449</v>
      </c>
      <c r="I75" s="181">
        <f t="shared" si="40"/>
        <v>-0.34493670886075944</v>
      </c>
      <c r="J75" s="167">
        <f t="shared" si="37"/>
        <v>1448</v>
      </c>
      <c r="K75" s="166">
        <f t="shared" si="38"/>
        <v>-763</v>
      </c>
      <c r="L75" s="166">
        <f t="shared" si="39"/>
        <v>1448</v>
      </c>
      <c r="M75" s="167">
        <f t="shared" si="36"/>
        <v>6.5010025182972485E-4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331</v>
      </c>
      <c r="F76" s="166">
        <v>934</v>
      </c>
      <c r="G76" s="166">
        <v>1640</v>
      </c>
      <c r="H76" s="166">
        <v>1776</v>
      </c>
      <c r="I76" s="181">
        <f t="shared" si="40"/>
        <v>8.2926829268292757E-2</v>
      </c>
      <c r="J76" s="167" t="str">
        <f t="shared" si="37"/>
        <v>-</v>
      </c>
      <c r="K76" s="166">
        <f t="shared" si="38"/>
        <v>136</v>
      </c>
      <c r="L76" s="166">
        <f t="shared" si="39"/>
        <v>1776</v>
      </c>
      <c r="M76" s="167">
        <f t="shared" si="36"/>
        <v>7.9681024654906243E-4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3426</v>
      </c>
      <c r="E77" s="171">
        <f t="shared" si="42"/>
        <v>11338</v>
      </c>
      <c r="F77" s="171">
        <f t="shared" ref="F77:H77" si="43">F69-SUM(F70:F76)</f>
        <v>21446</v>
      </c>
      <c r="G77" s="171">
        <f t="shared" si="43"/>
        <v>25218</v>
      </c>
      <c r="H77" s="171">
        <f t="shared" si="43"/>
        <v>16966</v>
      </c>
      <c r="I77" s="182">
        <f t="shared" si="40"/>
        <v>-0.32722658418589901</v>
      </c>
      <c r="J77" s="172">
        <f t="shared" si="37"/>
        <v>3.9521307647402217</v>
      </c>
      <c r="K77" s="171">
        <f>H77-G77</f>
        <v>-8252</v>
      </c>
      <c r="L77" s="171">
        <f t="shared" si="39"/>
        <v>13540</v>
      </c>
      <c r="M77" s="172">
        <f t="shared" si="36"/>
        <v>7.6118708575176755E-3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45059</v>
      </c>
      <c r="E79" s="178">
        <v>258125</v>
      </c>
      <c r="F79" s="178">
        <v>307593</v>
      </c>
      <c r="G79" s="178">
        <v>351238</v>
      </c>
      <c r="H79" s="178">
        <v>366681</v>
      </c>
      <c r="I79" s="179">
        <f>IFERROR(H79/G79-1,"-")</f>
        <v>4.3967338385937804E-2</v>
      </c>
      <c r="J79" s="179">
        <f>IFERROR(H79/D79-1,"-")</f>
        <v>7.1377971104551818</v>
      </c>
      <c r="K79" s="178">
        <f>H79-G79</f>
        <v>15443</v>
      </c>
      <c r="L79" s="178">
        <f>H79-D79</f>
        <v>321622</v>
      </c>
      <c r="M79" s="179">
        <f t="shared" ref="M79:M91" si="44">H79/H$9</f>
        <v>0.16451305068404096</v>
      </c>
    </row>
    <row r="80" spans="2:13" x14ac:dyDescent="0.25">
      <c r="B80" s="161" t="s">
        <v>99</v>
      </c>
      <c r="C80" s="162">
        <v>47060</v>
      </c>
      <c r="D80" s="162">
        <v>23087</v>
      </c>
      <c r="E80" s="162">
        <v>115113</v>
      </c>
      <c r="F80" s="162">
        <v>123715</v>
      </c>
      <c r="G80" s="162">
        <v>132182</v>
      </c>
      <c r="H80" s="162">
        <v>139895</v>
      </c>
      <c r="I80" s="180">
        <f>IFERROR(H80/G80-1,"-")</f>
        <v>5.8351364028385033E-2</v>
      </c>
      <c r="J80" s="163">
        <f t="shared" ref="J80:J91" si="45">IFERROR(H80/D80-1,"-")</f>
        <v>5.0594706977952963</v>
      </c>
      <c r="K80" s="162">
        <f t="shared" ref="K80:K90" si="46">H80-G80</f>
        <v>7713</v>
      </c>
      <c r="L80" s="162">
        <f t="shared" ref="L80:L91" si="47">H80-D80</f>
        <v>116808</v>
      </c>
      <c r="M80" s="163">
        <f t="shared" si="44"/>
        <v>6.2764509820372225E-2</v>
      </c>
    </row>
    <row r="81" spans="2:13" x14ac:dyDescent="0.25">
      <c r="B81" s="165" t="s">
        <v>105</v>
      </c>
      <c r="C81" s="166">
        <v>8752</v>
      </c>
      <c r="D81" s="166">
        <v>11490</v>
      </c>
      <c r="E81" s="166">
        <v>32975</v>
      </c>
      <c r="F81" s="166">
        <v>29807</v>
      </c>
      <c r="G81" s="166">
        <v>34767</v>
      </c>
      <c r="H81" s="166">
        <v>31305</v>
      </c>
      <c r="I81" s="181">
        <f>IFERROR(H81/G81-1,"-")</f>
        <v>-9.9577185261886303E-2</v>
      </c>
      <c r="J81" s="167">
        <f t="shared" si="45"/>
        <v>1.7245430809399478</v>
      </c>
      <c r="K81" s="166">
        <f t="shared" si="46"/>
        <v>-3462</v>
      </c>
      <c r="L81" s="166">
        <f t="shared" si="47"/>
        <v>19815</v>
      </c>
      <c r="M81" s="167">
        <f t="shared" si="44"/>
        <v>1.404512655868153E-2</v>
      </c>
    </row>
    <row r="82" spans="2:13" x14ac:dyDescent="0.25">
      <c r="B82" s="165" t="s">
        <v>102</v>
      </c>
      <c r="C82" s="166">
        <v>38308</v>
      </c>
      <c r="D82" s="166">
        <v>11597</v>
      </c>
      <c r="E82" s="166">
        <v>82138</v>
      </c>
      <c r="F82" s="166">
        <v>93908</v>
      </c>
      <c r="G82" s="166">
        <v>97415</v>
      </c>
      <c r="H82" s="166">
        <v>108590</v>
      </c>
      <c r="I82" s="181">
        <f>IFERROR(H82/G82-1,"-")</f>
        <v>0.11471539290663646</v>
      </c>
      <c r="J82" s="167">
        <f t="shared" si="45"/>
        <v>8.3636285246184361</v>
      </c>
      <c r="K82" s="166">
        <f t="shared" si="46"/>
        <v>11175</v>
      </c>
      <c r="L82" s="166">
        <f t="shared" si="47"/>
        <v>96993</v>
      </c>
      <c r="M82" s="167">
        <f t="shared" si="44"/>
        <v>4.8719383261690702E-2</v>
      </c>
    </row>
    <row r="83" spans="2:13" x14ac:dyDescent="0.25">
      <c r="B83" s="161" t="s">
        <v>109</v>
      </c>
      <c r="C83" s="162">
        <v>95182</v>
      </c>
      <c r="D83" s="162">
        <v>21972</v>
      </c>
      <c r="E83" s="162">
        <v>143012</v>
      </c>
      <c r="F83" s="162">
        <v>183878</v>
      </c>
      <c r="G83" s="162">
        <v>219056</v>
      </c>
      <c r="H83" s="162">
        <v>226786</v>
      </c>
      <c r="I83" s="180">
        <f>IFERROR(H83/G83-1,"-")</f>
        <v>3.5287780293623561E-2</v>
      </c>
      <c r="J83" s="163">
        <f t="shared" si="45"/>
        <v>9.3215911159657754</v>
      </c>
      <c r="K83" s="162">
        <f t="shared" si="46"/>
        <v>7730</v>
      </c>
      <c r="L83" s="162">
        <f t="shared" si="47"/>
        <v>204814</v>
      </c>
      <c r="M83" s="163">
        <f t="shared" si="44"/>
        <v>0.10174854086366873</v>
      </c>
    </row>
    <row r="84" spans="2:13" x14ac:dyDescent="0.25">
      <c r="B84" s="165" t="s">
        <v>112</v>
      </c>
      <c r="C84" s="166">
        <v>16800</v>
      </c>
      <c r="D84" s="166">
        <v>1408</v>
      </c>
      <c r="E84" s="166">
        <v>24027</v>
      </c>
      <c r="F84" s="166">
        <v>34229</v>
      </c>
      <c r="G84" s="166">
        <v>41966</v>
      </c>
      <c r="H84" s="166">
        <v>42512</v>
      </c>
      <c r="I84" s="181">
        <f t="shared" ref="I84:I91" si="48">IFERROR(H84/G84-1,"-")</f>
        <v>1.3010532335700375E-2</v>
      </c>
      <c r="J84" s="167">
        <f t="shared" si="45"/>
        <v>29.193181818181817</v>
      </c>
      <c r="K84" s="166">
        <f t="shared" si="46"/>
        <v>546</v>
      </c>
      <c r="L84" s="166">
        <f t="shared" si="47"/>
        <v>41104</v>
      </c>
      <c r="M84" s="167">
        <f t="shared" si="44"/>
        <v>1.9073196622350078E-2</v>
      </c>
    </row>
    <row r="85" spans="2:13" x14ac:dyDescent="0.25">
      <c r="B85" s="165" t="s">
        <v>115</v>
      </c>
      <c r="C85" s="166">
        <v>32881</v>
      </c>
      <c r="D85" s="166">
        <v>4235</v>
      </c>
      <c r="E85" s="166">
        <v>45287</v>
      </c>
      <c r="F85" s="166">
        <v>56966</v>
      </c>
      <c r="G85" s="166">
        <v>65155</v>
      </c>
      <c r="H85" s="166">
        <v>64489</v>
      </c>
      <c r="I85" s="181">
        <f t="shared" si="48"/>
        <v>-1.0221778835085571E-2</v>
      </c>
      <c r="J85" s="167">
        <f t="shared" si="45"/>
        <v>14.227626918536009</v>
      </c>
      <c r="K85" s="166">
        <f t="shared" si="46"/>
        <v>-666</v>
      </c>
      <c r="L85" s="166">
        <f t="shared" si="47"/>
        <v>60254</v>
      </c>
      <c r="M85" s="167">
        <f t="shared" si="44"/>
        <v>2.8933274768976624E-2</v>
      </c>
    </row>
    <row r="86" spans="2:13" x14ac:dyDescent="0.25">
      <c r="B86" s="165" t="s">
        <v>118</v>
      </c>
      <c r="C86" s="166">
        <v>5852</v>
      </c>
      <c r="D86" s="166">
        <v>4740</v>
      </c>
      <c r="E86" s="166">
        <v>13676</v>
      </c>
      <c r="F86" s="166">
        <v>17008</v>
      </c>
      <c r="G86" s="166">
        <v>23678</v>
      </c>
      <c r="H86" s="166">
        <v>25549</v>
      </c>
      <c r="I86" s="181">
        <f t="shared" si="48"/>
        <v>7.9018498183968333E-2</v>
      </c>
      <c r="J86" s="167">
        <f t="shared" si="45"/>
        <v>4.3900843881856542</v>
      </c>
      <c r="K86" s="166">
        <f t="shared" si="46"/>
        <v>1871</v>
      </c>
      <c r="L86" s="166">
        <f t="shared" si="47"/>
        <v>20809</v>
      </c>
      <c r="M86" s="167">
        <f t="shared" si="44"/>
        <v>1.1462671728086708E-2</v>
      </c>
    </row>
    <row r="87" spans="2:13" x14ac:dyDescent="0.25">
      <c r="B87" s="165" t="s">
        <v>125</v>
      </c>
      <c r="C87" s="166">
        <v>1464</v>
      </c>
      <c r="D87" s="166">
        <v>335</v>
      </c>
      <c r="E87" s="166">
        <v>4260</v>
      </c>
      <c r="F87" s="166">
        <v>3852</v>
      </c>
      <c r="G87" s="166">
        <v>5790</v>
      </c>
      <c r="H87" s="166">
        <v>6264</v>
      </c>
      <c r="I87" s="181">
        <f t="shared" si="48"/>
        <v>8.1865284974093289E-2</v>
      </c>
      <c r="J87" s="167">
        <f t="shared" si="45"/>
        <v>17.698507462686567</v>
      </c>
      <c r="K87" s="166">
        <f t="shared" si="46"/>
        <v>474</v>
      </c>
      <c r="L87" s="166">
        <f t="shared" si="47"/>
        <v>5929</v>
      </c>
      <c r="M87" s="167">
        <f t="shared" si="44"/>
        <v>2.8103712749906118E-3</v>
      </c>
    </row>
    <row r="88" spans="2:13" x14ac:dyDescent="0.25">
      <c r="B88" s="165" t="s">
        <v>121</v>
      </c>
      <c r="C88" s="166">
        <v>1087</v>
      </c>
      <c r="D88" s="166">
        <v>463</v>
      </c>
      <c r="E88" s="166">
        <v>2501</v>
      </c>
      <c r="F88" s="166">
        <v>2377</v>
      </c>
      <c r="G88" s="166">
        <v>2940</v>
      </c>
      <c r="H88" s="166">
        <v>3251</v>
      </c>
      <c r="I88" s="181">
        <f t="shared" si="48"/>
        <v>0.10578231292517004</v>
      </c>
      <c r="J88" s="167">
        <f t="shared" si="45"/>
        <v>6.0215982721382293</v>
      </c>
      <c r="K88" s="166">
        <f t="shared" si="46"/>
        <v>311</v>
      </c>
      <c r="L88" s="166">
        <f t="shared" si="47"/>
        <v>2788</v>
      </c>
      <c r="M88" s="167">
        <f t="shared" si="44"/>
        <v>1.4585755132494379E-3</v>
      </c>
    </row>
    <row r="89" spans="2:13" x14ac:dyDescent="0.25">
      <c r="B89" s="165" t="s">
        <v>130</v>
      </c>
      <c r="C89" s="166">
        <v>3002</v>
      </c>
      <c r="D89" s="166">
        <v>91</v>
      </c>
      <c r="E89" s="166">
        <v>3274</v>
      </c>
      <c r="F89" s="166">
        <v>5064</v>
      </c>
      <c r="G89" s="166">
        <v>4190</v>
      </c>
      <c r="H89" s="166">
        <v>4368</v>
      </c>
      <c r="I89" s="181">
        <f t="shared" si="48"/>
        <v>4.24821002386635E-2</v>
      </c>
      <c r="J89" s="167">
        <f t="shared" si="45"/>
        <v>47</v>
      </c>
      <c r="K89" s="166">
        <f t="shared" si="46"/>
        <v>178</v>
      </c>
      <c r="L89" s="166">
        <f t="shared" si="47"/>
        <v>4277</v>
      </c>
      <c r="M89" s="167">
        <f t="shared" si="44"/>
        <v>1.9597224982693157E-3</v>
      </c>
    </row>
    <row r="90" spans="2:13" x14ac:dyDescent="0.25">
      <c r="B90" s="165" t="s">
        <v>133</v>
      </c>
      <c r="C90" s="166">
        <v>4636</v>
      </c>
      <c r="D90" s="166">
        <v>362</v>
      </c>
      <c r="E90" s="166">
        <v>3080</v>
      </c>
      <c r="F90" s="166">
        <v>5511</v>
      </c>
      <c r="G90" s="166">
        <v>5820</v>
      </c>
      <c r="H90" s="166">
        <v>3940</v>
      </c>
      <c r="I90" s="181">
        <f t="shared" si="48"/>
        <v>-0.32302405498281783</v>
      </c>
      <c r="J90" s="167">
        <f t="shared" si="45"/>
        <v>9.8839779005524857</v>
      </c>
      <c r="K90" s="166">
        <f t="shared" si="46"/>
        <v>-1880</v>
      </c>
      <c r="L90" s="166">
        <f t="shared" si="47"/>
        <v>3578</v>
      </c>
      <c r="M90" s="167">
        <f t="shared" si="44"/>
        <v>1.7676984073216812E-3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10338</v>
      </c>
      <c r="E91" s="171">
        <f t="shared" si="50"/>
        <v>46907</v>
      </c>
      <c r="F91" s="171">
        <f t="shared" ref="F91:H91" si="51">F83-SUM(F84:F90)</f>
        <v>58871</v>
      </c>
      <c r="G91" s="171">
        <f t="shared" si="51"/>
        <v>69517</v>
      </c>
      <c r="H91" s="171">
        <f t="shared" si="51"/>
        <v>76413</v>
      </c>
      <c r="I91" s="182">
        <f t="shared" si="48"/>
        <v>9.919875713854176E-2</v>
      </c>
      <c r="J91" s="172">
        <f t="shared" si="45"/>
        <v>6.3914683691236212</v>
      </c>
      <c r="K91" s="171">
        <f>H91-G91</f>
        <v>6896</v>
      </c>
      <c r="L91" s="171">
        <f t="shared" si="47"/>
        <v>66075</v>
      </c>
      <c r="M91" s="172">
        <f t="shared" si="44"/>
        <v>3.4283030050424268E-2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9308</v>
      </c>
      <c r="E93" s="178">
        <v>20151</v>
      </c>
      <c r="F93" s="178">
        <v>26502</v>
      </c>
      <c r="G93" s="178">
        <v>25234</v>
      </c>
      <c r="H93" s="178">
        <v>24153</v>
      </c>
      <c r="I93" s="179">
        <f>IFERROR(H93/G93-1,"-")</f>
        <v>-4.2839026709994399E-2</v>
      </c>
      <c r="J93" s="179">
        <f>IFERROR(H93/D93-1,"-")</f>
        <v>1.5948646325741298</v>
      </c>
      <c r="K93" s="178">
        <f>H93-G93</f>
        <v>-1081</v>
      </c>
      <c r="L93" s="178">
        <f>H93-D93</f>
        <v>14845</v>
      </c>
      <c r="M93" s="179">
        <f t="shared" ref="M93:M105" si="52">H93/H$9</f>
        <v>1.0836350160416387E-2</v>
      </c>
    </row>
    <row r="94" spans="2:13" x14ac:dyDescent="0.25">
      <c r="B94" s="161" t="s">
        <v>99</v>
      </c>
      <c r="C94" s="162">
        <v>7454</v>
      </c>
      <c r="D94" s="162">
        <v>5503</v>
      </c>
      <c r="E94" s="162">
        <v>11803</v>
      </c>
      <c r="F94" s="162">
        <v>16636</v>
      </c>
      <c r="G94" s="162">
        <v>13888</v>
      </c>
      <c r="H94" s="162">
        <v>13527</v>
      </c>
      <c r="I94" s="180">
        <f>IFERROR(H94/G94-1,"-")</f>
        <v>-2.5993663594470084E-2</v>
      </c>
      <c r="J94" s="163">
        <f t="shared" ref="J94:J105" si="53">IFERROR(H94/D94-1,"-")</f>
        <v>1.4581137561330184</v>
      </c>
      <c r="K94" s="162">
        <f t="shared" ref="K94:K104" si="54">H94-G94</f>
        <v>-361</v>
      </c>
      <c r="L94" s="162">
        <f t="shared" ref="L94:L105" si="55">H94-D94</f>
        <v>8024</v>
      </c>
      <c r="M94" s="163">
        <f t="shared" si="52"/>
        <v>6.0689483136650716E-3</v>
      </c>
    </row>
    <row r="95" spans="2:13" x14ac:dyDescent="0.25">
      <c r="B95" s="165" t="s">
        <v>105</v>
      </c>
      <c r="C95" s="166">
        <v>4239</v>
      </c>
      <c r="D95" s="166">
        <v>3153</v>
      </c>
      <c r="E95" s="166">
        <v>5649</v>
      </c>
      <c r="F95" s="166">
        <v>5137</v>
      </c>
      <c r="G95" s="166">
        <v>3948</v>
      </c>
      <c r="H95" s="166">
        <v>4372</v>
      </c>
      <c r="I95" s="181">
        <f>IFERROR(H95/G95-1,"-")</f>
        <v>0.10739614994934144</v>
      </c>
      <c r="J95" s="167">
        <f t="shared" si="53"/>
        <v>0.38661592134475109</v>
      </c>
      <c r="K95" s="166">
        <f t="shared" si="54"/>
        <v>424</v>
      </c>
      <c r="L95" s="166">
        <f t="shared" si="55"/>
        <v>1219</v>
      </c>
      <c r="M95" s="167">
        <f t="shared" si="52"/>
        <v>1.9615171159417235E-3</v>
      </c>
    </row>
    <row r="96" spans="2:13" x14ac:dyDescent="0.25">
      <c r="B96" s="165" t="s">
        <v>102</v>
      </c>
      <c r="C96" s="166">
        <v>3215</v>
      </c>
      <c r="D96" s="166">
        <v>2350</v>
      </c>
      <c r="E96" s="166">
        <v>6154</v>
      </c>
      <c r="F96" s="166">
        <v>11499</v>
      </c>
      <c r="G96" s="166">
        <v>9940</v>
      </c>
      <c r="H96" s="166">
        <v>9155</v>
      </c>
      <c r="I96" s="181">
        <f>IFERROR(H96/G96-1,"-")</f>
        <v>-7.8973843058350091E-2</v>
      </c>
      <c r="J96" s="167">
        <f t="shared" si="53"/>
        <v>2.8957446808510636</v>
      </c>
      <c r="K96" s="166">
        <f t="shared" si="54"/>
        <v>-785</v>
      </c>
      <c r="L96" s="166">
        <f t="shared" si="55"/>
        <v>6805</v>
      </c>
      <c r="M96" s="167">
        <f t="shared" si="52"/>
        <v>4.107431197723348E-3</v>
      </c>
    </row>
    <row r="97" spans="2:13" x14ac:dyDescent="0.25">
      <c r="B97" s="161" t="s">
        <v>109</v>
      </c>
      <c r="C97" s="162">
        <v>5300</v>
      </c>
      <c r="D97" s="162">
        <v>3805</v>
      </c>
      <c r="E97" s="162">
        <v>8348</v>
      </c>
      <c r="F97" s="162">
        <v>9866</v>
      </c>
      <c r="G97" s="162">
        <v>11346</v>
      </c>
      <c r="H97" s="162">
        <v>10626</v>
      </c>
      <c r="I97" s="180">
        <f>IFERROR(H97/G97-1,"-")</f>
        <v>-6.3458487572712885E-2</v>
      </c>
      <c r="J97" s="163">
        <f t="shared" si="53"/>
        <v>1.7926412614980287</v>
      </c>
      <c r="K97" s="162">
        <f t="shared" si="54"/>
        <v>-720</v>
      </c>
      <c r="L97" s="162">
        <f t="shared" si="55"/>
        <v>6821</v>
      </c>
      <c r="M97" s="163">
        <f t="shared" si="52"/>
        <v>4.7674018467513159E-3</v>
      </c>
    </row>
    <row r="98" spans="2:13" x14ac:dyDescent="0.25">
      <c r="B98" s="165" t="s">
        <v>112</v>
      </c>
      <c r="C98" s="166">
        <v>994</v>
      </c>
      <c r="D98" s="166">
        <v>120</v>
      </c>
      <c r="E98" s="166">
        <v>1187</v>
      </c>
      <c r="F98" s="166">
        <v>1437</v>
      </c>
      <c r="G98" s="166">
        <v>1745</v>
      </c>
      <c r="H98" s="166">
        <v>1439</v>
      </c>
      <c r="I98" s="181">
        <f t="shared" ref="I98:I105" si="56">IFERROR(H98/G98-1,"-")</f>
        <v>-0.17535816618911171</v>
      </c>
      <c r="J98" s="167">
        <f t="shared" si="53"/>
        <v>10.991666666666667</v>
      </c>
      <c r="K98" s="166">
        <f t="shared" si="54"/>
        <v>-306</v>
      </c>
      <c r="L98" s="166">
        <f t="shared" si="55"/>
        <v>1319</v>
      </c>
      <c r="M98" s="167">
        <f t="shared" si="52"/>
        <v>6.4561370764870544E-4</v>
      </c>
    </row>
    <row r="99" spans="2:13" x14ac:dyDescent="0.25">
      <c r="B99" s="165" t="s">
        <v>115</v>
      </c>
      <c r="C99" s="166">
        <v>1071</v>
      </c>
      <c r="D99" s="166">
        <v>553</v>
      </c>
      <c r="E99" s="166">
        <v>1672</v>
      </c>
      <c r="F99" s="166">
        <v>1896</v>
      </c>
      <c r="G99" s="166">
        <v>2335</v>
      </c>
      <c r="H99" s="166">
        <v>2056</v>
      </c>
      <c r="I99" s="181">
        <f t="shared" si="56"/>
        <v>-0.11948608137044969</v>
      </c>
      <c r="J99" s="167">
        <f t="shared" si="53"/>
        <v>2.7179023508137434</v>
      </c>
      <c r="K99" s="166">
        <f t="shared" si="54"/>
        <v>-279</v>
      </c>
      <c r="L99" s="166">
        <f t="shared" si="55"/>
        <v>1503</v>
      </c>
      <c r="M99" s="167">
        <f t="shared" si="52"/>
        <v>9.2243348361760826E-4</v>
      </c>
    </row>
    <row r="100" spans="2:13" x14ac:dyDescent="0.25">
      <c r="B100" s="165" t="s">
        <v>118</v>
      </c>
      <c r="C100" s="166">
        <v>1161</v>
      </c>
      <c r="D100" s="166">
        <v>1690</v>
      </c>
      <c r="E100" s="166">
        <v>1657</v>
      </c>
      <c r="F100" s="166">
        <v>1967</v>
      </c>
      <c r="G100" s="166">
        <v>1964</v>
      </c>
      <c r="H100" s="166">
        <v>1892</v>
      </c>
      <c r="I100" s="181">
        <f t="shared" si="56"/>
        <v>-3.6659877800407359E-2</v>
      </c>
      <c r="J100" s="167">
        <f t="shared" si="53"/>
        <v>0.11952662721893481</v>
      </c>
      <c r="K100" s="166">
        <f t="shared" si="54"/>
        <v>-72</v>
      </c>
      <c r="L100" s="166">
        <f t="shared" si="55"/>
        <v>202</v>
      </c>
      <c r="M100" s="167">
        <f t="shared" si="52"/>
        <v>8.4885415904888855E-4</v>
      </c>
    </row>
    <row r="101" spans="2:13" x14ac:dyDescent="0.25">
      <c r="B101" s="165" t="s">
        <v>125</v>
      </c>
      <c r="C101" s="166">
        <v>265</v>
      </c>
      <c r="D101" s="166">
        <v>67</v>
      </c>
      <c r="E101" s="166">
        <v>587</v>
      </c>
      <c r="F101" s="166">
        <v>501</v>
      </c>
      <c r="G101" s="166">
        <v>562</v>
      </c>
      <c r="H101" s="166">
        <v>543</v>
      </c>
      <c r="I101" s="181">
        <f t="shared" si="56"/>
        <v>-3.3807829181494609E-2</v>
      </c>
      <c r="J101" s="167">
        <f t="shared" si="53"/>
        <v>7.1044776119402986</v>
      </c>
      <c r="K101" s="166">
        <f t="shared" si="54"/>
        <v>-19</v>
      </c>
      <c r="L101" s="166">
        <f t="shared" si="55"/>
        <v>476</v>
      </c>
      <c r="M101" s="167">
        <f t="shared" si="52"/>
        <v>2.436193490293586E-4</v>
      </c>
    </row>
    <row r="102" spans="2:13" x14ac:dyDescent="0.25">
      <c r="B102" s="165" t="s">
        <v>121</v>
      </c>
      <c r="C102" s="166">
        <v>132</v>
      </c>
      <c r="D102" s="166">
        <v>129</v>
      </c>
      <c r="E102" s="166">
        <v>342</v>
      </c>
      <c r="F102" s="166">
        <v>261</v>
      </c>
      <c r="G102" s="166">
        <v>495</v>
      </c>
      <c r="H102" s="166">
        <v>466</v>
      </c>
      <c r="I102" s="181">
        <f t="shared" si="56"/>
        <v>-5.858585858585863E-2</v>
      </c>
      <c r="J102" s="167">
        <f t="shared" si="53"/>
        <v>2.612403100775194</v>
      </c>
      <c r="K102" s="166">
        <f t="shared" si="54"/>
        <v>-29</v>
      </c>
      <c r="L102" s="166">
        <f t="shared" si="55"/>
        <v>337</v>
      </c>
      <c r="M102" s="167">
        <f t="shared" si="52"/>
        <v>2.0907295883550848E-4</v>
      </c>
    </row>
    <row r="103" spans="2:13" x14ac:dyDescent="0.25">
      <c r="B103" s="165" t="s">
        <v>130</v>
      </c>
      <c r="C103" s="166">
        <v>112</v>
      </c>
      <c r="D103" s="166">
        <v>17</v>
      </c>
      <c r="E103" s="166">
        <v>175</v>
      </c>
      <c r="F103" s="166">
        <v>85</v>
      </c>
      <c r="G103" s="166">
        <v>104</v>
      </c>
      <c r="H103" s="166">
        <v>126</v>
      </c>
      <c r="I103" s="181">
        <f t="shared" si="56"/>
        <v>0.21153846153846145</v>
      </c>
      <c r="J103" s="167">
        <f t="shared" si="53"/>
        <v>6.4117647058823533</v>
      </c>
      <c r="K103" s="166">
        <f t="shared" si="54"/>
        <v>22</v>
      </c>
      <c r="L103" s="166">
        <f t="shared" si="55"/>
        <v>109</v>
      </c>
      <c r="M103" s="167">
        <f t="shared" si="52"/>
        <v>5.6530456680845642E-5</v>
      </c>
    </row>
    <row r="104" spans="2:13" x14ac:dyDescent="0.25">
      <c r="B104" s="165" t="s">
        <v>133</v>
      </c>
      <c r="C104" s="166">
        <v>61</v>
      </c>
      <c r="D104" s="166">
        <v>37</v>
      </c>
      <c r="E104" s="166">
        <v>77</v>
      </c>
      <c r="F104" s="166">
        <v>146</v>
      </c>
      <c r="G104" s="166">
        <v>265</v>
      </c>
      <c r="H104" s="166">
        <v>139</v>
      </c>
      <c r="I104" s="181">
        <f t="shared" si="56"/>
        <v>-0.47547169811320755</v>
      </c>
      <c r="J104" s="167">
        <f t="shared" si="53"/>
        <v>2.7567567567567566</v>
      </c>
      <c r="K104" s="166">
        <f t="shared" si="54"/>
        <v>-126</v>
      </c>
      <c r="L104" s="166">
        <f t="shared" si="55"/>
        <v>102</v>
      </c>
      <c r="M104" s="167">
        <f t="shared" si="52"/>
        <v>6.2362964116170983E-5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1192</v>
      </c>
      <c r="E105" s="171">
        <f t="shared" si="58"/>
        <v>2651</v>
      </c>
      <c r="F105" s="171">
        <f t="shared" ref="F105:H105" si="59">F97-SUM(F98:F104)</f>
        <v>3573</v>
      </c>
      <c r="G105" s="171">
        <f t="shared" si="59"/>
        <v>3876</v>
      </c>
      <c r="H105" s="171">
        <f t="shared" si="59"/>
        <v>3965</v>
      </c>
      <c r="I105" s="182">
        <f t="shared" si="56"/>
        <v>2.2961816305469451E-2</v>
      </c>
      <c r="J105" s="172">
        <f t="shared" si="53"/>
        <v>2.3263422818791946</v>
      </c>
      <c r="K105" s="171">
        <f>H105-G105</f>
        <v>89</v>
      </c>
      <c r="L105" s="171">
        <f t="shared" si="55"/>
        <v>2773</v>
      </c>
      <c r="M105" s="172">
        <f t="shared" si="52"/>
        <v>1.77891476777423E-3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19920</v>
      </c>
      <c r="E107" s="178">
        <v>78474</v>
      </c>
      <c r="F107" s="178">
        <v>104659</v>
      </c>
      <c r="G107" s="178">
        <v>98555</v>
      </c>
      <c r="H107" s="178">
        <v>108223</v>
      </c>
      <c r="I107" s="179">
        <f>IFERROR(H107/G107-1,"-")</f>
        <v>9.8097509005124151E-2</v>
      </c>
      <c r="J107" s="179">
        <f>IFERROR(H107/D107-1,"-")</f>
        <v>4.4328815261044179</v>
      </c>
      <c r="K107" s="178">
        <f>H107-G107</f>
        <v>9668</v>
      </c>
      <c r="L107" s="178">
        <f>H107-D107</f>
        <v>88303</v>
      </c>
      <c r="M107" s="179">
        <f t="shared" ref="M107:M119" si="60">H107/H$9</f>
        <v>4.8554727090247288E-2</v>
      </c>
    </row>
    <row r="108" spans="2:13" x14ac:dyDescent="0.25">
      <c r="B108" s="161" t="s">
        <v>99</v>
      </c>
      <c r="C108" s="162">
        <v>7208</v>
      </c>
      <c r="D108" s="162">
        <v>12072</v>
      </c>
      <c r="E108" s="162">
        <v>15168</v>
      </c>
      <c r="F108" s="162">
        <v>19220</v>
      </c>
      <c r="G108" s="162">
        <v>17517</v>
      </c>
      <c r="H108" s="162">
        <v>19777</v>
      </c>
      <c r="I108" s="180">
        <f>IFERROR(H108/G108-1,"-")</f>
        <v>0.12901752583204895</v>
      </c>
      <c r="J108" s="163">
        <f t="shared" ref="J108:J119" si="61">IFERROR(H108/D108-1,"-")</f>
        <v>0.63825381047051022</v>
      </c>
      <c r="K108" s="162">
        <f t="shared" ref="K108:K118" si="62">H108-G108</f>
        <v>2260</v>
      </c>
      <c r="L108" s="162">
        <f t="shared" ref="L108:L119" si="63">H108-D108</f>
        <v>7705</v>
      </c>
      <c r="M108" s="163">
        <f t="shared" si="60"/>
        <v>8.8730384268022565E-3</v>
      </c>
    </row>
    <row r="109" spans="2:13" x14ac:dyDescent="0.25">
      <c r="B109" s="165" t="s">
        <v>105</v>
      </c>
      <c r="C109" s="166">
        <v>1451</v>
      </c>
      <c r="D109" s="166">
        <v>11174</v>
      </c>
      <c r="E109" s="166">
        <v>6572</v>
      </c>
      <c r="F109" s="166">
        <v>7922</v>
      </c>
      <c r="G109" s="166">
        <v>4720</v>
      </c>
      <c r="H109" s="166">
        <v>6611</v>
      </c>
      <c r="I109" s="181">
        <f>IFERROR(H109/G109-1,"-")</f>
        <v>0.40063559322033893</v>
      </c>
      <c r="J109" s="167">
        <f t="shared" si="61"/>
        <v>-0.40835868981564349</v>
      </c>
      <c r="K109" s="166">
        <f t="shared" si="62"/>
        <v>1891</v>
      </c>
      <c r="L109" s="166">
        <f t="shared" si="63"/>
        <v>-4563</v>
      </c>
      <c r="M109" s="167">
        <f t="shared" si="60"/>
        <v>2.9660543580719884E-3</v>
      </c>
    </row>
    <row r="110" spans="2:13" x14ac:dyDescent="0.25">
      <c r="B110" s="165" t="s">
        <v>102</v>
      </c>
      <c r="C110" s="166">
        <v>5757</v>
      </c>
      <c r="D110" s="166">
        <v>898</v>
      </c>
      <c r="E110" s="166">
        <v>8596</v>
      </c>
      <c r="F110" s="166">
        <v>11298</v>
      </c>
      <c r="G110" s="166">
        <v>12797</v>
      </c>
      <c r="H110" s="166">
        <v>13166</v>
      </c>
      <c r="I110" s="181">
        <f>IFERROR(H110/G110-1,"-")</f>
        <v>2.8834883175744341E-2</v>
      </c>
      <c r="J110" s="167">
        <f t="shared" si="61"/>
        <v>13.661469933184856</v>
      </c>
      <c r="K110" s="166">
        <f t="shared" si="62"/>
        <v>369</v>
      </c>
      <c r="L110" s="166">
        <f t="shared" si="63"/>
        <v>12268</v>
      </c>
      <c r="M110" s="167">
        <f t="shared" si="60"/>
        <v>5.9069840687302677E-3</v>
      </c>
    </row>
    <row r="111" spans="2:13" x14ac:dyDescent="0.25">
      <c r="B111" s="161" t="s">
        <v>109</v>
      </c>
      <c r="C111" s="162">
        <v>28801</v>
      </c>
      <c r="D111" s="162">
        <v>7848</v>
      </c>
      <c r="E111" s="162">
        <v>63306</v>
      </c>
      <c r="F111" s="162">
        <v>85439</v>
      </c>
      <c r="G111" s="162">
        <v>81038</v>
      </c>
      <c r="H111" s="162">
        <v>88446</v>
      </c>
      <c r="I111" s="180">
        <f>IFERROR(H111/G111-1,"-")</f>
        <v>9.1413904587971162E-2</v>
      </c>
      <c r="J111" s="163">
        <f t="shared" si="61"/>
        <v>10.269877675840979</v>
      </c>
      <c r="K111" s="162">
        <f t="shared" si="62"/>
        <v>7408</v>
      </c>
      <c r="L111" s="162">
        <f t="shared" si="63"/>
        <v>80598</v>
      </c>
      <c r="M111" s="163">
        <f t="shared" si="60"/>
        <v>3.9681688663445028E-2</v>
      </c>
    </row>
    <row r="112" spans="2:13" x14ac:dyDescent="0.25">
      <c r="B112" s="165" t="s">
        <v>112</v>
      </c>
      <c r="C112" s="166">
        <v>15739</v>
      </c>
      <c r="D112" s="166">
        <v>1071</v>
      </c>
      <c r="E112" s="166">
        <v>35187</v>
      </c>
      <c r="F112" s="166">
        <v>54778</v>
      </c>
      <c r="G112" s="166">
        <v>48212</v>
      </c>
      <c r="H112" s="166">
        <v>50602</v>
      </c>
      <c r="I112" s="181">
        <f t="shared" ref="I112:I119" si="64">IFERROR(H112/G112-1,"-")</f>
        <v>4.9572720484526656E-2</v>
      </c>
      <c r="J112" s="167">
        <f t="shared" si="61"/>
        <v>46.247432306255838</v>
      </c>
      <c r="K112" s="166">
        <f t="shared" si="62"/>
        <v>2390</v>
      </c>
      <c r="L112" s="166">
        <f t="shared" si="63"/>
        <v>49531</v>
      </c>
      <c r="M112" s="167">
        <f t="shared" si="60"/>
        <v>2.2702810864794851E-2</v>
      </c>
    </row>
    <row r="113" spans="2:13" x14ac:dyDescent="0.25">
      <c r="B113" s="165" t="s">
        <v>115</v>
      </c>
      <c r="C113" s="166">
        <v>1827</v>
      </c>
      <c r="D113" s="166">
        <v>1662</v>
      </c>
      <c r="E113" s="166">
        <v>3454</v>
      </c>
      <c r="F113" s="166">
        <v>4362</v>
      </c>
      <c r="G113" s="166">
        <v>3928</v>
      </c>
      <c r="H113" s="166">
        <v>4555</v>
      </c>
      <c r="I113" s="181">
        <f t="shared" si="64"/>
        <v>0.15962321792260692</v>
      </c>
      <c r="J113" s="167">
        <f t="shared" si="61"/>
        <v>1.7406738868832732</v>
      </c>
      <c r="K113" s="166">
        <f t="shared" si="62"/>
        <v>627</v>
      </c>
      <c r="L113" s="166">
        <f t="shared" si="63"/>
        <v>2893</v>
      </c>
      <c r="M113" s="167">
        <f t="shared" si="60"/>
        <v>2.0436208744543803E-3</v>
      </c>
    </row>
    <row r="114" spans="2:13" x14ac:dyDescent="0.25">
      <c r="B114" s="165" t="s">
        <v>118</v>
      </c>
      <c r="C114" s="166">
        <v>1518</v>
      </c>
      <c r="D114" s="166">
        <v>2137</v>
      </c>
      <c r="E114" s="166">
        <v>4174</v>
      </c>
      <c r="F114" s="166">
        <v>7401</v>
      </c>
      <c r="G114" s="166">
        <v>5315</v>
      </c>
      <c r="H114" s="166">
        <v>6969</v>
      </c>
      <c r="I114" s="181">
        <f t="shared" si="64"/>
        <v>0.31119473189087499</v>
      </c>
      <c r="J114" s="167">
        <f t="shared" si="61"/>
        <v>2.2611137108095463</v>
      </c>
      <c r="K114" s="166">
        <f t="shared" si="62"/>
        <v>1654</v>
      </c>
      <c r="L114" s="166">
        <f t="shared" si="63"/>
        <v>4832</v>
      </c>
      <c r="M114" s="167">
        <f t="shared" si="60"/>
        <v>3.1266726397524863E-3</v>
      </c>
    </row>
    <row r="115" spans="2:13" x14ac:dyDescent="0.25">
      <c r="B115" s="165" t="s">
        <v>125</v>
      </c>
      <c r="C115" s="166">
        <v>586</v>
      </c>
      <c r="D115" s="166">
        <v>164</v>
      </c>
      <c r="E115" s="166">
        <v>3418</v>
      </c>
      <c r="F115" s="166">
        <v>2842</v>
      </c>
      <c r="G115" s="166">
        <v>3337</v>
      </c>
      <c r="H115" s="166">
        <v>3250</v>
      </c>
      <c r="I115" s="181">
        <f t="shared" si="64"/>
        <v>-2.6071321546299098E-2</v>
      </c>
      <c r="J115" s="167">
        <f t="shared" si="61"/>
        <v>18.817073170731707</v>
      </c>
      <c r="K115" s="166">
        <f t="shared" si="62"/>
        <v>-87</v>
      </c>
      <c r="L115" s="166">
        <f t="shared" si="63"/>
        <v>3086</v>
      </c>
      <c r="M115" s="167">
        <f t="shared" si="60"/>
        <v>1.458126858831336E-3</v>
      </c>
    </row>
    <row r="116" spans="2:13" x14ac:dyDescent="0.25">
      <c r="B116" s="165" t="s">
        <v>121</v>
      </c>
      <c r="C116" s="166">
        <v>875</v>
      </c>
      <c r="D116" s="166">
        <v>475</v>
      </c>
      <c r="E116" s="166">
        <v>2277</v>
      </c>
      <c r="F116" s="166">
        <v>2075</v>
      </c>
      <c r="G116" s="166">
        <v>2327</v>
      </c>
      <c r="H116" s="166">
        <v>2244</v>
      </c>
      <c r="I116" s="181">
        <f t="shared" si="64"/>
        <v>-3.5668242372152936E-2</v>
      </c>
      <c r="J116" s="167">
        <f t="shared" si="61"/>
        <v>3.7242105263157894</v>
      </c>
      <c r="K116" s="166">
        <f t="shared" si="62"/>
        <v>-83</v>
      </c>
      <c r="L116" s="166">
        <f t="shared" si="63"/>
        <v>1769</v>
      </c>
      <c r="M116" s="167">
        <f t="shared" si="60"/>
        <v>1.0067805142207748E-3</v>
      </c>
    </row>
    <row r="117" spans="2:13" x14ac:dyDescent="0.25">
      <c r="B117" s="165" t="s">
        <v>130</v>
      </c>
      <c r="C117" s="166">
        <v>386</v>
      </c>
      <c r="D117" s="166">
        <v>4</v>
      </c>
      <c r="E117" s="166">
        <v>465</v>
      </c>
      <c r="F117" s="166">
        <v>686</v>
      </c>
      <c r="G117" s="166">
        <v>871</v>
      </c>
      <c r="H117" s="166">
        <v>822</v>
      </c>
      <c r="I117" s="181">
        <f t="shared" si="64"/>
        <v>-5.6257175660160752E-2</v>
      </c>
      <c r="J117" s="167">
        <f t="shared" si="61"/>
        <v>204.5</v>
      </c>
      <c r="K117" s="166">
        <f t="shared" si="62"/>
        <v>-49</v>
      </c>
      <c r="L117" s="166">
        <f t="shared" si="63"/>
        <v>818</v>
      </c>
      <c r="M117" s="167">
        <f t="shared" si="60"/>
        <v>3.687939316798025E-4</v>
      </c>
    </row>
    <row r="118" spans="2:13" x14ac:dyDescent="0.25">
      <c r="B118" s="165" t="s">
        <v>133</v>
      </c>
      <c r="C118" s="166">
        <v>909</v>
      </c>
      <c r="D118" s="166">
        <v>6</v>
      </c>
      <c r="E118" s="166">
        <v>691</v>
      </c>
      <c r="F118" s="166">
        <v>422</v>
      </c>
      <c r="G118" s="166">
        <v>1067</v>
      </c>
      <c r="H118" s="166">
        <v>690</v>
      </c>
      <c r="I118" s="181">
        <f t="shared" si="64"/>
        <v>-0.35332708528584822</v>
      </c>
      <c r="J118" s="167">
        <f t="shared" si="61"/>
        <v>114</v>
      </c>
      <c r="K118" s="166">
        <f t="shared" si="62"/>
        <v>-377</v>
      </c>
      <c r="L118" s="166">
        <f t="shared" si="63"/>
        <v>684</v>
      </c>
      <c r="M118" s="167">
        <f t="shared" si="60"/>
        <v>3.0957154849034518E-4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2329</v>
      </c>
      <c r="E119" s="171">
        <f t="shared" si="66"/>
        <v>13640</v>
      </c>
      <c r="F119" s="171">
        <f t="shared" ref="F119:H119" si="67">F111-SUM(F112:F118)</f>
        <v>12873</v>
      </c>
      <c r="G119" s="171">
        <f t="shared" si="67"/>
        <v>15981</v>
      </c>
      <c r="H119" s="171">
        <f t="shared" si="67"/>
        <v>19314</v>
      </c>
      <c r="I119" s="182">
        <f t="shared" si="64"/>
        <v>0.20856016519617038</v>
      </c>
      <c r="J119" s="172">
        <f t="shared" si="61"/>
        <v>7.2928295405753545</v>
      </c>
      <c r="K119" s="171">
        <f>H119-G119</f>
        <v>3333</v>
      </c>
      <c r="L119" s="171">
        <f t="shared" si="63"/>
        <v>16985</v>
      </c>
      <c r="M119" s="172">
        <f t="shared" si="60"/>
        <v>8.6653114312210539E-3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45262</v>
      </c>
      <c r="E121" s="178">
        <v>86813</v>
      </c>
      <c r="F121" s="178">
        <v>108593</v>
      </c>
      <c r="G121" s="178">
        <v>105931</v>
      </c>
      <c r="H121" s="178">
        <v>119888</v>
      </c>
      <c r="I121" s="179">
        <f>IFERROR(H121/G121-1,"-")</f>
        <v>0.13175557674335181</v>
      </c>
      <c r="J121" s="179">
        <f>IFERROR(H121/D121-1,"-")</f>
        <v>1.6487561309707921</v>
      </c>
      <c r="K121" s="178">
        <f>H121-G121</f>
        <v>13957</v>
      </c>
      <c r="L121" s="178">
        <f>H121-D121</f>
        <v>74626</v>
      </c>
      <c r="M121" s="179">
        <f t="shared" ref="M121:M133" si="68">H121/H$9</f>
        <v>5.3788280877406523E-2</v>
      </c>
    </row>
    <row r="122" spans="2:13" x14ac:dyDescent="0.25">
      <c r="B122" s="161" t="s">
        <v>99</v>
      </c>
      <c r="C122" s="162">
        <v>26940</v>
      </c>
      <c r="D122" s="162">
        <v>28730</v>
      </c>
      <c r="E122" s="162">
        <v>50567</v>
      </c>
      <c r="F122" s="162">
        <v>63399</v>
      </c>
      <c r="G122" s="162">
        <v>61062</v>
      </c>
      <c r="H122" s="162">
        <v>71053</v>
      </c>
      <c r="I122" s="180">
        <f>IFERROR(H122/G122-1,"-")</f>
        <v>0.16362058235891386</v>
      </c>
      <c r="J122" s="163">
        <f t="shared" ref="J122:J133" si="69">IFERROR(H122/D122-1,"-")</f>
        <v>1.4731291333101288</v>
      </c>
      <c r="K122" s="162">
        <f t="shared" ref="K122:K132" si="70">H122-G122</f>
        <v>9991</v>
      </c>
      <c r="L122" s="162">
        <f t="shared" ref="L122:L133" si="71">H122-D122</f>
        <v>42323</v>
      </c>
      <c r="M122" s="163">
        <f t="shared" si="68"/>
        <v>3.1878242369397819E-2</v>
      </c>
    </row>
    <row r="123" spans="2:13" x14ac:dyDescent="0.25">
      <c r="B123" s="165" t="s">
        <v>105</v>
      </c>
      <c r="C123" s="166">
        <v>13715</v>
      </c>
      <c r="D123" s="166">
        <v>15336</v>
      </c>
      <c r="E123" s="166">
        <v>24707</v>
      </c>
      <c r="F123" s="166">
        <v>29212</v>
      </c>
      <c r="G123" s="166">
        <v>26776</v>
      </c>
      <c r="H123" s="166">
        <v>35145</v>
      </c>
      <c r="I123" s="181">
        <f>IFERROR(H123/G123-1,"-")</f>
        <v>0.31255602031670149</v>
      </c>
      <c r="J123" s="167">
        <f t="shared" si="69"/>
        <v>1.2916666666666665</v>
      </c>
      <c r="K123" s="166">
        <f t="shared" si="70"/>
        <v>8369</v>
      </c>
      <c r="L123" s="166">
        <f t="shared" si="71"/>
        <v>19809</v>
      </c>
      <c r="M123" s="167">
        <f t="shared" si="68"/>
        <v>1.5767959524193017E-2</v>
      </c>
    </row>
    <row r="124" spans="2:13" x14ac:dyDescent="0.25">
      <c r="B124" s="165" t="s">
        <v>102</v>
      </c>
      <c r="C124" s="166">
        <v>13225</v>
      </c>
      <c r="D124" s="166">
        <v>13394</v>
      </c>
      <c r="E124" s="166">
        <v>25860</v>
      </c>
      <c r="F124" s="166">
        <v>34187</v>
      </c>
      <c r="G124" s="166">
        <v>34286</v>
      </c>
      <c r="H124" s="166">
        <v>35908</v>
      </c>
      <c r="I124" s="181">
        <f>IFERROR(H124/G124-1,"-")</f>
        <v>4.7307939100507568E-2</v>
      </c>
      <c r="J124" s="167">
        <f t="shared" si="69"/>
        <v>1.6809018963715094</v>
      </c>
      <c r="K124" s="166">
        <f t="shared" si="70"/>
        <v>1622</v>
      </c>
      <c r="L124" s="166">
        <f t="shared" si="71"/>
        <v>22514</v>
      </c>
      <c r="M124" s="167">
        <f t="shared" si="68"/>
        <v>1.6110282845204806E-2</v>
      </c>
    </row>
    <row r="125" spans="2:13" x14ac:dyDescent="0.25">
      <c r="B125" s="161" t="s">
        <v>109</v>
      </c>
      <c r="C125" s="162">
        <v>25913</v>
      </c>
      <c r="D125" s="162">
        <v>16532</v>
      </c>
      <c r="E125" s="162">
        <v>36246</v>
      </c>
      <c r="F125" s="162">
        <v>45194</v>
      </c>
      <c r="G125" s="162">
        <v>44869</v>
      </c>
      <c r="H125" s="162">
        <v>48835</v>
      </c>
      <c r="I125" s="180">
        <f>IFERROR(H125/G125-1,"-")</f>
        <v>8.8390648331810429E-2</v>
      </c>
      <c r="J125" s="163">
        <f t="shared" si="69"/>
        <v>1.9539680619404791</v>
      </c>
      <c r="K125" s="162">
        <f t="shared" si="70"/>
        <v>3966</v>
      </c>
      <c r="L125" s="162">
        <f t="shared" si="71"/>
        <v>32303</v>
      </c>
      <c r="M125" s="163">
        <f t="shared" si="68"/>
        <v>2.1910038508008704E-2</v>
      </c>
    </row>
    <row r="126" spans="2:13" x14ac:dyDescent="0.25">
      <c r="B126" s="165" t="s">
        <v>112</v>
      </c>
      <c r="C126" s="166">
        <v>2810</v>
      </c>
      <c r="D126" s="166">
        <v>484</v>
      </c>
      <c r="E126" s="166">
        <v>3553</v>
      </c>
      <c r="F126" s="166">
        <v>5158</v>
      </c>
      <c r="G126" s="166">
        <v>5355</v>
      </c>
      <c r="H126" s="166">
        <v>5149</v>
      </c>
      <c r="I126" s="181">
        <f t="shared" ref="I126:I133" si="72">IFERROR(H126/G126-1,"-")</f>
        <v>-3.8468720821661972E-2</v>
      </c>
      <c r="J126" s="167">
        <f t="shared" si="69"/>
        <v>9.6384297520661164</v>
      </c>
      <c r="K126" s="166">
        <f t="shared" si="70"/>
        <v>-206</v>
      </c>
      <c r="L126" s="166">
        <f t="shared" si="71"/>
        <v>4665</v>
      </c>
      <c r="M126" s="167">
        <f t="shared" si="68"/>
        <v>2.3101215988069381E-3</v>
      </c>
    </row>
    <row r="127" spans="2:13" x14ac:dyDescent="0.25">
      <c r="B127" s="165" t="s">
        <v>115</v>
      </c>
      <c r="C127" s="166">
        <v>2894</v>
      </c>
      <c r="D127" s="166">
        <v>1743</v>
      </c>
      <c r="E127" s="166">
        <v>4321</v>
      </c>
      <c r="F127" s="166">
        <v>7132</v>
      </c>
      <c r="G127" s="166">
        <v>6753</v>
      </c>
      <c r="H127" s="166">
        <v>7677</v>
      </c>
      <c r="I127" s="181">
        <f t="shared" si="72"/>
        <v>0.13682807641048433</v>
      </c>
      <c r="J127" s="167">
        <f t="shared" si="69"/>
        <v>3.4044750430292599</v>
      </c>
      <c r="K127" s="166">
        <f t="shared" si="70"/>
        <v>924</v>
      </c>
      <c r="L127" s="166">
        <f t="shared" si="71"/>
        <v>5934</v>
      </c>
      <c r="M127" s="167">
        <f t="shared" si="68"/>
        <v>3.4443199677686668E-3</v>
      </c>
    </row>
    <row r="128" spans="2:13" x14ac:dyDescent="0.25">
      <c r="B128" s="165" t="s">
        <v>118</v>
      </c>
      <c r="C128" s="166">
        <v>1950</v>
      </c>
      <c r="D128" s="166">
        <v>2502</v>
      </c>
      <c r="E128" s="166">
        <v>3637</v>
      </c>
      <c r="F128" s="166">
        <v>4035</v>
      </c>
      <c r="G128" s="166">
        <v>3781</v>
      </c>
      <c r="H128" s="166">
        <v>3883</v>
      </c>
      <c r="I128" s="181">
        <f t="shared" si="72"/>
        <v>2.6976990214228946E-2</v>
      </c>
      <c r="J128" s="167">
        <f t="shared" si="69"/>
        <v>0.55195843325339733</v>
      </c>
      <c r="K128" s="166">
        <f t="shared" si="70"/>
        <v>102</v>
      </c>
      <c r="L128" s="166">
        <f t="shared" si="71"/>
        <v>1381</v>
      </c>
      <c r="M128" s="167">
        <f t="shared" si="68"/>
        <v>1.7421251054898701E-3</v>
      </c>
    </row>
    <row r="129" spans="2:13" x14ac:dyDescent="0.25">
      <c r="B129" s="165" t="s">
        <v>125</v>
      </c>
      <c r="C129" s="166">
        <v>527</v>
      </c>
      <c r="D129" s="166">
        <v>235</v>
      </c>
      <c r="E129" s="166">
        <v>1052</v>
      </c>
      <c r="F129" s="166">
        <v>1127</v>
      </c>
      <c r="G129" s="166">
        <v>1146</v>
      </c>
      <c r="H129" s="166">
        <v>1195</v>
      </c>
      <c r="I129" s="181">
        <f t="shared" si="72"/>
        <v>4.2757417102966766E-2</v>
      </c>
      <c r="J129" s="167">
        <f t="shared" si="69"/>
        <v>4.0851063829787231</v>
      </c>
      <c r="K129" s="166">
        <f t="shared" si="70"/>
        <v>49</v>
      </c>
      <c r="L129" s="166">
        <f t="shared" si="71"/>
        <v>960</v>
      </c>
      <c r="M129" s="167">
        <f t="shared" si="68"/>
        <v>5.3614202963182974E-4</v>
      </c>
    </row>
    <row r="130" spans="2:13" x14ac:dyDescent="0.25">
      <c r="B130" s="165" t="s">
        <v>121</v>
      </c>
      <c r="C130" s="166">
        <v>455</v>
      </c>
      <c r="D130" s="166">
        <v>242</v>
      </c>
      <c r="E130" s="166">
        <v>781</v>
      </c>
      <c r="F130" s="166">
        <v>854</v>
      </c>
      <c r="G130" s="166">
        <v>896</v>
      </c>
      <c r="H130" s="166">
        <v>1016</v>
      </c>
      <c r="I130" s="181">
        <f t="shared" si="72"/>
        <v>0.1339285714285714</v>
      </c>
      <c r="J130" s="167">
        <f t="shared" si="69"/>
        <v>3.1983471074380168</v>
      </c>
      <c r="K130" s="166">
        <f t="shared" si="70"/>
        <v>120</v>
      </c>
      <c r="L130" s="166">
        <f t="shared" si="71"/>
        <v>774</v>
      </c>
      <c r="M130" s="167">
        <f t="shared" si="68"/>
        <v>4.5583288879158073E-4</v>
      </c>
    </row>
    <row r="131" spans="2:13" x14ac:dyDescent="0.25">
      <c r="B131" s="165" t="s">
        <v>130</v>
      </c>
      <c r="C131" s="166">
        <v>630</v>
      </c>
      <c r="D131" s="166">
        <v>31</v>
      </c>
      <c r="E131" s="166">
        <v>536</v>
      </c>
      <c r="F131" s="166">
        <v>749</v>
      </c>
      <c r="G131" s="166">
        <v>819</v>
      </c>
      <c r="H131" s="166">
        <v>642</v>
      </c>
      <c r="I131" s="181">
        <f t="shared" si="72"/>
        <v>-0.21611721611721613</v>
      </c>
      <c r="J131" s="167">
        <f t="shared" si="69"/>
        <v>19.70967741935484</v>
      </c>
      <c r="K131" s="166">
        <f t="shared" si="70"/>
        <v>-177</v>
      </c>
      <c r="L131" s="166">
        <f t="shared" si="71"/>
        <v>611</v>
      </c>
      <c r="M131" s="167">
        <f t="shared" si="68"/>
        <v>2.8803613642145159E-4</v>
      </c>
    </row>
    <row r="132" spans="2:13" x14ac:dyDescent="0.25">
      <c r="B132" s="165" t="s">
        <v>133</v>
      </c>
      <c r="C132" s="166">
        <v>970</v>
      </c>
      <c r="D132" s="166">
        <v>114</v>
      </c>
      <c r="E132" s="166">
        <v>979</v>
      </c>
      <c r="F132" s="166">
        <v>1421</v>
      </c>
      <c r="G132" s="166">
        <v>1292</v>
      </c>
      <c r="H132" s="166">
        <v>1341</v>
      </c>
      <c r="I132" s="181">
        <f t="shared" si="72"/>
        <v>3.7925696594427238E-2</v>
      </c>
      <c r="J132" s="167">
        <f t="shared" si="69"/>
        <v>10.763157894736842</v>
      </c>
      <c r="K132" s="166">
        <f t="shared" si="70"/>
        <v>49</v>
      </c>
      <c r="L132" s="166">
        <f t="shared" si="71"/>
        <v>1227</v>
      </c>
      <c r="M132" s="167">
        <f t="shared" si="68"/>
        <v>6.0164557467471433E-4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11181</v>
      </c>
      <c r="E133" s="171">
        <f t="shared" si="74"/>
        <v>21387</v>
      </c>
      <c r="F133" s="171">
        <f t="shared" ref="F133:H133" si="75">F125-SUM(F126:F132)</f>
        <v>24718</v>
      </c>
      <c r="G133" s="171">
        <f t="shared" si="75"/>
        <v>24827</v>
      </c>
      <c r="H133" s="171">
        <f t="shared" si="75"/>
        <v>27932</v>
      </c>
      <c r="I133" s="182">
        <f t="shared" si="72"/>
        <v>0.12506545293430538</v>
      </c>
      <c r="J133" s="172">
        <f t="shared" si="69"/>
        <v>1.4981665325105089</v>
      </c>
      <c r="K133" s="171">
        <f>H133-G133</f>
        <v>3105</v>
      </c>
      <c r="L133" s="171">
        <f t="shared" si="71"/>
        <v>16751</v>
      </c>
      <c r="M133" s="172">
        <f t="shared" si="68"/>
        <v>1.2531815206423654E-2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30057</v>
      </c>
      <c r="E135" s="178">
        <v>103640</v>
      </c>
      <c r="F135" s="178">
        <v>112296</v>
      </c>
      <c r="G135" s="178">
        <v>119581</v>
      </c>
      <c r="H135" s="178">
        <v>112906</v>
      </c>
      <c r="I135" s="179">
        <f>IFERROR(H135/G135-1,"-")</f>
        <v>-5.5819904499878725E-2</v>
      </c>
      <c r="J135" s="179">
        <f>IFERROR(H135/D135-1,"-")</f>
        <v>2.7563961805902117</v>
      </c>
      <c r="K135" s="178">
        <f>H135-G135</f>
        <v>-6675</v>
      </c>
      <c r="L135" s="178">
        <f>H135-D135</f>
        <v>82849</v>
      </c>
      <c r="M135" s="179">
        <f t="shared" ref="M135:M147" si="76">H135/H$9</f>
        <v>5.0655775730218712E-2</v>
      </c>
    </row>
    <row r="136" spans="2:13" x14ac:dyDescent="0.25">
      <c r="B136" s="161" t="s">
        <v>99</v>
      </c>
      <c r="C136" s="162">
        <v>2629</v>
      </c>
      <c r="D136" s="162">
        <v>17683</v>
      </c>
      <c r="E136" s="162">
        <v>9518</v>
      </c>
      <c r="F136" s="162">
        <v>11034</v>
      </c>
      <c r="G136" s="162">
        <v>8304</v>
      </c>
      <c r="H136" s="162">
        <v>6547</v>
      </c>
      <c r="I136" s="180">
        <f>IFERROR(H136/G136-1,"-")</f>
        <v>-0.21158477842003853</v>
      </c>
      <c r="J136" s="163">
        <f t="shared" ref="J136:J147" si="77">IFERROR(H136/D136-1,"-")</f>
        <v>-0.62975739410733467</v>
      </c>
      <c r="K136" s="162">
        <f t="shared" ref="K136:K146" si="78">H136-G136</f>
        <v>-1757</v>
      </c>
      <c r="L136" s="162">
        <f t="shared" ref="L136:L147" si="79">H136-D136</f>
        <v>-11136</v>
      </c>
      <c r="M136" s="163">
        <f t="shared" si="76"/>
        <v>2.9373404753134636E-3</v>
      </c>
    </row>
    <row r="137" spans="2:13" x14ac:dyDescent="0.25">
      <c r="B137" s="165" t="s">
        <v>105</v>
      </c>
      <c r="C137" s="166">
        <v>1763</v>
      </c>
      <c r="D137" s="166">
        <v>15475</v>
      </c>
      <c r="E137" s="166">
        <v>6630</v>
      </c>
      <c r="F137" s="166">
        <v>7369</v>
      </c>
      <c r="G137" s="166">
        <v>5252</v>
      </c>
      <c r="H137" s="166">
        <v>3002</v>
      </c>
      <c r="I137" s="181">
        <f>IFERROR(H137/G137-1,"-")</f>
        <v>-0.42840822543792845</v>
      </c>
      <c r="J137" s="167">
        <f t="shared" si="77"/>
        <v>-0.80600969305331183</v>
      </c>
      <c r="K137" s="166">
        <f t="shared" si="78"/>
        <v>-2250</v>
      </c>
      <c r="L137" s="166">
        <f t="shared" si="79"/>
        <v>-12473</v>
      </c>
      <c r="M137" s="167">
        <f t="shared" si="76"/>
        <v>1.3468605631420526E-3</v>
      </c>
    </row>
    <row r="138" spans="2:13" x14ac:dyDescent="0.25">
      <c r="B138" s="165" t="s">
        <v>102</v>
      </c>
      <c r="C138" s="166">
        <v>866</v>
      </c>
      <c r="D138" s="166">
        <v>2208</v>
      </c>
      <c r="E138" s="166">
        <v>2888</v>
      </c>
      <c r="F138" s="166">
        <v>3665</v>
      </c>
      <c r="G138" s="166">
        <v>3052</v>
      </c>
      <c r="H138" s="166">
        <v>3545</v>
      </c>
      <c r="I138" s="181">
        <f>IFERROR(H138/G138-1,"-")</f>
        <v>0.16153342070773258</v>
      </c>
      <c r="J138" s="167">
        <f t="shared" si="77"/>
        <v>0.60552536231884058</v>
      </c>
      <c r="K138" s="166">
        <f t="shared" si="78"/>
        <v>493</v>
      </c>
      <c r="L138" s="166">
        <f t="shared" si="79"/>
        <v>1337</v>
      </c>
      <c r="M138" s="167">
        <f t="shared" si="76"/>
        <v>1.5904799121714112E-3</v>
      </c>
    </row>
    <row r="139" spans="2:13" x14ac:dyDescent="0.25">
      <c r="B139" s="161" t="s">
        <v>109</v>
      </c>
      <c r="C139" s="162">
        <v>49670</v>
      </c>
      <c r="D139" s="162">
        <v>12374</v>
      </c>
      <c r="E139" s="162">
        <v>94122</v>
      </c>
      <c r="F139" s="162">
        <v>101262</v>
      </c>
      <c r="G139" s="162">
        <v>111277</v>
      </c>
      <c r="H139" s="162">
        <v>106359</v>
      </c>
      <c r="I139" s="180">
        <f>IFERROR(H139/G139-1,"-")</f>
        <v>-4.4196015349083795E-2</v>
      </c>
      <c r="J139" s="163">
        <f t="shared" si="77"/>
        <v>7.5953612413124301</v>
      </c>
      <c r="K139" s="162">
        <f t="shared" si="78"/>
        <v>-4918</v>
      </c>
      <c r="L139" s="162">
        <f t="shared" si="79"/>
        <v>93985</v>
      </c>
      <c r="M139" s="163">
        <f t="shared" si="76"/>
        <v>4.7718435254905253E-2</v>
      </c>
    </row>
    <row r="140" spans="2:13" x14ac:dyDescent="0.25">
      <c r="B140" s="165" t="s">
        <v>112</v>
      </c>
      <c r="C140" s="166">
        <v>21732</v>
      </c>
      <c r="D140" s="166">
        <v>368</v>
      </c>
      <c r="E140" s="166">
        <v>38084</v>
      </c>
      <c r="F140" s="166">
        <v>39572</v>
      </c>
      <c r="G140" s="166">
        <v>46605</v>
      </c>
      <c r="H140" s="166">
        <v>46674</v>
      </c>
      <c r="I140" s="181">
        <f t="shared" ref="I140:I147" si="80">IFERROR(H140/G140-1,"-")</f>
        <v>1.4805278403604571E-3</v>
      </c>
      <c r="J140" s="167">
        <f t="shared" si="77"/>
        <v>125.83152173913044</v>
      </c>
      <c r="K140" s="166">
        <f t="shared" si="78"/>
        <v>69</v>
      </c>
      <c r="L140" s="166">
        <f t="shared" si="79"/>
        <v>46306</v>
      </c>
      <c r="M140" s="167">
        <f t="shared" si="76"/>
        <v>2.0940496310490393E-2</v>
      </c>
    </row>
    <row r="141" spans="2:13" x14ac:dyDescent="0.25">
      <c r="B141" s="165" t="s">
        <v>115</v>
      </c>
      <c r="C141" s="166">
        <v>3339</v>
      </c>
      <c r="D141" s="166">
        <v>1278</v>
      </c>
      <c r="E141" s="166">
        <v>6322</v>
      </c>
      <c r="F141" s="166">
        <v>8851</v>
      </c>
      <c r="G141" s="166">
        <v>10332</v>
      </c>
      <c r="H141" s="166">
        <v>8815</v>
      </c>
      <c r="I141" s="181">
        <f t="shared" si="80"/>
        <v>-0.14682539682539686</v>
      </c>
      <c r="J141" s="167">
        <f t="shared" si="77"/>
        <v>5.8974960876369327</v>
      </c>
      <c r="K141" s="166">
        <f t="shared" si="78"/>
        <v>-1517</v>
      </c>
      <c r="L141" s="166">
        <f t="shared" si="79"/>
        <v>7537</v>
      </c>
      <c r="M141" s="167">
        <f t="shared" si="76"/>
        <v>3.9548886955686853E-3</v>
      </c>
    </row>
    <row r="142" spans="2:13" x14ac:dyDescent="0.25">
      <c r="B142" s="165" t="s">
        <v>118</v>
      </c>
      <c r="C142" s="166">
        <v>3563</v>
      </c>
      <c r="D142" s="166">
        <v>4080</v>
      </c>
      <c r="E142" s="166">
        <v>11900</v>
      </c>
      <c r="F142" s="166">
        <v>11101</v>
      </c>
      <c r="G142" s="166">
        <v>11628</v>
      </c>
      <c r="H142" s="166">
        <v>9807</v>
      </c>
      <c r="I142" s="181">
        <f t="shared" si="80"/>
        <v>-0.15660474716202266</v>
      </c>
      <c r="J142" s="167">
        <f t="shared" si="77"/>
        <v>1.4036764705882354</v>
      </c>
      <c r="K142" s="166">
        <f t="shared" si="78"/>
        <v>-1821</v>
      </c>
      <c r="L142" s="166">
        <f t="shared" si="79"/>
        <v>5727</v>
      </c>
      <c r="M142" s="167">
        <f t="shared" si="76"/>
        <v>4.399953878325819E-3</v>
      </c>
    </row>
    <row r="143" spans="2:13" x14ac:dyDescent="0.25">
      <c r="B143" s="165" t="s">
        <v>125</v>
      </c>
      <c r="C143" s="166">
        <v>765</v>
      </c>
      <c r="D143" s="166">
        <v>156</v>
      </c>
      <c r="E143" s="166">
        <v>4160</v>
      </c>
      <c r="F143" s="166">
        <v>3592</v>
      </c>
      <c r="G143" s="166">
        <v>2813</v>
      </c>
      <c r="H143" s="166">
        <v>2607</v>
      </c>
      <c r="I143" s="181">
        <f t="shared" si="80"/>
        <v>-7.3231425524351246E-2</v>
      </c>
      <c r="J143" s="167">
        <f t="shared" si="77"/>
        <v>15.71153846153846</v>
      </c>
      <c r="K143" s="166">
        <f t="shared" si="78"/>
        <v>-206</v>
      </c>
      <c r="L143" s="166">
        <f t="shared" si="79"/>
        <v>2451</v>
      </c>
      <c r="M143" s="167">
        <f t="shared" si="76"/>
        <v>1.1696420679917824E-3</v>
      </c>
    </row>
    <row r="144" spans="2:13" x14ac:dyDescent="0.25">
      <c r="B144" s="165" t="s">
        <v>121</v>
      </c>
      <c r="C144" s="166">
        <v>861</v>
      </c>
      <c r="D144" s="166">
        <v>366</v>
      </c>
      <c r="E144" s="166">
        <v>1931</v>
      </c>
      <c r="F144" s="166">
        <v>1999</v>
      </c>
      <c r="G144" s="166">
        <v>2428</v>
      </c>
      <c r="H144" s="166">
        <v>1838</v>
      </c>
      <c r="I144" s="181">
        <f t="shared" si="80"/>
        <v>-0.24299835255354196</v>
      </c>
      <c r="J144" s="167">
        <f t="shared" si="77"/>
        <v>4.0218579234972678</v>
      </c>
      <c r="K144" s="166">
        <f t="shared" si="78"/>
        <v>-590</v>
      </c>
      <c r="L144" s="166">
        <f t="shared" si="79"/>
        <v>1472</v>
      </c>
      <c r="M144" s="167">
        <f t="shared" si="76"/>
        <v>8.2462682047138329E-4</v>
      </c>
    </row>
    <row r="145" spans="2:13" x14ac:dyDescent="0.25">
      <c r="B145" s="165" t="s">
        <v>130</v>
      </c>
      <c r="C145" s="166">
        <v>1961</v>
      </c>
      <c r="D145" s="166">
        <v>34</v>
      </c>
      <c r="E145" s="166">
        <v>1767</v>
      </c>
      <c r="F145" s="166">
        <v>2238</v>
      </c>
      <c r="G145" s="166">
        <v>1978</v>
      </c>
      <c r="H145" s="166">
        <v>2225</v>
      </c>
      <c r="I145" s="181">
        <f t="shared" si="80"/>
        <v>0.12487360970677441</v>
      </c>
      <c r="J145" s="167">
        <f t="shared" si="77"/>
        <v>64.441176470588232</v>
      </c>
      <c r="K145" s="166">
        <f t="shared" si="78"/>
        <v>247</v>
      </c>
      <c r="L145" s="166">
        <f t="shared" si="79"/>
        <v>2191</v>
      </c>
      <c r="M145" s="167">
        <f t="shared" si="76"/>
        <v>9.9825608027683779E-4</v>
      </c>
    </row>
    <row r="146" spans="2:13" x14ac:dyDescent="0.25">
      <c r="B146" s="165" t="s">
        <v>133</v>
      </c>
      <c r="C146" s="166">
        <v>3933</v>
      </c>
      <c r="D146" s="166">
        <v>37</v>
      </c>
      <c r="E146" s="166">
        <v>876</v>
      </c>
      <c r="F146" s="166">
        <v>1574</v>
      </c>
      <c r="G146" s="166">
        <v>1454</v>
      </c>
      <c r="H146" s="166">
        <v>1070</v>
      </c>
      <c r="I146" s="181">
        <f t="shared" si="80"/>
        <v>-0.26409903713892713</v>
      </c>
      <c r="J146" s="167">
        <f t="shared" si="77"/>
        <v>27.918918918918919</v>
      </c>
      <c r="K146" s="166">
        <f t="shared" si="78"/>
        <v>-384</v>
      </c>
      <c r="L146" s="166">
        <f t="shared" si="79"/>
        <v>1033</v>
      </c>
      <c r="M146" s="167">
        <f t="shared" si="76"/>
        <v>4.80060227369086E-4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6055</v>
      </c>
      <c r="E147" s="171">
        <f t="shared" si="82"/>
        <v>29082</v>
      </c>
      <c r="F147" s="171">
        <f t="shared" ref="F147:H147" si="83">F139-SUM(F140:F146)</f>
        <v>32335</v>
      </c>
      <c r="G147" s="171">
        <f t="shared" si="83"/>
        <v>34039</v>
      </c>
      <c r="H147" s="171">
        <f t="shared" si="83"/>
        <v>33323</v>
      </c>
      <c r="I147" s="182">
        <f t="shared" si="80"/>
        <v>-2.1034695496342404E-2</v>
      </c>
      <c r="J147" s="172">
        <f t="shared" si="77"/>
        <v>4.5033856317093308</v>
      </c>
      <c r="K147" s="171">
        <f>H147-G147</f>
        <v>-716</v>
      </c>
      <c r="L147" s="171">
        <f t="shared" si="79"/>
        <v>27268</v>
      </c>
      <c r="M147" s="172">
        <f t="shared" si="76"/>
        <v>1.4950511174411265E-2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17011</v>
      </c>
      <c r="E149" s="178">
        <v>45886</v>
      </c>
      <c r="F149" s="178">
        <v>49553</v>
      </c>
      <c r="G149" s="178">
        <v>53645</v>
      </c>
      <c r="H149" s="178">
        <v>50137</v>
      </c>
      <c r="I149" s="179">
        <f>IFERROR(H149/G149-1,"-")</f>
        <v>-6.5392860471618963E-2</v>
      </c>
      <c r="J149" s="179">
        <f>IFERROR(H149/D149-1,"-")</f>
        <v>1.9473281994003879</v>
      </c>
      <c r="K149" s="178">
        <f>H149-G149</f>
        <v>-3508</v>
      </c>
      <c r="L149" s="178">
        <f>H149-D149</f>
        <v>33126</v>
      </c>
      <c r="M149" s="179">
        <f t="shared" ref="M149:M161" si="84">H149/H$9</f>
        <v>2.2494186560377445E-2</v>
      </c>
    </row>
    <row r="150" spans="2:13" x14ac:dyDescent="0.25">
      <c r="B150" s="161" t="s">
        <v>99</v>
      </c>
      <c r="C150" s="162">
        <v>8081</v>
      </c>
      <c r="D150" s="162">
        <v>11547</v>
      </c>
      <c r="E150" s="162">
        <v>23963</v>
      </c>
      <c r="F150" s="162">
        <v>23075</v>
      </c>
      <c r="G150" s="162">
        <v>22403</v>
      </c>
      <c r="H150" s="162">
        <v>18945</v>
      </c>
      <c r="I150" s="180">
        <f>IFERROR(H150/G150-1,"-")</f>
        <v>-0.154354327545418</v>
      </c>
      <c r="J150" s="163">
        <f t="shared" ref="J150:J161" si="85">IFERROR(H150/D150-1,"-")</f>
        <v>0.64068589243959462</v>
      </c>
      <c r="K150" s="162">
        <f t="shared" ref="K150:K160" si="86">H150-G150</f>
        <v>-3458</v>
      </c>
      <c r="L150" s="162">
        <f t="shared" ref="L150:L161" si="87">H150-D150</f>
        <v>7398</v>
      </c>
      <c r="M150" s="163">
        <f t="shared" si="84"/>
        <v>8.4997579509414334E-3</v>
      </c>
    </row>
    <row r="151" spans="2:13" x14ac:dyDescent="0.25">
      <c r="B151" s="165" t="s">
        <v>105</v>
      </c>
      <c r="C151" s="166">
        <v>4041</v>
      </c>
      <c r="D151" s="166">
        <v>10288</v>
      </c>
      <c r="E151" s="166">
        <v>16308</v>
      </c>
      <c r="F151" s="166">
        <v>15859</v>
      </c>
      <c r="G151" s="166">
        <v>15735</v>
      </c>
      <c r="H151" s="166">
        <v>12200</v>
      </c>
      <c r="I151" s="181">
        <f>IFERROR(H151/G151-1,"-")</f>
        <v>-0.22465840482999677</v>
      </c>
      <c r="J151" s="167">
        <f t="shared" si="85"/>
        <v>0.18584758942457236</v>
      </c>
      <c r="K151" s="166">
        <f t="shared" si="86"/>
        <v>-3535</v>
      </c>
      <c r="L151" s="166">
        <f t="shared" si="87"/>
        <v>1912</v>
      </c>
      <c r="M151" s="167">
        <f t="shared" si="84"/>
        <v>5.4735839008437847E-3</v>
      </c>
    </row>
    <row r="152" spans="2:13" x14ac:dyDescent="0.25">
      <c r="B152" s="165" t="s">
        <v>102</v>
      </c>
      <c r="C152" s="166">
        <v>4040</v>
      </c>
      <c r="D152" s="166">
        <v>1259</v>
      </c>
      <c r="E152" s="166">
        <v>7655</v>
      </c>
      <c r="F152" s="166">
        <v>7216</v>
      </c>
      <c r="G152" s="166">
        <v>6668</v>
      </c>
      <c r="H152" s="166">
        <v>6745</v>
      </c>
      <c r="I152" s="181">
        <f>IFERROR(H152/G152-1,"-")</f>
        <v>1.1547690461907623E-2</v>
      </c>
      <c r="J152" s="167">
        <f t="shared" si="85"/>
        <v>4.3574265289912626</v>
      </c>
      <c r="K152" s="166">
        <f t="shared" si="86"/>
        <v>77</v>
      </c>
      <c r="L152" s="166">
        <f t="shared" si="87"/>
        <v>5486</v>
      </c>
      <c r="M152" s="167">
        <f t="shared" si="84"/>
        <v>3.0261740500976495E-3</v>
      </c>
    </row>
    <row r="153" spans="2:13" x14ac:dyDescent="0.25">
      <c r="B153" s="161" t="s">
        <v>109</v>
      </c>
      <c r="C153" s="162">
        <v>15488</v>
      </c>
      <c r="D153" s="162">
        <v>5464</v>
      </c>
      <c r="E153" s="162">
        <v>21923</v>
      </c>
      <c r="F153" s="162">
        <v>26478</v>
      </c>
      <c r="G153" s="162">
        <v>31242</v>
      </c>
      <c r="H153" s="162">
        <v>31192</v>
      </c>
      <c r="I153" s="180">
        <f>IFERROR(H153/G153-1,"-")</f>
        <v>-1.6004097048843979E-3</v>
      </c>
      <c r="J153" s="163">
        <f t="shared" si="85"/>
        <v>4.7086383601756951</v>
      </c>
      <c r="K153" s="162">
        <f t="shared" si="86"/>
        <v>-50</v>
      </c>
      <c r="L153" s="162">
        <f t="shared" si="87"/>
        <v>25728</v>
      </c>
      <c r="M153" s="163">
        <f t="shared" si="84"/>
        <v>1.399442860943601E-2</v>
      </c>
    </row>
    <row r="154" spans="2:13" x14ac:dyDescent="0.25">
      <c r="B154" s="165" t="s">
        <v>112</v>
      </c>
      <c r="C154" s="166">
        <v>4925</v>
      </c>
      <c r="D154" s="166">
        <v>214</v>
      </c>
      <c r="E154" s="166">
        <v>7514</v>
      </c>
      <c r="F154" s="166">
        <v>8284</v>
      </c>
      <c r="G154" s="166">
        <v>9301</v>
      </c>
      <c r="H154" s="166">
        <v>7504</v>
      </c>
      <c r="I154" s="181">
        <f t="shared" ref="I154:I161" si="88">IFERROR(H154/G154-1,"-")</f>
        <v>-0.19320503171701964</v>
      </c>
      <c r="J154" s="167">
        <f t="shared" si="85"/>
        <v>34.065420560747661</v>
      </c>
      <c r="K154" s="166">
        <f t="shared" si="86"/>
        <v>-1797</v>
      </c>
      <c r="L154" s="166">
        <f t="shared" si="87"/>
        <v>7290</v>
      </c>
      <c r="M154" s="167">
        <f t="shared" si="84"/>
        <v>3.3667027534370294E-3</v>
      </c>
    </row>
    <row r="155" spans="2:13" x14ac:dyDescent="0.25">
      <c r="B155" s="165" t="s">
        <v>115</v>
      </c>
      <c r="C155" s="166">
        <v>4219</v>
      </c>
      <c r="D155" s="166">
        <v>1017</v>
      </c>
      <c r="E155" s="166">
        <v>5164</v>
      </c>
      <c r="F155" s="166">
        <v>5637</v>
      </c>
      <c r="G155" s="166">
        <v>6407</v>
      </c>
      <c r="H155" s="166">
        <v>6090</v>
      </c>
      <c r="I155" s="181">
        <f t="shared" si="88"/>
        <v>-4.9477134384267263E-2</v>
      </c>
      <c r="J155" s="167">
        <f t="shared" si="85"/>
        <v>4.9882005899705018</v>
      </c>
      <c r="K155" s="166">
        <f t="shared" si="86"/>
        <v>-317</v>
      </c>
      <c r="L155" s="166">
        <f t="shared" si="87"/>
        <v>5073</v>
      </c>
      <c r="M155" s="167">
        <f t="shared" si="84"/>
        <v>2.7323054062408725E-3</v>
      </c>
    </row>
    <row r="156" spans="2:13" x14ac:dyDescent="0.25">
      <c r="B156" s="165" t="s">
        <v>118</v>
      </c>
      <c r="C156" s="166">
        <v>1723</v>
      </c>
      <c r="D156" s="166">
        <v>1599</v>
      </c>
      <c r="E156" s="166">
        <v>2533</v>
      </c>
      <c r="F156" s="166">
        <v>3884</v>
      </c>
      <c r="G156" s="166">
        <v>4700</v>
      </c>
      <c r="H156" s="166">
        <v>6874</v>
      </c>
      <c r="I156" s="181">
        <f t="shared" si="88"/>
        <v>0.46255319148936169</v>
      </c>
      <c r="J156" s="167">
        <f t="shared" si="85"/>
        <v>3.2989368355222011</v>
      </c>
      <c r="K156" s="166">
        <f t="shared" si="86"/>
        <v>2174</v>
      </c>
      <c r="L156" s="166">
        <f t="shared" si="87"/>
        <v>5275</v>
      </c>
      <c r="M156" s="167">
        <f t="shared" si="84"/>
        <v>3.0840504700328009E-3</v>
      </c>
    </row>
    <row r="157" spans="2:13" x14ac:dyDescent="0.25">
      <c r="B157" s="165" t="s">
        <v>125</v>
      </c>
      <c r="C157" s="166">
        <v>517</v>
      </c>
      <c r="D157" s="166">
        <v>186</v>
      </c>
      <c r="E157" s="166">
        <v>681</v>
      </c>
      <c r="F157" s="166">
        <v>902</v>
      </c>
      <c r="G157" s="166">
        <v>1299</v>
      </c>
      <c r="H157" s="166">
        <v>1276</v>
      </c>
      <c r="I157" s="181">
        <f t="shared" si="88"/>
        <v>-1.7705927636643581E-2</v>
      </c>
      <c r="J157" s="167">
        <f t="shared" si="85"/>
        <v>5.860215053763441</v>
      </c>
      <c r="K157" s="166">
        <f t="shared" si="86"/>
        <v>-23</v>
      </c>
      <c r="L157" s="166">
        <f t="shared" si="87"/>
        <v>1090</v>
      </c>
      <c r="M157" s="167">
        <f t="shared" si="84"/>
        <v>5.7248303749808758E-4</v>
      </c>
    </row>
    <row r="158" spans="2:13" x14ac:dyDescent="0.25">
      <c r="B158" s="165" t="s">
        <v>121</v>
      </c>
      <c r="C158" s="166">
        <v>514</v>
      </c>
      <c r="D158" s="166">
        <v>197</v>
      </c>
      <c r="E158" s="166">
        <v>900</v>
      </c>
      <c r="F158" s="166">
        <v>1191</v>
      </c>
      <c r="G158" s="166">
        <v>1203</v>
      </c>
      <c r="H158" s="166">
        <v>1115</v>
      </c>
      <c r="I158" s="181">
        <f t="shared" si="88"/>
        <v>-7.3150457190357399E-2</v>
      </c>
      <c r="J158" s="167">
        <f t="shared" si="85"/>
        <v>4.6598984771573608</v>
      </c>
      <c r="K158" s="166">
        <f t="shared" si="86"/>
        <v>-88</v>
      </c>
      <c r="L158" s="166">
        <f t="shared" si="87"/>
        <v>918</v>
      </c>
      <c r="M158" s="167">
        <f t="shared" si="84"/>
        <v>5.0024967618367375E-4</v>
      </c>
    </row>
    <row r="159" spans="2:13" x14ac:dyDescent="0.25">
      <c r="B159" s="165" t="s">
        <v>130</v>
      </c>
      <c r="C159" s="166">
        <v>331</v>
      </c>
      <c r="D159" s="166">
        <v>22</v>
      </c>
      <c r="E159" s="166">
        <v>246</v>
      </c>
      <c r="F159" s="166">
        <v>391</v>
      </c>
      <c r="G159" s="166">
        <v>276</v>
      </c>
      <c r="H159" s="166">
        <v>267</v>
      </c>
      <c r="I159" s="181">
        <f t="shared" si="88"/>
        <v>-3.2608695652173947E-2</v>
      </c>
      <c r="J159" s="167">
        <f t="shared" si="85"/>
        <v>11.136363636363637</v>
      </c>
      <c r="K159" s="166">
        <f t="shared" si="86"/>
        <v>-9</v>
      </c>
      <c r="L159" s="166">
        <f t="shared" si="87"/>
        <v>245</v>
      </c>
      <c r="M159" s="167">
        <f t="shared" si="84"/>
        <v>1.1979072963322053E-4</v>
      </c>
    </row>
    <row r="160" spans="2:13" x14ac:dyDescent="0.25">
      <c r="B160" s="165" t="s">
        <v>133</v>
      </c>
      <c r="C160" s="166">
        <v>420</v>
      </c>
      <c r="D160" s="166">
        <v>56</v>
      </c>
      <c r="E160" s="166">
        <v>368</v>
      </c>
      <c r="F160" s="166">
        <v>513</v>
      </c>
      <c r="G160" s="166">
        <v>472</v>
      </c>
      <c r="H160" s="166">
        <v>361</v>
      </c>
      <c r="I160" s="181">
        <f t="shared" si="88"/>
        <v>-0.23516949152542377</v>
      </c>
      <c r="J160" s="167">
        <f t="shared" si="85"/>
        <v>5.4464285714285712</v>
      </c>
      <c r="K160" s="166">
        <f t="shared" si="86"/>
        <v>-111</v>
      </c>
      <c r="L160" s="166">
        <f t="shared" si="87"/>
        <v>305</v>
      </c>
      <c r="M160" s="167">
        <f t="shared" si="84"/>
        <v>1.6196424493480379E-4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2173</v>
      </c>
      <c r="E161" s="171">
        <f t="shared" si="90"/>
        <v>4517</v>
      </c>
      <c r="F161" s="171">
        <f t="shared" ref="F161:H161" si="91">F153-SUM(F154:F160)</f>
        <v>5676</v>
      </c>
      <c r="G161" s="171">
        <f t="shared" si="91"/>
        <v>7584</v>
      </c>
      <c r="H161" s="171">
        <f t="shared" si="91"/>
        <v>7705</v>
      </c>
      <c r="I161" s="182">
        <f t="shared" si="88"/>
        <v>1.5954641350210963E-2</v>
      </c>
      <c r="J161" s="172">
        <f t="shared" si="85"/>
        <v>2.5457892314772206</v>
      </c>
      <c r="K161" s="171">
        <f>H161-G161</f>
        <v>121</v>
      </c>
      <c r="L161" s="171">
        <f t="shared" si="87"/>
        <v>5532</v>
      </c>
      <c r="M161" s="172">
        <f t="shared" si="84"/>
        <v>3.4568822914755213E-3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38F67-C086-44BC-BE39-7617A2C226CC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269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263</v>
      </c>
      <c r="P7" s="174" t="s">
        <v>264</v>
      </c>
      <c r="Q7" s="174" t="s">
        <v>265</v>
      </c>
      <c r="R7" s="174" t="s">
        <v>266</v>
      </c>
      <c r="S7" s="174" t="s">
        <v>267</v>
      </c>
      <c r="T7" s="174" t="s">
        <v>268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47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288839</v>
      </c>
      <c r="E9" s="178">
        <f t="shared" si="0"/>
        <v>1449676</v>
      </c>
      <c r="F9" s="178">
        <f t="shared" si="0"/>
        <v>1654424</v>
      </c>
      <c r="G9" s="178">
        <f t="shared" si="0"/>
        <v>1752365</v>
      </c>
      <c r="H9" s="178">
        <f t="shared" si="0"/>
        <v>1724148</v>
      </c>
      <c r="I9" s="179">
        <f>IFERROR(H9/G9-1,"-")</f>
        <v>-1.6102238974186278E-2</v>
      </c>
      <c r="J9" s="178">
        <f t="shared" ref="J9:J21" si="1">H9-G9</f>
        <v>-28217</v>
      </c>
      <c r="K9" s="179">
        <f t="shared" ref="K9:K21" si="2">H9/H$9</f>
        <v>1</v>
      </c>
      <c r="N9" s="158" t="s">
        <v>70</v>
      </c>
      <c r="O9" s="178">
        <f t="shared" ref="O9:T9" si="3">O10+O13</f>
        <v>147106</v>
      </c>
      <c r="P9" s="178">
        <f t="shared" si="3"/>
        <v>16403</v>
      </c>
      <c r="Q9" s="178">
        <f t="shared" si="3"/>
        <v>277876</v>
      </c>
      <c r="R9" s="178">
        <f t="shared" si="3"/>
        <v>323810</v>
      </c>
      <c r="S9" s="178">
        <f t="shared" si="3"/>
        <v>341885</v>
      </c>
      <c r="T9" s="178">
        <f t="shared" si="3"/>
        <v>355156</v>
      </c>
      <c r="U9" s="179">
        <f>IFERROR(T9/S9-1,"-")</f>
        <v>3.8817146116384205E-2</v>
      </c>
      <c r="V9" s="178">
        <f>T9-S9</f>
        <v>13271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154576</v>
      </c>
      <c r="E10" s="162">
        <v>299283</v>
      </c>
      <c r="F10" s="162">
        <v>318388</v>
      </c>
      <c r="G10" s="162">
        <v>314978</v>
      </c>
      <c r="H10" s="162">
        <v>315383</v>
      </c>
      <c r="I10" s="180">
        <f>IFERROR(H10/G10-1,"-")</f>
        <v>1.285804087904463E-3</v>
      </c>
      <c r="J10" s="161">
        <f t="shared" si="1"/>
        <v>405</v>
      </c>
      <c r="K10" s="163">
        <f t="shared" si="2"/>
        <v>0.18292107174094102</v>
      </c>
      <c r="N10" s="161" t="s">
        <v>99</v>
      </c>
      <c r="O10" s="162">
        <v>9666</v>
      </c>
      <c r="P10" s="162">
        <v>4529</v>
      </c>
      <c r="Q10" s="162">
        <v>26756</v>
      </c>
      <c r="R10" s="162">
        <v>26266</v>
      </c>
      <c r="S10" s="162">
        <v>25394</v>
      </c>
      <c r="T10" s="162">
        <v>27546</v>
      </c>
      <c r="U10" s="180">
        <f>IFERROR(T10/S10-1,"-")</f>
        <v>8.4744427817594614E-2</v>
      </c>
      <c r="V10" s="161">
        <f t="shared" ref="V10:V20" si="5">T10-S10</f>
        <v>2152</v>
      </c>
      <c r="W10" s="163">
        <f t="shared" si="4"/>
        <v>7.7560283368435276E-2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102429</v>
      </c>
      <c r="E11" s="166">
        <v>122007</v>
      </c>
      <c r="F11" s="166">
        <v>118736</v>
      </c>
      <c r="G11" s="166">
        <v>115126</v>
      </c>
      <c r="H11" s="166">
        <v>112944</v>
      </c>
      <c r="I11" s="181">
        <f>IFERROR(H11/G11-1,"-")</f>
        <v>-1.8953146986779745E-2</v>
      </c>
      <c r="J11" s="165">
        <f t="shared" si="1"/>
        <v>-2182</v>
      </c>
      <c r="K11" s="167">
        <f t="shared" si="2"/>
        <v>6.5507137438317362E-2</v>
      </c>
      <c r="N11" s="165" t="s">
        <v>105</v>
      </c>
      <c r="O11" s="166">
        <v>2065</v>
      </c>
      <c r="P11" s="166">
        <v>2248</v>
      </c>
      <c r="Q11" s="166">
        <v>7180</v>
      </c>
      <c r="R11" s="166">
        <v>7904</v>
      </c>
      <c r="S11" s="166">
        <v>9591</v>
      </c>
      <c r="T11" s="166">
        <v>9930</v>
      </c>
      <c r="U11" s="181">
        <f>IFERROR(T11/S11-1,"-")</f>
        <v>3.5345636534250824E-2</v>
      </c>
      <c r="V11" s="165">
        <f t="shared" si="5"/>
        <v>339</v>
      </c>
      <c r="W11" s="167">
        <f>T11/T$9</f>
        <v>2.7959544538174775E-2</v>
      </c>
    </row>
    <row r="12" spans="1:23" x14ac:dyDescent="0.25">
      <c r="A12" s="1"/>
      <c r="B12" s="165" t="s">
        <v>102</v>
      </c>
      <c r="C12" s="166">
        <v>81719</v>
      </c>
      <c r="D12" s="166">
        <v>52147</v>
      </c>
      <c r="E12" s="166">
        <v>177276</v>
      </c>
      <c r="F12" s="166">
        <v>199652</v>
      </c>
      <c r="G12" s="166">
        <v>199852</v>
      </c>
      <c r="H12" s="166">
        <v>202439</v>
      </c>
      <c r="I12" s="181">
        <f>IFERROR(H12/G12-1,"-")</f>
        <v>1.2944578988451472E-2</v>
      </c>
      <c r="J12" s="165">
        <f t="shared" si="1"/>
        <v>2587</v>
      </c>
      <c r="K12" s="167">
        <f t="shared" si="2"/>
        <v>0.11741393430262367</v>
      </c>
      <c r="N12" s="165" t="s">
        <v>102</v>
      </c>
      <c r="O12" s="166">
        <v>7601</v>
      </c>
      <c r="P12" s="166">
        <v>2281</v>
      </c>
      <c r="Q12" s="166">
        <v>19576</v>
      </c>
      <c r="R12" s="166">
        <v>18362</v>
      </c>
      <c r="S12" s="166">
        <v>15803</v>
      </c>
      <c r="T12" s="166">
        <v>17616</v>
      </c>
      <c r="U12" s="181">
        <f>IFERROR(T12/S12-1,"-")</f>
        <v>0.1147250522052774</v>
      </c>
      <c r="V12" s="165">
        <f t="shared" si="5"/>
        <v>1813</v>
      </c>
      <c r="W12" s="167">
        <f t="shared" si="4"/>
        <v>4.9600738830260505E-2</v>
      </c>
    </row>
    <row r="13" spans="1:23" s="57" customFormat="1" x14ac:dyDescent="0.25">
      <c r="B13" s="161" t="s">
        <v>109</v>
      </c>
      <c r="C13" s="162">
        <v>601732</v>
      </c>
      <c r="D13" s="162">
        <v>134263</v>
      </c>
      <c r="E13" s="162">
        <v>1150393</v>
      </c>
      <c r="F13" s="162">
        <v>1336036</v>
      </c>
      <c r="G13" s="162">
        <v>1437387</v>
      </c>
      <c r="H13" s="162">
        <v>1408765</v>
      </c>
      <c r="I13" s="180">
        <f>IFERROR(H13/G13-1,"-")</f>
        <v>-1.9912521819106521E-2</v>
      </c>
      <c r="J13" s="161">
        <f t="shared" si="1"/>
        <v>-28622</v>
      </c>
      <c r="K13" s="163">
        <f t="shared" si="2"/>
        <v>0.81707892825905892</v>
      </c>
      <c r="N13" s="161" t="s">
        <v>109</v>
      </c>
      <c r="O13" s="162">
        <v>137440</v>
      </c>
      <c r="P13" s="162">
        <v>11874</v>
      </c>
      <c r="Q13" s="162">
        <v>251120</v>
      </c>
      <c r="R13" s="162">
        <v>297544</v>
      </c>
      <c r="S13" s="162">
        <v>316491</v>
      </c>
      <c r="T13" s="162">
        <v>327610</v>
      </c>
      <c r="U13" s="180">
        <f>IFERROR(T13/S13-1,"-")</f>
        <v>3.5132120660618993E-2</v>
      </c>
      <c r="V13" s="161">
        <f t="shared" si="5"/>
        <v>11119</v>
      </c>
      <c r="W13" s="163">
        <f t="shared" si="4"/>
        <v>0.92243971663156477</v>
      </c>
    </row>
    <row r="14" spans="1:23" s="57" customFormat="1" x14ac:dyDescent="0.25">
      <c r="B14" s="165" t="s">
        <v>112</v>
      </c>
      <c r="C14" s="166">
        <v>240301</v>
      </c>
      <c r="D14" s="166">
        <v>6412</v>
      </c>
      <c r="E14" s="166">
        <v>490065</v>
      </c>
      <c r="F14" s="166">
        <v>574496</v>
      </c>
      <c r="G14" s="166">
        <v>613870</v>
      </c>
      <c r="H14" s="166">
        <v>608627</v>
      </c>
      <c r="I14" s="181">
        <f t="shared" ref="I14:I21" si="6">IFERROR(H14/G14-1,"-")</f>
        <v>-8.5408962809715439E-3</v>
      </c>
      <c r="J14" s="165">
        <f t="shared" si="1"/>
        <v>-5243</v>
      </c>
      <c r="K14" s="167">
        <f t="shared" si="2"/>
        <v>0.35300159847066492</v>
      </c>
      <c r="N14" s="165" t="s">
        <v>112</v>
      </c>
      <c r="O14" s="166">
        <v>66259</v>
      </c>
      <c r="P14" s="166">
        <v>352</v>
      </c>
      <c r="Q14" s="166">
        <v>119890</v>
      </c>
      <c r="R14" s="166">
        <v>141116</v>
      </c>
      <c r="S14" s="166">
        <v>155506</v>
      </c>
      <c r="T14" s="166">
        <v>159432</v>
      </c>
      <c r="U14" s="181">
        <f t="shared" ref="U14:U21" si="7">IFERROR(T14/S14-1,"-")</f>
        <v>2.5246614278548796E-2</v>
      </c>
      <c r="V14" s="165">
        <f t="shared" si="5"/>
        <v>3926</v>
      </c>
      <c r="W14" s="167">
        <f t="shared" si="4"/>
        <v>0.4489069591953958</v>
      </c>
    </row>
    <row r="15" spans="1:23" x14ac:dyDescent="0.25">
      <c r="A15" s="1"/>
      <c r="B15" s="165" t="s">
        <v>115</v>
      </c>
      <c r="C15" s="166">
        <v>87097</v>
      </c>
      <c r="D15" s="166">
        <v>20843</v>
      </c>
      <c r="E15" s="166">
        <v>136228</v>
      </c>
      <c r="F15" s="166">
        <v>165214</v>
      </c>
      <c r="G15" s="166">
        <v>177221</v>
      </c>
      <c r="H15" s="166">
        <v>167677</v>
      </c>
      <c r="I15" s="181">
        <f t="shared" si="6"/>
        <v>-5.3853662940622216E-2</v>
      </c>
      <c r="J15" s="165">
        <f t="shared" si="1"/>
        <v>-9544</v>
      </c>
      <c r="K15" s="167">
        <f t="shared" si="2"/>
        <v>9.7252092047782443E-2</v>
      </c>
      <c r="N15" s="165" t="s">
        <v>115</v>
      </c>
      <c r="O15" s="166">
        <v>8479</v>
      </c>
      <c r="P15" s="166">
        <v>1105</v>
      </c>
      <c r="Q15" s="166">
        <v>10775</v>
      </c>
      <c r="R15" s="166">
        <v>15072</v>
      </c>
      <c r="S15" s="166">
        <v>14473</v>
      </c>
      <c r="T15" s="166">
        <v>14218</v>
      </c>
      <c r="U15" s="181">
        <f t="shared" si="7"/>
        <v>-1.76190147170594E-2</v>
      </c>
      <c r="V15" s="165">
        <f t="shared" si="5"/>
        <v>-255</v>
      </c>
      <c r="W15" s="167">
        <f t="shared" si="4"/>
        <v>4.0033112209845817E-2</v>
      </c>
    </row>
    <row r="16" spans="1:23" x14ac:dyDescent="0.25">
      <c r="A16" s="1"/>
      <c r="B16" s="165" t="s">
        <v>118</v>
      </c>
      <c r="C16" s="166">
        <v>31900</v>
      </c>
      <c r="D16" s="166">
        <v>28506</v>
      </c>
      <c r="E16" s="166">
        <v>70805</v>
      </c>
      <c r="F16" s="166">
        <v>81295</v>
      </c>
      <c r="G16" s="166">
        <v>85199</v>
      </c>
      <c r="H16" s="166">
        <v>79460</v>
      </c>
      <c r="I16" s="181">
        <f t="shared" si="6"/>
        <v>-6.7359945539266941E-2</v>
      </c>
      <c r="J16" s="165">
        <f t="shared" si="1"/>
        <v>-5739</v>
      </c>
      <c r="K16" s="167">
        <f t="shared" si="2"/>
        <v>4.6086530854659809E-2</v>
      </c>
      <c r="N16" s="165" t="s">
        <v>118</v>
      </c>
      <c r="O16" s="166">
        <v>4192</v>
      </c>
      <c r="P16" s="166">
        <v>1810</v>
      </c>
      <c r="Q16" s="166">
        <v>7246</v>
      </c>
      <c r="R16" s="166">
        <v>9037</v>
      </c>
      <c r="S16" s="166">
        <v>8149</v>
      </c>
      <c r="T16" s="166">
        <v>8990</v>
      </c>
      <c r="U16" s="181">
        <f t="shared" si="7"/>
        <v>0.10320284697508897</v>
      </c>
      <c r="V16" s="165">
        <f t="shared" si="5"/>
        <v>841</v>
      </c>
      <c r="W16" s="167">
        <f t="shared" si="4"/>
        <v>2.5312820281791663E-2</v>
      </c>
    </row>
    <row r="17" spans="1:23" x14ac:dyDescent="0.25">
      <c r="A17" s="1"/>
      <c r="B17" s="165" t="s">
        <v>125</v>
      </c>
      <c r="C17" s="166">
        <v>19336</v>
      </c>
      <c r="D17" s="166">
        <v>2358</v>
      </c>
      <c r="E17" s="166">
        <v>54883</v>
      </c>
      <c r="F17" s="166">
        <v>47311</v>
      </c>
      <c r="G17" s="166">
        <v>52955</v>
      </c>
      <c r="H17" s="166">
        <v>48699</v>
      </c>
      <c r="I17" s="181">
        <f t="shared" si="6"/>
        <v>-8.0370125578321239E-2</v>
      </c>
      <c r="J17" s="165">
        <f t="shared" si="1"/>
        <v>-4256</v>
      </c>
      <c r="K17" s="167">
        <f t="shared" si="2"/>
        <v>2.824525504771052E-2</v>
      </c>
      <c r="N17" s="165" t="s">
        <v>125</v>
      </c>
      <c r="O17" s="166">
        <v>5403</v>
      </c>
      <c r="P17" s="166">
        <v>195</v>
      </c>
      <c r="Q17" s="166">
        <v>12594</v>
      </c>
      <c r="R17" s="166">
        <v>11888</v>
      </c>
      <c r="S17" s="166">
        <v>12864</v>
      </c>
      <c r="T17" s="166">
        <v>11220</v>
      </c>
      <c r="U17" s="181">
        <f t="shared" si="7"/>
        <v>-0.12779850746268662</v>
      </c>
      <c r="V17" s="165">
        <f t="shared" si="5"/>
        <v>-1644</v>
      </c>
      <c r="W17" s="167">
        <f t="shared" si="4"/>
        <v>3.1591751230445213E-2</v>
      </c>
    </row>
    <row r="18" spans="1:23" x14ac:dyDescent="0.25">
      <c r="A18" s="1"/>
      <c r="B18" s="165" t="s">
        <v>121</v>
      </c>
      <c r="C18" s="166">
        <v>26204</v>
      </c>
      <c r="D18" s="166">
        <v>6260</v>
      </c>
      <c r="E18" s="166">
        <v>56228</v>
      </c>
      <c r="F18" s="166">
        <v>54206</v>
      </c>
      <c r="G18" s="166">
        <v>58347</v>
      </c>
      <c r="H18" s="166">
        <v>53557</v>
      </c>
      <c r="I18" s="181">
        <f t="shared" si="6"/>
        <v>-8.2095052016384784E-2</v>
      </c>
      <c r="J18" s="165">
        <f t="shared" si="1"/>
        <v>-4790</v>
      </c>
      <c r="K18" s="167">
        <f t="shared" si="2"/>
        <v>3.1062878592789018E-2</v>
      </c>
      <c r="N18" s="165" t="s">
        <v>121</v>
      </c>
      <c r="O18" s="166">
        <v>7570</v>
      </c>
      <c r="P18" s="166">
        <v>469</v>
      </c>
      <c r="Q18" s="166">
        <v>12166</v>
      </c>
      <c r="R18" s="166">
        <v>14198</v>
      </c>
      <c r="S18" s="166">
        <v>15291</v>
      </c>
      <c r="T18" s="166">
        <v>11866</v>
      </c>
      <c r="U18" s="181">
        <f t="shared" si="7"/>
        <v>-0.22398796677784316</v>
      </c>
      <c r="V18" s="165">
        <f t="shared" si="5"/>
        <v>-3425</v>
      </c>
      <c r="W18" s="167">
        <f t="shared" si="4"/>
        <v>3.341067024068297E-2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359</v>
      </c>
      <c r="E19" s="166">
        <v>21042</v>
      </c>
      <c r="F19" s="166">
        <v>27702</v>
      </c>
      <c r="G19" s="166">
        <v>24130</v>
      </c>
      <c r="H19" s="166">
        <v>23388</v>
      </c>
      <c r="I19" s="181">
        <f t="shared" si="6"/>
        <v>-3.0750103605470369E-2</v>
      </c>
      <c r="J19" s="165">
        <f t="shared" si="1"/>
        <v>-742</v>
      </c>
      <c r="K19" s="167">
        <f t="shared" si="2"/>
        <v>1.3564960780629041E-2</v>
      </c>
      <c r="N19" s="165" t="s">
        <v>130</v>
      </c>
      <c r="O19" s="166">
        <v>3315</v>
      </c>
      <c r="P19" s="166">
        <v>90</v>
      </c>
      <c r="Q19" s="166">
        <v>4407</v>
      </c>
      <c r="R19" s="166">
        <v>5859</v>
      </c>
      <c r="S19" s="166">
        <v>4745</v>
      </c>
      <c r="T19" s="166">
        <v>5941</v>
      </c>
      <c r="U19" s="181">
        <f t="shared" si="7"/>
        <v>0.25205479452054802</v>
      </c>
      <c r="V19" s="165">
        <f t="shared" si="5"/>
        <v>1196</v>
      </c>
      <c r="W19" s="167">
        <f t="shared" si="4"/>
        <v>1.6727860433161764E-2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1239</v>
      </c>
      <c r="E20" s="166">
        <v>14994</v>
      </c>
      <c r="F20" s="166">
        <v>24171</v>
      </c>
      <c r="G20" s="166">
        <v>23536</v>
      </c>
      <c r="H20" s="166">
        <v>19936</v>
      </c>
      <c r="I20" s="181">
        <f t="shared" si="6"/>
        <v>-0.15295717199184233</v>
      </c>
      <c r="J20" s="165">
        <f t="shared" si="1"/>
        <v>-3600</v>
      </c>
      <c r="K20" s="167">
        <f t="shared" si="2"/>
        <v>1.1562812473175157E-2</v>
      </c>
      <c r="N20" s="165" t="s">
        <v>133</v>
      </c>
      <c r="O20" s="166">
        <v>4738</v>
      </c>
      <c r="P20" s="166">
        <v>618</v>
      </c>
      <c r="Q20" s="166">
        <v>3743</v>
      </c>
      <c r="R20" s="166">
        <v>5667</v>
      </c>
      <c r="S20" s="166">
        <v>5288</v>
      </c>
      <c r="T20" s="166">
        <v>4524</v>
      </c>
      <c r="U20" s="181">
        <f t="shared" si="7"/>
        <v>-0.14447806354009074</v>
      </c>
      <c r="V20" s="165">
        <f t="shared" si="5"/>
        <v>-764</v>
      </c>
      <c r="W20" s="167">
        <f t="shared" si="4"/>
        <v>1.2738064399869353E-2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68286</v>
      </c>
      <c r="E21" s="171">
        <f t="shared" si="9"/>
        <v>306148</v>
      </c>
      <c r="F21" s="171">
        <f t="shared" si="9"/>
        <v>361641</v>
      </c>
      <c r="G21" s="171">
        <f t="shared" si="9"/>
        <v>402129</v>
      </c>
      <c r="H21" s="171">
        <f t="shared" si="9"/>
        <v>407421</v>
      </c>
      <c r="I21" s="182">
        <f t="shared" si="6"/>
        <v>1.3159956133479644E-2</v>
      </c>
      <c r="J21" s="170">
        <f t="shared" si="1"/>
        <v>5292</v>
      </c>
      <c r="K21" s="172">
        <f t="shared" si="2"/>
        <v>0.23630279999164805</v>
      </c>
      <c r="N21" s="170" t="s">
        <v>147</v>
      </c>
      <c r="O21" s="171">
        <f t="shared" ref="O21:T21" si="10">O13-SUM(O14:O20)</f>
        <v>37484</v>
      </c>
      <c r="P21" s="171">
        <f t="shared" si="10"/>
        <v>7235</v>
      </c>
      <c r="Q21" s="171">
        <f t="shared" si="10"/>
        <v>80299</v>
      </c>
      <c r="R21" s="171">
        <f t="shared" si="10"/>
        <v>94707</v>
      </c>
      <c r="S21" s="171">
        <f t="shared" si="10"/>
        <v>100175</v>
      </c>
      <c r="T21" s="171">
        <f t="shared" si="10"/>
        <v>111419</v>
      </c>
      <c r="U21" s="182">
        <f t="shared" si="7"/>
        <v>0.11224357374594462</v>
      </c>
      <c r="V21" s="170">
        <f>T21-S21</f>
        <v>11244</v>
      </c>
      <c r="W21" s="172">
        <f t="shared" si="4"/>
        <v>0.31371847864037211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106333</v>
      </c>
      <c r="E23" s="178">
        <f t="shared" si="11"/>
        <v>589877</v>
      </c>
      <c r="F23" s="178">
        <f t="shared" si="11"/>
        <v>623197</v>
      </c>
      <c r="G23" s="178">
        <f t="shared" si="11"/>
        <v>652775</v>
      </c>
      <c r="H23" s="178">
        <f t="shared" si="11"/>
        <v>619504</v>
      </c>
      <c r="I23" s="179">
        <f>IFERROR(H23/G23-1,"-")</f>
        <v>-5.0968557313009866E-2</v>
      </c>
      <c r="J23" s="178">
        <f>H23-G23</f>
        <v>-33271</v>
      </c>
      <c r="K23" s="179">
        <f t="shared" ref="K23:K35" si="12">H23/H$9</f>
        <v>0.35931022162830567</v>
      </c>
    </row>
    <row r="24" spans="1:23" x14ac:dyDescent="0.25">
      <c r="B24" s="161" t="s">
        <v>99</v>
      </c>
      <c r="C24" s="162">
        <v>16647</v>
      </c>
      <c r="D24" s="162">
        <v>51731</v>
      </c>
      <c r="E24" s="162">
        <v>55488</v>
      </c>
      <c r="F24" s="162">
        <v>44883</v>
      </c>
      <c r="G24" s="162">
        <v>37960</v>
      </c>
      <c r="H24" s="162">
        <v>36558</v>
      </c>
      <c r="I24" s="180">
        <f>IFERROR(H24/G24-1,"-")</f>
        <v>-3.6933614330874609E-2</v>
      </c>
      <c r="J24" s="161">
        <f t="shared" ref="J24:J34" si="13">H24-G24</f>
        <v>-1402</v>
      </c>
      <c r="K24" s="163">
        <f t="shared" si="12"/>
        <v>2.1203516171465559E-2</v>
      </c>
    </row>
    <row r="25" spans="1:23" x14ac:dyDescent="0.25">
      <c r="B25" s="165" t="s">
        <v>105</v>
      </c>
      <c r="C25" s="166">
        <v>6472</v>
      </c>
      <c r="D25" s="166">
        <v>31211</v>
      </c>
      <c r="E25" s="166">
        <v>24274</v>
      </c>
      <c r="F25" s="166">
        <v>17934</v>
      </c>
      <c r="G25" s="166">
        <v>12486</v>
      </c>
      <c r="H25" s="166">
        <v>15967</v>
      </c>
      <c r="I25" s="181">
        <f>IFERROR(H25/G25-1,"-")</f>
        <v>0.27879224731699503</v>
      </c>
      <c r="J25" s="165">
        <f t="shared" si="13"/>
        <v>3481</v>
      </c>
      <c r="K25" s="167">
        <f t="shared" si="12"/>
        <v>9.2608059168934453E-3</v>
      </c>
    </row>
    <row r="26" spans="1:23" x14ac:dyDescent="0.25">
      <c r="B26" s="165" t="s">
        <v>102</v>
      </c>
      <c r="C26" s="166">
        <v>10175</v>
      </c>
      <c r="D26" s="166">
        <v>20520</v>
      </c>
      <c r="E26" s="166">
        <v>31214</v>
      </c>
      <c r="F26" s="166">
        <v>26949</v>
      </c>
      <c r="G26" s="166">
        <v>25474</v>
      </c>
      <c r="H26" s="166">
        <v>20591</v>
      </c>
      <c r="I26" s="181">
        <f>IFERROR(H26/G26-1,"-")</f>
        <v>-0.19168564026065793</v>
      </c>
      <c r="J26" s="165">
        <f t="shared" si="13"/>
        <v>-4883</v>
      </c>
      <c r="K26" s="167">
        <f t="shared" si="12"/>
        <v>1.1942710254572114E-2</v>
      </c>
    </row>
    <row r="27" spans="1:23" x14ac:dyDescent="0.25">
      <c r="B27" s="161" t="s">
        <v>109</v>
      </c>
      <c r="C27" s="162">
        <v>263177</v>
      </c>
      <c r="D27" s="162">
        <v>54602</v>
      </c>
      <c r="E27" s="162">
        <v>534389</v>
      </c>
      <c r="F27" s="162">
        <v>578314</v>
      </c>
      <c r="G27" s="162">
        <v>614815</v>
      </c>
      <c r="H27" s="162">
        <v>582946</v>
      </c>
      <c r="I27" s="180">
        <f>IFERROR(H27/G27-1,"-")</f>
        <v>-5.1835104868944271E-2</v>
      </c>
      <c r="J27" s="161">
        <f t="shared" si="13"/>
        <v>-31869</v>
      </c>
      <c r="K27" s="163">
        <f t="shared" si="12"/>
        <v>0.33810670545684013</v>
      </c>
    </row>
    <row r="28" spans="1:23" x14ac:dyDescent="0.25">
      <c r="B28" s="165" t="s">
        <v>112</v>
      </c>
      <c r="C28" s="166">
        <v>115594</v>
      </c>
      <c r="D28" s="166">
        <v>2112</v>
      </c>
      <c r="E28" s="166">
        <v>254736</v>
      </c>
      <c r="F28" s="166">
        <v>280511</v>
      </c>
      <c r="G28" s="166">
        <v>300106</v>
      </c>
      <c r="H28" s="166">
        <v>288822</v>
      </c>
      <c r="I28" s="181">
        <f t="shared" ref="I28:I35" si="14">IFERROR(H28/G28-1,"-")</f>
        <v>-3.7600047983045948E-2</v>
      </c>
      <c r="J28" s="165">
        <f t="shared" si="13"/>
        <v>-11284</v>
      </c>
      <c r="K28" s="167">
        <f t="shared" si="12"/>
        <v>0.16751578170783482</v>
      </c>
    </row>
    <row r="29" spans="1:23" x14ac:dyDescent="0.25">
      <c r="B29" s="165" t="s">
        <v>115</v>
      </c>
      <c r="C29" s="166">
        <v>34149</v>
      </c>
      <c r="D29" s="166">
        <v>8726</v>
      </c>
      <c r="E29" s="166">
        <v>60554</v>
      </c>
      <c r="F29" s="166">
        <v>69683</v>
      </c>
      <c r="G29" s="166">
        <v>71536</v>
      </c>
      <c r="H29" s="166">
        <v>64839</v>
      </c>
      <c r="I29" s="181">
        <f t="shared" si="14"/>
        <v>-9.3617199731603651E-2</v>
      </c>
      <c r="J29" s="165">
        <f t="shared" si="13"/>
        <v>-6697</v>
      </c>
      <c r="K29" s="167">
        <f t="shared" si="12"/>
        <v>3.7606400378621792E-2</v>
      </c>
    </row>
    <row r="30" spans="1:23" x14ac:dyDescent="0.25">
      <c r="B30" s="165" t="s">
        <v>118</v>
      </c>
      <c r="C30" s="166">
        <v>11026</v>
      </c>
      <c r="D30" s="166">
        <v>10430</v>
      </c>
      <c r="E30" s="166">
        <v>23216</v>
      </c>
      <c r="F30" s="166">
        <v>22053</v>
      </c>
      <c r="G30" s="166">
        <v>19753</v>
      </c>
      <c r="H30" s="166">
        <v>18373</v>
      </c>
      <c r="I30" s="181">
        <f t="shared" si="14"/>
        <v>-6.9862805649774762E-2</v>
      </c>
      <c r="J30" s="165">
        <f t="shared" si="13"/>
        <v>-1380</v>
      </c>
      <c r="K30" s="167">
        <f t="shared" si="12"/>
        <v>1.065627776733784E-2</v>
      </c>
    </row>
    <row r="31" spans="1:23" x14ac:dyDescent="0.25">
      <c r="B31" s="165" t="s">
        <v>125</v>
      </c>
      <c r="C31" s="166">
        <v>10228</v>
      </c>
      <c r="D31" s="166">
        <v>1001</v>
      </c>
      <c r="E31" s="166">
        <v>29848</v>
      </c>
      <c r="F31" s="166">
        <v>23212</v>
      </c>
      <c r="G31" s="166">
        <v>25328</v>
      </c>
      <c r="H31" s="166">
        <v>23297</v>
      </c>
      <c r="I31" s="181">
        <f t="shared" si="14"/>
        <v>-8.0187934301958252E-2</v>
      </c>
      <c r="J31" s="165">
        <f t="shared" si="13"/>
        <v>-2031</v>
      </c>
      <c r="K31" s="167">
        <f t="shared" si="12"/>
        <v>1.3512181088862442E-2</v>
      </c>
    </row>
    <row r="32" spans="1:23" x14ac:dyDescent="0.25">
      <c r="B32" s="165" t="s">
        <v>121</v>
      </c>
      <c r="C32" s="166">
        <v>14676</v>
      </c>
      <c r="D32" s="166">
        <v>3628</v>
      </c>
      <c r="E32" s="166">
        <v>34755</v>
      </c>
      <c r="F32" s="166">
        <v>30662</v>
      </c>
      <c r="G32" s="166">
        <v>31773</v>
      </c>
      <c r="H32" s="166">
        <v>31017</v>
      </c>
      <c r="I32" s="181">
        <f t="shared" si="14"/>
        <v>-2.3793787177792458E-2</v>
      </c>
      <c r="J32" s="165">
        <f t="shared" si="13"/>
        <v>-756</v>
      </c>
      <c r="K32" s="167">
        <f t="shared" si="12"/>
        <v>1.7989754939831151E-2</v>
      </c>
    </row>
    <row r="33" spans="2:11" x14ac:dyDescent="0.25">
      <c r="B33" s="165" t="s">
        <v>130</v>
      </c>
      <c r="C33" s="166">
        <v>9525</v>
      </c>
      <c r="D33" s="166">
        <v>110</v>
      </c>
      <c r="E33" s="166">
        <v>11194</v>
      </c>
      <c r="F33" s="166">
        <v>12511</v>
      </c>
      <c r="G33" s="166">
        <v>11517</v>
      </c>
      <c r="H33" s="166">
        <v>10342</v>
      </c>
      <c r="I33" s="181">
        <f t="shared" si="14"/>
        <v>-0.10202309629243722</v>
      </c>
      <c r="J33" s="165">
        <f t="shared" si="13"/>
        <v>-1175</v>
      </c>
      <c r="K33" s="167">
        <f t="shared" si="12"/>
        <v>5.9983249697821766E-3</v>
      </c>
    </row>
    <row r="34" spans="2:11" x14ac:dyDescent="0.25">
      <c r="B34" s="165" t="s">
        <v>133</v>
      </c>
      <c r="C34" s="166">
        <v>11099</v>
      </c>
      <c r="D34" s="166">
        <v>193</v>
      </c>
      <c r="E34" s="166">
        <v>6836</v>
      </c>
      <c r="F34" s="166">
        <v>11342</v>
      </c>
      <c r="G34" s="166">
        <v>11011</v>
      </c>
      <c r="H34" s="166">
        <v>9395</v>
      </c>
      <c r="I34" s="181">
        <f t="shared" si="14"/>
        <v>-0.14676232858051041</v>
      </c>
      <c r="J34" s="165">
        <f t="shared" si="13"/>
        <v>-1616</v>
      </c>
      <c r="K34" s="167">
        <f t="shared" si="12"/>
        <v>5.4490681774418438E-3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28402</v>
      </c>
      <c r="E35" s="171">
        <f t="shared" si="16"/>
        <v>113250</v>
      </c>
      <c r="F35" s="171">
        <f t="shared" si="16"/>
        <v>128340</v>
      </c>
      <c r="G35" s="171">
        <f t="shared" si="16"/>
        <v>143791</v>
      </c>
      <c r="H35" s="171">
        <f t="shared" si="16"/>
        <v>136861</v>
      </c>
      <c r="I35" s="182">
        <f t="shared" si="14"/>
        <v>-4.8194949614370874E-2</v>
      </c>
      <c r="J35" s="170">
        <f>H35-G35</f>
        <v>-6930</v>
      </c>
      <c r="K35" s="172">
        <f t="shared" si="12"/>
        <v>7.9378916427128063E-2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16403</v>
      </c>
      <c r="E37" s="178">
        <f t="shared" si="17"/>
        <v>277876</v>
      </c>
      <c r="F37" s="178">
        <f t="shared" si="17"/>
        <v>323810</v>
      </c>
      <c r="G37" s="178">
        <f t="shared" si="17"/>
        <v>341885</v>
      </c>
      <c r="H37" s="178">
        <f t="shared" si="17"/>
        <v>355156</v>
      </c>
      <c r="I37" s="179">
        <f>IFERROR(H37/G37-1,"-")</f>
        <v>3.8817146116384205E-2</v>
      </c>
      <c r="J37" s="178">
        <f>H37-G37</f>
        <v>13271</v>
      </c>
      <c r="K37" s="179">
        <f t="shared" ref="K37:K49" si="18">H37/H$9</f>
        <v>0.20598927702262218</v>
      </c>
    </row>
    <row r="38" spans="2:11" x14ac:dyDescent="0.25">
      <c r="B38" s="161" t="s">
        <v>99</v>
      </c>
      <c r="C38" s="162">
        <v>9666</v>
      </c>
      <c r="D38" s="162">
        <v>4529</v>
      </c>
      <c r="E38" s="162">
        <v>26756</v>
      </c>
      <c r="F38" s="162">
        <v>26266</v>
      </c>
      <c r="G38" s="162">
        <v>25394</v>
      </c>
      <c r="H38" s="162">
        <v>27546</v>
      </c>
      <c r="I38" s="180">
        <f>IFERROR(H38/G38-1,"-")</f>
        <v>8.4744427817594614E-2</v>
      </c>
      <c r="J38" s="161">
        <f t="shared" ref="J38:J48" si="19">H38-G38</f>
        <v>2152</v>
      </c>
      <c r="K38" s="163">
        <f t="shared" si="18"/>
        <v>1.5976586696733693E-2</v>
      </c>
    </row>
    <row r="39" spans="2:11" x14ac:dyDescent="0.25">
      <c r="B39" s="165" t="s">
        <v>105</v>
      </c>
      <c r="C39" s="166">
        <v>2065</v>
      </c>
      <c r="D39" s="166">
        <v>2248</v>
      </c>
      <c r="E39" s="166">
        <v>7180</v>
      </c>
      <c r="F39" s="166">
        <v>7904</v>
      </c>
      <c r="G39" s="166">
        <v>9591</v>
      </c>
      <c r="H39" s="166">
        <v>9930</v>
      </c>
      <c r="I39" s="181">
        <f>IFERROR(H39/G39-1,"-")</f>
        <v>3.5345636534250824E-2</v>
      </c>
      <c r="J39" s="165">
        <f t="shared" si="19"/>
        <v>339</v>
      </c>
      <c r="K39" s="167">
        <f t="shared" si="18"/>
        <v>5.7593663653004263E-3</v>
      </c>
    </row>
    <row r="40" spans="2:11" x14ac:dyDescent="0.25">
      <c r="B40" s="165" t="s">
        <v>102</v>
      </c>
      <c r="C40" s="166">
        <v>7601</v>
      </c>
      <c r="D40" s="166">
        <v>2281</v>
      </c>
      <c r="E40" s="166">
        <v>19576</v>
      </c>
      <c r="F40" s="166">
        <v>18362</v>
      </c>
      <c r="G40" s="166">
        <v>15803</v>
      </c>
      <c r="H40" s="166">
        <v>17616</v>
      </c>
      <c r="I40" s="181">
        <f>IFERROR(H40/G40-1,"-")</f>
        <v>0.1147250522052774</v>
      </c>
      <c r="J40" s="165">
        <f t="shared" si="19"/>
        <v>1813</v>
      </c>
      <c r="K40" s="167">
        <f t="shared" si="18"/>
        <v>1.0217220331433264E-2</v>
      </c>
    </row>
    <row r="41" spans="2:11" x14ac:dyDescent="0.25">
      <c r="B41" s="161" t="s">
        <v>109</v>
      </c>
      <c r="C41" s="162">
        <v>137440</v>
      </c>
      <c r="D41" s="162">
        <v>11874</v>
      </c>
      <c r="E41" s="162">
        <v>251120</v>
      </c>
      <c r="F41" s="162">
        <v>297544</v>
      </c>
      <c r="G41" s="162">
        <v>316491</v>
      </c>
      <c r="H41" s="162">
        <v>327610</v>
      </c>
      <c r="I41" s="180">
        <f>IFERROR(H41/G41-1,"-")</f>
        <v>3.5132120660618993E-2</v>
      </c>
      <c r="J41" s="161">
        <f t="shared" si="19"/>
        <v>11119</v>
      </c>
      <c r="K41" s="163">
        <f t="shared" si="18"/>
        <v>0.19001269032588849</v>
      </c>
    </row>
    <row r="42" spans="2:11" x14ac:dyDescent="0.25">
      <c r="B42" s="165" t="s">
        <v>112</v>
      </c>
      <c r="C42" s="166">
        <v>66259</v>
      </c>
      <c r="D42" s="166">
        <v>352</v>
      </c>
      <c r="E42" s="166">
        <v>119890</v>
      </c>
      <c r="F42" s="166">
        <v>141116</v>
      </c>
      <c r="G42" s="166">
        <v>155506</v>
      </c>
      <c r="H42" s="166">
        <v>159432</v>
      </c>
      <c r="I42" s="181">
        <f t="shared" ref="I42:I49" si="20">IFERROR(H42/G42-1,"-")</f>
        <v>2.5246614278548796E-2</v>
      </c>
      <c r="J42" s="165">
        <f t="shared" si="19"/>
        <v>3926</v>
      </c>
      <c r="K42" s="167">
        <f t="shared" si="18"/>
        <v>9.2470019975083348E-2</v>
      </c>
    </row>
    <row r="43" spans="2:11" x14ac:dyDescent="0.25">
      <c r="B43" s="165" t="s">
        <v>115</v>
      </c>
      <c r="C43" s="166">
        <v>8479</v>
      </c>
      <c r="D43" s="166">
        <v>1105</v>
      </c>
      <c r="E43" s="166">
        <v>10775</v>
      </c>
      <c r="F43" s="166">
        <v>15072</v>
      </c>
      <c r="G43" s="166">
        <v>14473</v>
      </c>
      <c r="H43" s="166">
        <v>14218</v>
      </c>
      <c r="I43" s="181">
        <f t="shared" si="20"/>
        <v>-1.76190147170594E-2</v>
      </c>
      <c r="J43" s="165">
        <f t="shared" si="19"/>
        <v>-255</v>
      </c>
      <c r="K43" s="167">
        <f t="shared" si="18"/>
        <v>8.2463918410716486E-3</v>
      </c>
    </row>
    <row r="44" spans="2:11" x14ac:dyDescent="0.25">
      <c r="B44" s="165" t="s">
        <v>118</v>
      </c>
      <c r="C44" s="166">
        <v>4192</v>
      </c>
      <c r="D44" s="166">
        <v>1810</v>
      </c>
      <c r="E44" s="166">
        <v>7246</v>
      </c>
      <c r="F44" s="166">
        <v>9037</v>
      </c>
      <c r="G44" s="166">
        <v>8149</v>
      </c>
      <c r="H44" s="166">
        <v>8990</v>
      </c>
      <c r="I44" s="181">
        <f t="shared" si="20"/>
        <v>0.10320284697508897</v>
      </c>
      <c r="J44" s="165">
        <f t="shared" si="19"/>
        <v>841</v>
      </c>
      <c r="K44" s="167">
        <f t="shared" si="18"/>
        <v>5.2141695492498325E-3</v>
      </c>
    </row>
    <row r="45" spans="2:11" x14ac:dyDescent="0.25">
      <c r="B45" s="165" t="s">
        <v>125</v>
      </c>
      <c r="C45" s="166">
        <v>5403</v>
      </c>
      <c r="D45" s="166">
        <v>195</v>
      </c>
      <c r="E45" s="166">
        <v>12594</v>
      </c>
      <c r="F45" s="166">
        <v>11888</v>
      </c>
      <c r="G45" s="166">
        <v>12864</v>
      </c>
      <c r="H45" s="166">
        <v>11220</v>
      </c>
      <c r="I45" s="181">
        <f t="shared" si="20"/>
        <v>-0.12779850746268662</v>
      </c>
      <c r="J45" s="165">
        <f t="shared" si="19"/>
        <v>-1644</v>
      </c>
      <c r="K45" s="167">
        <f t="shared" si="18"/>
        <v>6.5075619958379445E-3</v>
      </c>
    </row>
    <row r="46" spans="2:11" x14ac:dyDescent="0.25">
      <c r="B46" s="165" t="s">
        <v>121</v>
      </c>
      <c r="C46" s="166">
        <v>7570</v>
      </c>
      <c r="D46" s="166">
        <v>469</v>
      </c>
      <c r="E46" s="166">
        <v>12166</v>
      </c>
      <c r="F46" s="166">
        <v>14198</v>
      </c>
      <c r="G46" s="166">
        <v>15291</v>
      </c>
      <c r="H46" s="166">
        <v>11866</v>
      </c>
      <c r="I46" s="181">
        <f t="shared" si="20"/>
        <v>-0.22398796677784316</v>
      </c>
      <c r="J46" s="165">
        <f t="shared" si="19"/>
        <v>-3425</v>
      </c>
      <c r="K46" s="167">
        <f t="shared" si="18"/>
        <v>6.8822398077195233E-3</v>
      </c>
    </row>
    <row r="47" spans="2:11" x14ac:dyDescent="0.25">
      <c r="B47" s="165" t="s">
        <v>130</v>
      </c>
      <c r="C47" s="166">
        <v>3315</v>
      </c>
      <c r="D47" s="166">
        <v>90</v>
      </c>
      <c r="E47" s="166">
        <v>4407</v>
      </c>
      <c r="F47" s="166">
        <v>5859</v>
      </c>
      <c r="G47" s="166">
        <v>4745</v>
      </c>
      <c r="H47" s="166">
        <v>5941</v>
      </c>
      <c r="I47" s="181">
        <f t="shared" si="20"/>
        <v>0.25205479452054802</v>
      </c>
      <c r="J47" s="165">
        <f t="shared" si="19"/>
        <v>1196</v>
      </c>
      <c r="K47" s="167">
        <f t="shared" si="18"/>
        <v>3.4457598767623195E-3</v>
      </c>
    </row>
    <row r="48" spans="2:11" x14ac:dyDescent="0.25">
      <c r="B48" s="165" t="s">
        <v>133</v>
      </c>
      <c r="C48" s="166">
        <v>4738</v>
      </c>
      <c r="D48" s="166">
        <v>618</v>
      </c>
      <c r="E48" s="166">
        <v>3743</v>
      </c>
      <c r="F48" s="166">
        <v>5667</v>
      </c>
      <c r="G48" s="166">
        <v>5288</v>
      </c>
      <c r="H48" s="166">
        <v>4524</v>
      </c>
      <c r="I48" s="181">
        <f t="shared" si="20"/>
        <v>-0.14447806354009074</v>
      </c>
      <c r="J48" s="165">
        <f t="shared" si="19"/>
        <v>-764</v>
      </c>
      <c r="K48" s="167">
        <f t="shared" si="18"/>
        <v>2.6239046763966898E-3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7235</v>
      </c>
      <c r="E49" s="171">
        <f t="shared" si="22"/>
        <v>80299</v>
      </c>
      <c r="F49" s="171">
        <f t="shared" si="22"/>
        <v>94707</v>
      </c>
      <c r="G49" s="171">
        <f t="shared" si="22"/>
        <v>100175</v>
      </c>
      <c r="H49" s="171">
        <f t="shared" si="22"/>
        <v>111419</v>
      </c>
      <c r="I49" s="182">
        <f t="shared" si="20"/>
        <v>0.11224357374594462</v>
      </c>
      <c r="J49" s="170">
        <f>H49-G49</f>
        <v>11244</v>
      </c>
      <c r="K49" s="172">
        <f t="shared" si="18"/>
        <v>6.4622642603767197E-2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3463</v>
      </c>
      <c r="E51" s="178">
        <f t="shared" si="23"/>
        <v>14300</v>
      </c>
      <c r="F51" s="178">
        <f t="shared" si="23"/>
        <v>24103</v>
      </c>
      <c r="G51" s="178">
        <f t="shared" si="23"/>
        <v>20584</v>
      </c>
      <c r="H51" s="178">
        <f t="shared" si="23"/>
        <v>18160</v>
      </c>
      <c r="I51" s="179">
        <f>IFERROR(H51/G51-1,"-")</f>
        <v>-0.11776136805285664</v>
      </c>
      <c r="J51" s="178">
        <f>H51-G51</f>
        <v>-2424</v>
      </c>
      <c r="K51" s="179">
        <f t="shared" ref="K51:K63" si="24">H51/H$9</f>
        <v>1.0532738488807225E-2</v>
      </c>
    </row>
    <row r="52" spans="2:11" x14ac:dyDescent="0.25">
      <c r="B52" s="161" t="s">
        <v>99</v>
      </c>
      <c r="C52" s="162">
        <v>773</v>
      </c>
      <c r="D52" s="162">
        <v>787</v>
      </c>
      <c r="E52" s="162">
        <v>1482</v>
      </c>
      <c r="F52" s="162">
        <v>10585</v>
      </c>
      <c r="G52" s="162">
        <v>5640</v>
      </c>
      <c r="H52" s="162">
        <v>3433</v>
      </c>
      <c r="I52" s="180">
        <f>IFERROR(H52/G52-1,"-")</f>
        <v>-0.39131205673758862</v>
      </c>
      <c r="J52" s="161">
        <f t="shared" ref="J52:J62" si="25">H52-G52</f>
        <v>-2207</v>
      </c>
      <c r="K52" s="163">
        <f t="shared" si="24"/>
        <v>1.9911283718103087E-3</v>
      </c>
    </row>
    <row r="53" spans="2:11" x14ac:dyDescent="0.25">
      <c r="B53" s="165" t="s">
        <v>105</v>
      </c>
      <c r="C53" s="166">
        <v>367</v>
      </c>
      <c r="D53" s="166">
        <v>309</v>
      </c>
      <c r="E53" s="166">
        <v>479</v>
      </c>
      <c r="F53" s="166">
        <v>7865</v>
      </c>
      <c r="G53" s="166">
        <v>3866</v>
      </c>
      <c r="H53" s="166">
        <v>2151</v>
      </c>
      <c r="I53" s="181">
        <f>IFERROR(H53/G53-1,"-")</f>
        <v>-0.44361096740817385</v>
      </c>
      <c r="J53" s="165">
        <f t="shared" si="25"/>
        <v>-1715</v>
      </c>
      <c r="K53" s="167">
        <f t="shared" si="24"/>
        <v>1.2475727141753492E-3</v>
      </c>
    </row>
    <row r="54" spans="2:11" x14ac:dyDescent="0.25">
      <c r="B54" s="165" t="s">
        <v>102</v>
      </c>
      <c r="C54" s="166">
        <v>406</v>
      </c>
      <c r="D54" s="166">
        <v>478</v>
      </c>
      <c r="E54" s="166">
        <v>1003</v>
      </c>
      <c r="F54" s="166">
        <v>2720</v>
      </c>
      <c r="G54" s="166">
        <v>1774</v>
      </c>
      <c r="H54" s="166">
        <v>1282</v>
      </c>
      <c r="I54" s="181">
        <f>IFERROR(H54/G54-1,"-")</f>
        <v>-0.27733934611048483</v>
      </c>
      <c r="J54" s="165">
        <f t="shared" si="25"/>
        <v>-492</v>
      </c>
      <c r="K54" s="167">
        <f t="shared" si="24"/>
        <v>7.4355565763495942E-4</v>
      </c>
    </row>
    <row r="55" spans="2:11" x14ac:dyDescent="0.25">
      <c r="B55" s="161" t="s">
        <v>109</v>
      </c>
      <c r="C55" s="162">
        <v>7419</v>
      </c>
      <c r="D55" s="162">
        <v>2676</v>
      </c>
      <c r="E55" s="162">
        <v>12818</v>
      </c>
      <c r="F55" s="162">
        <v>13518</v>
      </c>
      <c r="G55" s="162">
        <v>14944</v>
      </c>
      <c r="H55" s="162">
        <v>14727</v>
      </c>
      <c r="I55" s="180">
        <f>IFERROR(H55/G55-1,"-")</f>
        <v>-1.4520877944325439E-2</v>
      </c>
      <c r="J55" s="161">
        <f t="shared" si="25"/>
        <v>-217</v>
      </c>
      <c r="K55" s="163">
        <f t="shared" si="24"/>
        <v>8.5416101169969172E-3</v>
      </c>
    </row>
    <row r="56" spans="2:11" x14ac:dyDescent="0.25">
      <c r="B56" s="165" t="s">
        <v>112</v>
      </c>
      <c r="C56" s="166">
        <v>2301</v>
      </c>
      <c r="D56" s="166">
        <v>55</v>
      </c>
      <c r="E56" s="166">
        <v>4284</v>
      </c>
      <c r="F56" s="166">
        <v>3960</v>
      </c>
      <c r="G56" s="166">
        <v>4477</v>
      </c>
      <c r="H56" s="166">
        <v>5123</v>
      </c>
      <c r="I56" s="181">
        <f t="shared" ref="I56:I63" si="26">IFERROR(H56/G56-1,"-")</f>
        <v>0.14429305338396237</v>
      </c>
      <c r="J56" s="165">
        <f t="shared" si="25"/>
        <v>646</v>
      </c>
      <c r="K56" s="167">
        <f t="shared" si="24"/>
        <v>2.9713226474757386E-3</v>
      </c>
    </row>
    <row r="57" spans="2:11" x14ac:dyDescent="0.25">
      <c r="B57" s="165" t="s">
        <v>115</v>
      </c>
      <c r="C57" s="166">
        <v>2164</v>
      </c>
      <c r="D57" s="166">
        <v>1007</v>
      </c>
      <c r="E57" s="166">
        <v>3320</v>
      </c>
      <c r="F57" s="166">
        <v>2467</v>
      </c>
      <c r="G57" s="166">
        <v>3257</v>
      </c>
      <c r="H57" s="166">
        <v>3102</v>
      </c>
      <c r="I57" s="181">
        <f t="shared" si="26"/>
        <v>-4.7589806570463633E-2</v>
      </c>
      <c r="J57" s="165">
        <f t="shared" si="25"/>
        <v>-155</v>
      </c>
      <c r="K57" s="167">
        <f t="shared" si="24"/>
        <v>1.799149492966961E-3</v>
      </c>
    </row>
    <row r="58" spans="2:11" x14ac:dyDescent="0.25">
      <c r="B58" s="165" t="s">
        <v>118</v>
      </c>
      <c r="C58" s="166">
        <v>393</v>
      </c>
      <c r="D58" s="166">
        <v>446</v>
      </c>
      <c r="E58" s="166">
        <v>1008</v>
      </c>
      <c r="F58" s="166">
        <v>1424</v>
      </c>
      <c r="G58" s="166">
        <v>1158</v>
      </c>
      <c r="H58" s="166">
        <v>901</v>
      </c>
      <c r="I58" s="181">
        <f t="shared" si="26"/>
        <v>-0.22193436960276336</v>
      </c>
      <c r="J58" s="165">
        <f t="shared" si="25"/>
        <v>-257</v>
      </c>
      <c r="K58" s="167">
        <f t="shared" si="24"/>
        <v>5.2257694815062276E-4</v>
      </c>
    </row>
    <row r="59" spans="2:11" x14ac:dyDescent="0.25">
      <c r="B59" s="165" t="s">
        <v>125</v>
      </c>
      <c r="C59" s="166">
        <v>205</v>
      </c>
      <c r="D59" s="166">
        <v>55</v>
      </c>
      <c r="E59" s="166">
        <v>375</v>
      </c>
      <c r="F59" s="166">
        <v>320</v>
      </c>
      <c r="G59" s="166">
        <v>522</v>
      </c>
      <c r="H59" s="166">
        <v>429</v>
      </c>
      <c r="I59" s="181">
        <f t="shared" si="26"/>
        <v>-0.17816091954022983</v>
      </c>
      <c r="J59" s="165">
        <f t="shared" si="25"/>
        <v>-93</v>
      </c>
      <c r="K59" s="167">
        <f t="shared" si="24"/>
        <v>2.4881854689968612E-4</v>
      </c>
    </row>
    <row r="60" spans="2:11" x14ac:dyDescent="0.25">
      <c r="B60" s="165" t="s">
        <v>121</v>
      </c>
      <c r="C60" s="166">
        <v>135</v>
      </c>
      <c r="D60" s="166">
        <v>80</v>
      </c>
      <c r="E60" s="166">
        <v>344</v>
      </c>
      <c r="F60" s="166">
        <v>319</v>
      </c>
      <c r="G60" s="166">
        <v>383</v>
      </c>
      <c r="H60" s="166">
        <v>419</v>
      </c>
      <c r="I60" s="181">
        <f t="shared" si="26"/>
        <v>9.3994778067885143E-2</v>
      </c>
      <c r="J60" s="165">
        <f t="shared" si="25"/>
        <v>36</v>
      </c>
      <c r="K60" s="167">
        <f t="shared" si="24"/>
        <v>2.4301858077148828E-4</v>
      </c>
    </row>
    <row r="61" spans="2:11" x14ac:dyDescent="0.25">
      <c r="B61" s="165" t="s">
        <v>130</v>
      </c>
      <c r="C61" s="166">
        <v>76</v>
      </c>
      <c r="D61" s="166">
        <v>22</v>
      </c>
      <c r="E61" s="166">
        <v>44</v>
      </c>
      <c r="F61" s="166">
        <v>147</v>
      </c>
      <c r="G61" s="166">
        <v>78</v>
      </c>
      <c r="H61" s="166">
        <v>162</v>
      </c>
      <c r="I61" s="181">
        <f t="shared" si="26"/>
        <v>1.0769230769230771</v>
      </c>
      <c r="J61" s="165">
        <f t="shared" si="25"/>
        <v>84</v>
      </c>
      <c r="K61" s="167">
        <f t="shared" si="24"/>
        <v>9.3959451276804539E-5</v>
      </c>
    </row>
    <row r="62" spans="2:11" x14ac:dyDescent="0.25">
      <c r="B62" s="165" t="s">
        <v>133</v>
      </c>
      <c r="C62" s="166">
        <v>105</v>
      </c>
      <c r="D62" s="166">
        <v>14</v>
      </c>
      <c r="E62" s="166">
        <v>88</v>
      </c>
      <c r="F62" s="166">
        <v>133</v>
      </c>
      <c r="G62" s="166">
        <v>83</v>
      </c>
      <c r="H62" s="166">
        <v>321</v>
      </c>
      <c r="I62" s="181">
        <f t="shared" si="26"/>
        <v>2.8674698795180724</v>
      </c>
      <c r="J62" s="165">
        <f t="shared" si="25"/>
        <v>238</v>
      </c>
      <c r="K62" s="167">
        <f t="shared" si="24"/>
        <v>1.8617891271514975E-4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997</v>
      </c>
      <c r="E63" s="171">
        <f t="shared" si="28"/>
        <v>3355</v>
      </c>
      <c r="F63" s="171">
        <f t="shared" si="28"/>
        <v>4748</v>
      </c>
      <c r="G63" s="171">
        <f t="shared" si="28"/>
        <v>4986</v>
      </c>
      <c r="H63" s="171">
        <f t="shared" si="28"/>
        <v>4270</v>
      </c>
      <c r="I63" s="182">
        <f t="shared" si="26"/>
        <v>-0.14360208584035294</v>
      </c>
      <c r="J63" s="170">
        <f>H63-G63</f>
        <v>-716</v>
      </c>
      <c r="K63" s="172">
        <f t="shared" si="24"/>
        <v>2.4765855367404653E-3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13364</v>
      </c>
      <c r="E65" s="178">
        <f t="shared" si="29"/>
        <v>52151</v>
      </c>
      <c r="F65" s="178">
        <f t="shared" si="29"/>
        <v>67931</v>
      </c>
      <c r="G65" s="178">
        <f t="shared" si="29"/>
        <v>84114</v>
      </c>
      <c r="H65" s="178">
        <f t="shared" si="29"/>
        <v>62084</v>
      </c>
      <c r="I65" s="179">
        <f>IFERROR(H65/G65-1,"-")</f>
        <v>-0.26190646028009601</v>
      </c>
      <c r="J65" s="178">
        <f>H65-G65</f>
        <v>-22030</v>
      </c>
      <c r="K65" s="179">
        <f t="shared" ref="K65:K77" si="30">H65/H$9</f>
        <v>3.6008509710303289E-2</v>
      </c>
    </row>
    <row r="66" spans="2:11" x14ac:dyDescent="0.25">
      <c r="B66" s="161" t="s">
        <v>99</v>
      </c>
      <c r="C66" s="162">
        <v>5481</v>
      </c>
      <c r="D66" s="162">
        <v>6820</v>
      </c>
      <c r="E66" s="162">
        <v>12344</v>
      </c>
      <c r="F66" s="162">
        <v>6571</v>
      </c>
      <c r="G66" s="162">
        <v>20644</v>
      </c>
      <c r="H66" s="162">
        <v>12615</v>
      </c>
      <c r="I66" s="180">
        <f>IFERROR(H66/G66-1,"-")</f>
        <v>-0.38892656461925978</v>
      </c>
      <c r="J66" s="161">
        <f t="shared" ref="J66:J76" si="31">H66-G66</f>
        <v>-8029</v>
      </c>
      <c r="K66" s="163">
        <f t="shared" si="30"/>
        <v>7.3166572707215388E-3</v>
      </c>
    </row>
    <row r="67" spans="2:11" x14ac:dyDescent="0.25">
      <c r="B67" s="165" t="s">
        <v>105</v>
      </c>
      <c r="C67" s="166">
        <v>2199</v>
      </c>
      <c r="D67" s="166">
        <v>6751</v>
      </c>
      <c r="E67" s="166">
        <v>8839</v>
      </c>
      <c r="F67" s="166">
        <v>4414</v>
      </c>
      <c r="G67" s="166">
        <v>11240</v>
      </c>
      <c r="H67" s="166">
        <v>4292</v>
      </c>
      <c r="I67" s="181">
        <f>IFERROR(H67/G67-1,"-")</f>
        <v>-0.61814946619217082</v>
      </c>
      <c r="J67" s="165">
        <f t="shared" si="31"/>
        <v>-6948</v>
      </c>
      <c r="K67" s="167">
        <f t="shared" si="30"/>
        <v>2.4893454622225007E-3</v>
      </c>
    </row>
    <row r="68" spans="2:11" x14ac:dyDescent="0.25">
      <c r="B68" s="165" t="s">
        <v>102</v>
      </c>
      <c r="C68" s="166">
        <v>3282</v>
      </c>
      <c r="D68" s="166">
        <v>69</v>
      </c>
      <c r="E68" s="166">
        <v>3505</v>
      </c>
      <c r="F68" s="166">
        <v>2157</v>
      </c>
      <c r="G68" s="166">
        <v>9404</v>
      </c>
      <c r="H68" s="166">
        <v>8323</v>
      </c>
      <c r="I68" s="181">
        <f>IFERROR(H68/G68-1,"-")</f>
        <v>-0.11495108464483195</v>
      </c>
      <c r="J68" s="165">
        <f t="shared" si="31"/>
        <v>-1081</v>
      </c>
      <c r="K68" s="167">
        <f t="shared" si="30"/>
        <v>4.8273118084990385E-3</v>
      </c>
    </row>
    <row r="69" spans="2:11" x14ac:dyDescent="0.25">
      <c r="B69" s="161" t="s">
        <v>109</v>
      </c>
      <c r="C69" s="162">
        <v>17854</v>
      </c>
      <c r="D69" s="162">
        <v>6544</v>
      </c>
      <c r="E69" s="162">
        <v>39807</v>
      </c>
      <c r="F69" s="162">
        <v>61360</v>
      </c>
      <c r="G69" s="162">
        <v>63470</v>
      </c>
      <c r="H69" s="162">
        <v>49469</v>
      </c>
      <c r="I69" s="180">
        <f>IFERROR(H69/G69-1,"-")</f>
        <v>-0.22059240586103668</v>
      </c>
      <c r="J69" s="161">
        <f t="shared" si="31"/>
        <v>-14001</v>
      </c>
      <c r="K69" s="163">
        <f t="shared" si="30"/>
        <v>2.8691852439581753E-2</v>
      </c>
    </row>
    <row r="70" spans="2:11" x14ac:dyDescent="0.25">
      <c r="B70" s="165" t="s">
        <v>112</v>
      </c>
      <c r="C70" s="166">
        <v>7112</v>
      </c>
      <c r="D70" s="166">
        <v>585</v>
      </c>
      <c r="E70" s="166">
        <v>15807</v>
      </c>
      <c r="F70" s="166">
        <v>22517</v>
      </c>
      <c r="G70" s="166">
        <v>19990</v>
      </c>
      <c r="H70" s="166">
        <v>20697</v>
      </c>
      <c r="I70" s="181">
        <f t="shared" ref="I70:I77" si="32">IFERROR(H70/G70-1,"-")</f>
        <v>3.5367683841921016E-2</v>
      </c>
      <c r="J70" s="165">
        <f t="shared" si="31"/>
        <v>707</v>
      </c>
      <c r="K70" s="167">
        <f t="shared" si="30"/>
        <v>1.2004189895531011E-2</v>
      </c>
    </row>
    <row r="71" spans="2:11" x14ac:dyDescent="0.25">
      <c r="B71" s="165" t="s">
        <v>115</v>
      </c>
      <c r="C71" s="166">
        <v>2067</v>
      </c>
      <c r="D71" s="166">
        <v>1120</v>
      </c>
      <c r="E71" s="166">
        <v>4505</v>
      </c>
      <c r="F71" s="166">
        <v>3468</v>
      </c>
      <c r="G71" s="166">
        <v>4663</v>
      </c>
      <c r="H71" s="166">
        <v>4860</v>
      </c>
      <c r="I71" s="181">
        <f t="shared" si="32"/>
        <v>4.2247480162985296E-2</v>
      </c>
      <c r="J71" s="165">
        <f t="shared" si="31"/>
        <v>197</v>
      </c>
      <c r="K71" s="167">
        <f t="shared" si="30"/>
        <v>2.8187835383041361E-3</v>
      </c>
    </row>
    <row r="72" spans="2:11" x14ac:dyDescent="0.25">
      <c r="B72" s="165" t="s">
        <v>118</v>
      </c>
      <c r="C72" s="166">
        <v>2431</v>
      </c>
      <c r="D72" s="166">
        <v>969</v>
      </c>
      <c r="E72" s="166">
        <v>6043</v>
      </c>
      <c r="F72" s="166">
        <v>8110</v>
      </c>
      <c r="G72" s="166">
        <v>9664</v>
      </c>
      <c r="H72" s="166">
        <v>4243</v>
      </c>
      <c r="I72" s="181">
        <f t="shared" si="32"/>
        <v>-0.56094784768211925</v>
      </c>
      <c r="J72" s="165">
        <f t="shared" si="31"/>
        <v>-5421</v>
      </c>
      <c r="K72" s="167">
        <f t="shared" si="30"/>
        <v>2.4609256281943313E-3</v>
      </c>
    </row>
    <row r="73" spans="2:11" x14ac:dyDescent="0.25">
      <c r="B73" s="165" t="s">
        <v>125</v>
      </c>
      <c r="C73" s="166">
        <v>204</v>
      </c>
      <c r="D73" s="166">
        <v>178</v>
      </c>
      <c r="E73" s="166">
        <v>621</v>
      </c>
      <c r="F73" s="166">
        <v>1564</v>
      </c>
      <c r="G73" s="166">
        <v>2265</v>
      </c>
      <c r="H73" s="166">
        <v>1198</v>
      </c>
      <c r="I73" s="181">
        <f t="shared" si="32"/>
        <v>-0.47108167770419429</v>
      </c>
      <c r="J73" s="165">
        <f t="shared" si="31"/>
        <v>-1067</v>
      </c>
      <c r="K73" s="167">
        <f t="shared" si="30"/>
        <v>6.9483594215809783E-4</v>
      </c>
    </row>
    <row r="74" spans="2:11" x14ac:dyDescent="0.25">
      <c r="B74" s="165" t="s">
        <v>121</v>
      </c>
      <c r="C74" s="166">
        <v>442</v>
      </c>
      <c r="D74" s="166">
        <v>354</v>
      </c>
      <c r="E74" s="166">
        <v>1193</v>
      </c>
      <c r="F74" s="166">
        <v>1181</v>
      </c>
      <c r="G74" s="166">
        <v>1580</v>
      </c>
      <c r="H74" s="166">
        <v>1358</v>
      </c>
      <c r="I74" s="181">
        <f t="shared" si="32"/>
        <v>-0.14050632911392402</v>
      </c>
      <c r="J74" s="165">
        <f t="shared" si="31"/>
        <v>-222</v>
      </c>
      <c r="K74" s="167">
        <f t="shared" si="30"/>
        <v>7.8763540020926283E-4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844</v>
      </c>
      <c r="F75" s="166">
        <v>3180</v>
      </c>
      <c r="G75" s="166">
        <v>1637</v>
      </c>
      <c r="H75" s="166">
        <v>797</v>
      </c>
      <c r="I75" s="181">
        <f t="shared" si="32"/>
        <v>-0.51313378130726939</v>
      </c>
      <c r="J75" s="165">
        <f t="shared" si="31"/>
        <v>-840</v>
      </c>
      <c r="K75" s="167">
        <f t="shared" si="30"/>
        <v>4.6225730041736556E-4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191</v>
      </c>
      <c r="F76" s="166">
        <v>904</v>
      </c>
      <c r="G76" s="166">
        <v>202</v>
      </c>
      <c r="H76" s="166">
        <v>501</v>
      </c>
      <c r="I76" s="181">
        <f t="shared" si="32"/>
        <v>1.4801980198019802</v>
      </c>
      <c r="J76" s="165">
        <f t="shared" si="31"/>
        <v>299</v>
      </c>
      <c r="K76" s="167">
        <f t="shared" si="30"/>
        <v>2.9057830302271033E-4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3338</v>
      </c>
      <c r="E77" s="171">
        <f t="shared" si="34"/>
        <v>10603</v>
      </c>
      <c r="F77" s="171">
        <f t="shared" si="34"/>
        <v>20436</v>
      </c>
      <c r="G77" s="171">
        <f t="shared" si="34"/>
        <v>23469</v>
      </c>
      <c r="H77" s="171">
        <f t="shared" si="34"/>
        <v>15815</v>
      </c>
      <c r="I77" s="182">
        <f t="shared" si="32"/>
        <v>-0.32613234479526187</v>
      </c>
      <c r="J77" s="170">
        <f>H77-G77</f>
        <v>-7654</v>
      </c>
      <c r="K77" s="172">
        <f t="shared" si="30"/>
        <v>9.1726464317448391E-3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32704</v>
      </c>
      <c r="E79" s="178">
        <f t="shared" si="35"/>
        <v>210102</v>
      </c>
      <c r="F79" s="178">
        <f t="shared" si="35"/>
        <v>249332</v>
      </c>
      <c r="G79" s="178">
        <f t="shared" si="35"/>
        <v>287138</v>
      </c>
      <c r="H79" s="178">
        <f t="shared" si="35"/>
        <v>292974</v>
      </c>
      <c r="I79" s="179">
        <f>IFERROR(H79/G79-1,"-")</f>
        <v>2.032472191071899E-2</v>
      </c>
      <c r="J79" s="178">
        <f>H79-G79</f>
        <v>5836</v>
      </c>
      <c r="K79" s="179">
        <f t="shared" ref="K79:K91" si="36">H79/H$9</f>
        <v>0.16992392764426256</v>
      </c>
    </row>
    <row r="80" spans="2:11" x14ac:dyDescent="0.25">
      <c r="B80" s="161" t="s">
        <v>99</v>
      </c>
      <c r="C80" s="162">
        <v>40712</v>
      </c>
      <c r="D80" s="162">
        <v>17346</v>
      </c>
      <c r="E80" s="162">
        <v>96269</v>
      </c>
      <c r="F80" s="162">
        <v>102348</v>
      </c>
      <c r="G80" s="162">
        <v>106565</v>
      </c>
      <c r="H80" s="162">
        <v>110602</v>
      </c>
      <c r="I80" s="180">
        <f>IFERROR(H80/G80-1,"-")</f>
        <v>3.7882982217426031E-2</v>
      </c>
      <c r="J80" s="161">
        <f t="shared" ref="J80:J90" si="37">H80-G80</f>
        <v>4037</v>
      </c>
      <c r="K80" s="163">
        <f t="shared" si="36"/>
        <v>6.4148785371093434E-2</v>
      </c>
    </row>
    <row r="81" spans="2:11" x14ac:dyDescent="0.25">
      <c r="B81" s="165" t="s">
        <v>105</v>
      </c>
      <c r="C81" s="166">
        <v>6804</v>
      </c>
      <c r="D81" s="166">
        <v>8031</v>
      </c>
      <c r="E81" s="166">
        <v>24077</v>
      </c>
      <c r="F81" s="166">
        <v>18732</v>
      </c>
      <c r="G81" s="166">
        <v>24062</v>
      </c>
      <c r="H81" s="166">
        <v>22049</v>
      </c>
      <c r="I81" s="181">
        <f>IFERROR(H81/G81-1,"-")</f>
        <v>-8.3658881223505954E-2</v>
      </c>
      <c r="J81" s="165">
        <f t="shared" si="37"/>
        <v>-2013</v>
      </c>
      <c r="K81" s="167">
        <f t="shared" si="36"/>
        <v>1.2788345316063354E-2</v>
      </c>
    </row>
    <row r="82" spans="2:11" x14ac:dyDescent="0.25">
      <c r="B82" s="165" t="s">
        <v>102</v>
      </c>
      <c r="C82" s="166">
        <v>33908</v>
      </c>
      <c r="D82" s="166">
        <v>9315</v>
      </c>
      <c r="E82" s="166">
        <v>72192</v>
      </c>
      <c r="F82" s="166">
        <v>83616</v>
      </c>
      <c r="G82" s="166">
        <v>82503</v>
      </c>
      <c r="H82" s="166">
        <v>88553</v>
      </c>
      <c r="I82" s="181">
        <f>IFERROR(H82/G82-1,"-")</f>
        <v>7.3330666763632868E-2</v>
      </c>
      <c r="J82" s="165">
        <f t="shared" si="37"/>
        <v>6050</v>
      </c>
      <c r="K82" s="167">
        <f t="shared" si="36"/>
        <v>5.1360440055030078E-2</v>
      </c>
    </row>
    <row r="83" spans="2:11" x14ac:dyDescent="0.25">
      <c r="B83" s="161" t="s">
        <v>109</v>
      </c>
      <c r="C83" s="162">
        <v>75507</v>
      </c>
      <c r="D83" s="162">
        <v>15358</v>
      </c>
      <c r="E83" s="162">
        <v>113833</v>
      </c>
      <c r="F83" s="162">
        <v>146984</v>
      </c>
      <c r="G83" s="162">
        <v>180573</v>
      </c>
      <c r="H83" s="162">
        <v>182372</v>
      </c>
      <c r="I83" s="180">
        <f>IFERROR(H83/G83-1,"-")</f>
        <v>9.9627297547253413E-3</v>
      </c>
      <c r="J83" s="161">
        <f t="shared" si="37"/>
        <v>1799</v>
      </c>
      <c r="K83" s="163">
        <f t="shared" si="36"/>
        <v>0.10577514227316913</v>
      </c>
    </row>
    <row r="84" spans="2:11" x14ac:dyDescent="0.25">
      <c r="B84" s="165" t="s">
        <v>112</v>
      </c>
      <c r="C84" s="166">
        <v>14988</v>
      </c>
      <c r="D84" s="166">
        <v>1142</v>
      </c>
      <c r="E84" s="166">
        <v>20713</v>
      </c>
      <c r="F84" s="166">
        <v>29756</v>
      </c>
      <c r="G84" s="166">
        <v>36481</v>
      </c>
      <c r="H84" s="166">
        <v>37327</v>
      </c>
      <c r="I84" s="181">
        <f t="shared" ref="I84:I91" si="38">IFERROR(H84/G84-1,"-")</f>
        <v>2.319015377867939E-2</v>
      </c>
      <c r="J84" s="165">
        <f t="shared" si="37"/>
        <v>846</v>
      </c>
      <c r="K84" s="167">
        <f t="shared" si="36"/>
        <v>2.1649533566723972E-2</v>
      </c>
    </row>
    <row r="85" spans="2:11" x14ac:dyDescent="0.25">
      <c r="B85" s="165" t="s">
        <v>115</v>
      </c>
      <c r="C85" s="166">
        <v>28410</v>
      </c>
      <c r="D85" s="166">
        <v>2887</v>
      </c>
      <c r="E85" s="166">
        <v>38556</v>
      </c>
      <c r="F85" s="166">
        <v>49386</v>
      </c>
      <c r="G85" s="166">
        <v>56939</v>
      </c>
      <c r="H85" s="166">
        <v>54659</v>
      </c>
      <c r="I85" s="181">
        <f t="shared" si="38"/>
        <v>-4.0042852877640978E-2</v>
      </c>
      <c r="J85" s="165">
        <f t="shared" si="37"/>
        <v>-2280</v>
      </c>
      <c r="K85" s="167">
        <f t="shared" si="36"/>
        <v>3.170203486011642E-2</v>
      </c>
    </row>
    <row r="86" spans="2:11" x14ac:dyDescent="0.25">
      <c r="B86" s="165" t="s">
        <v>118</v>
      </c>
      <c r="C86" s="166">
        <v>5054</v>
      </c>
      <c r="D86" s="166">
        <v>3579</v>
      </c>
      <c r="E86" s="166">
        <v>11539</v>
      </c>
      <c r="F86" s="166">
        <v>14931</v>
      </c>
      <c r="G86" s="166">
        <v>21535</v>
      </c>
      <c r="H86" s="166">
        <v>20445</v>
      </c>
      <c r="I86" s="181">
        <f t="shared" si="38"/>
        <v>-5.0615277455305363E-2</v>
      </c>
      <c r="J86" s="165">
        <f t="shared" si="37"/>
        <v>-1090</v>
      </c>
      <c r="K86" s="167">
        <f t="shared" si="36"/>
        <v>1.1858030749100426E-2</v>
      </c>
    </row>
    <row r="87" spans="2:11" x14ac:dyDescent="0.25">
      <c r="B87" s="165" t="s">
        <v>125</v>
      </c>
      <c r="C87" s="166">
        <v>1174</v>
      </c>
      <c r="D87" s="166">
        <v>174</v>
      </c>
      <c r="E87" s="166">
        <v>2551</v>
      </c>
      <c r="F87" s="166">
        <v>2309</v>
      </c>
      <c r="G87" s="166">
        <v>3945</v>
      </c>
      <c r="H87" s="166">
        <v>4793</v>
      </c>
      <c r="I87" s="181">
        <f t="shared" si="38"/>
        <v>0.21495564005069712</v>
      </c>
      <c r="J87" s="165">
        <f t="shared" si="37"/>
        <v>848</v>
      </c>
      <c r="K87" s="167">
        <f t="shared" si="36"/>
        <v>2.7799237652452111E-3</v>
      </c>
    </row>
    <row r="88" spans="2:11" x14ac:dyDescent="0.25">
      <c r="B88" s="165" t="s">
        <v>121</v>
      </c>
      <c r="C88" s="166">
        <v>993</v>
      </c>
      <c r="D88" s="166">
        <v>352</v>
      </c>
      <c r="E88" s="166">
        <v>2185</v>
      </c>
      <c r="F88" s="166">
        <v>2107</v>
      </c>
      <c r="G88" s="166">
        <v>2607</v>
      </c>
      <c r="H88" s="166">
        <v>2854</v>
      </c>
      <c r="I88" s="181">
        <f t="shared" si="38"/>
        <v>9.474491752972769E-2</v>
      </c>
      <c r="J88" s="165">
        <f t="shared" si="37"/>
        <v>247</v>
      </c>
      <c r="K88" s="167">
        <f t="shared" si="36"/>
        <v>1.6553103329876554E-3</v>
      </c>
    </row>
    <row r="89" spans="2:11" x14ac:dyDescent="0.25">
      <c r="B89" s="165" t="s">
        <v>130</v>
      </c>
      <c r="C89" s="166">
        <v>1688</v>
      </c>
      <c r="D89" s="166">
        <v>44</v>
      </c>
      <c r="E89" s="166">
        <v>1645</v>
      </c>
      <c r="F89" s="166">
        <v>2415</v>
      </c>
      <c r="G89" s="166">
        <v>2370</v>
      </c>
      <c r="H89" s="166">
        <v>2452</v>
      </c>
      <c r="I89" s="181">
        <f t="shared" si="38"/>
        <v>3.459915611814357E-2</v>
      </c>
      <c r="J89" s="165">
        <f t="shared" si="37"/>
        <v>82</v>
      </c>
      <c r="K89" s="167">
        <f t="shared" si="36"/>
        <v>1.4221516946341032E-3</v>
      </c>
    </row>
    <row r="90" spans="2:11" x14ac:dyDescent="0.25">
      <c r="B90" s="165" t="s">
        <v>133</v>
      </c>
      <c r="C90" s="166">
        <v>2253</v>
      </c>
      <c r="D90" s="166">
        <v>168</v>
      </c>
      <c r="E90" s="166">
        <v>1378</v>
      </c>
      <c r="F90" s="166">
        <v>2420</v>
      </c>
      <c r="G90" s="166">
        <v>2880</v>
      </c>
      <c r="H90" s="166">
        <v>2020</v>
      </c>
      <c r="I90" s="181">
        <f t="shared" si="38"/>
        <v>-0.29861111111111116</v>
      </c>
      <c r="J90" s="165">
        <f t="shared" si="37"/>
        <v>-860</v>
      </c>
      <c r="K90" s="167">
        <f t="shared" si="36"/>
        <v>1.1715931578959579E-3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7012</v>
      </c>
      <c r="E91" s="171">
        <f t="shared" si="40"/>
        <v>35266</v>
      </c>
      <c r="F91" s="171">
        <f t="shared" si="40"/>
        <v>43660</v>
      </c>
      <c r="G91" s="171">
        <f t="shared" si="40"/>
        <v>53816</v>
      </c>
      <c r="H91" s="171">
        <f t="shared" si="40"/>
        <v>57822</v>
      </c>
      <c r="I91" s="182">
        <f t="shared" si="38"/>
        <v>7.4438828601159468E-2</v>
      </c>
      <c r="J91" s="170">
        <f>H91-G91</f>
        <v>4006</v>
      </c>
      <c r="K91" s="172">
        <f t="shared" si="36"/>
        <v>3.3536564146465386E-2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9308</v>
      </c>
      <c r="E93" s="178">
        <f t="shared" si="41"/>
        <v>20151</v>
      </c>
      <c r="F93" s="178">
        <f t="shared" si="41"/>
        <v>26502</v>
      </c>
      <c r="G93" s="178">
        <f t="shared" si="41"/>
        <v>25234</v>
      </c>
      <c r="H93" s="178">
        <f t="shared" si="41"/>
        <v>24153</v>
      </c>
      <c r="I93" s="179">
        <f>IFERROR(H93/G93-1,"-")</f>
        <v>-4.2839026709994399E-2</v>
      </c>
      <c r="J93" s="178">
        <f>H93-G93</f>
        <v>-1081</v>
      </c>
      <c r="K93" s="179">
        <f t="shared" ref="K93:K105" si="42">H93/H$9</f>
        <v>1.4008658189436174E-2</v>
      </c>
    </row>
    <row r="94" spans="2:11" x14ac:dyDescent="0.25">
      <c r="B94" s="161" t="s">
        <v>99</v>
      </c>
      <c r="C94" s="162">
        <v>7454</v>
      </c>
      <c r="D94" s="162">
        <v>5503</v>
      </c>
      <c r="E94" s="162">
        <v>11803</v>
      </c>
      <c r="F94" s="162">
        <v>16636</v>
      </c>
      <c r="G94" s="162">
        <v>13888</v>
      </c>
      <c r="H94" s="162">
        <v>13527</v>
      </c>
      <c r="I94" s="180">
        <f>IFERROR(H94/G94-1,"-")</f>
        <v>-2.5993663594470084E-2</v>
      </c>
      <c r="J94" s="161">
        <f t="shared" ref="J94:J104" si="43">H94-G94</f>
        <v>-361</v>
      </c>
      <c r="K94" s="163">
        <f t="shared" si="42"/>
        <v>7.8456141816131801E-3</v>
      </c>
    </row>
    <row r="95" spans="2:11" x14ac:dyDescent="0.25">
      <c r="B95" s="165" t="s">
        <v>105</v>
      </c>
      <c r="C95" s="166">
        <v>4239</v>
      </c>
      <c r="D95" s="166">
        <v>3153</v>
      </c>
      <c r="E95" s="166">
        <v>5649</v>
      </c>
      <c r="F95" s="166">
        <v>5137</v>
      </c>
      <c r="G95" s="166">
        <v>3948</v>
      </c>
      <c r="H95" s="166">
        <v>4372</v>
      </c>
      <c r="I95" s="181">
        <f>IFERROR(H95/G95-1,"-")</f>
        <v>0.10739614994934144</v>
      </c>
      <c r="J95" s="165">
        <f t="shared" si="43"/>
        <v>424</v>
      </c>
      <c r="K95" s="167">
        <f t="shared" si="42"/>
        <v>2.5357451912480832E-3</v>
      </c>
    </row>
    <row r="96" spans="2:11" x14ac:dyDescent="0.25">
      <c r="B96" s="165" t="s">
        <v>102</v>
      </c>
      <c r="C96" s="166">
        <v>3215</v>
      </c>
      <c r="D96" s="166">
        <v>2350</v>
      </c>
      <c r="E96" s="166">
        <v>6154</v>
      </c>
      <c r="F96" s="166">
        <v>11499</v>
      </c>
      <c r="G96" s="166">
        <v>9940</v>
      </c>
      <c r="H96" s="166">
        <v>9155</v>
      </c>
      <c r="I96" s="181">
        <f>IFERROR(H96/G96-1,"-")</f>
        <v>-7.8973843058350091E-2</v>
      </c>
      <c r="J96" s="165">
        <f t="shared" si="43"/>
        <v>-785</v>
      </c>
      <c r="K96" s="167">
        <f t="shared" si="42"/>
        <v>5.3098689903650961E-3</v>
      </c>
    </row>
    <row r="97" spans="2:11" x14ac:dyDescent="0.25">
      <c r="B97" s="161" t="s">
        <v>109</v>
      </c>
      <c r="C97" s="162">
        <v>5300</v>
      </c>
      <c r="D97" s="162">
        <v>3805</v>
      </c>
      <c r="E97" s="162">
        <v>8348</v>
      </c>
      <c r="F97" s="162">
        <v>9866</v>
      </c>
      <c r="G97" s="162">
        <v>11346</v>
      </c>
      <c r="H97" s="162">
        <v>10626</v>
      </c>
      <c r="I97" s="180">
        <f>IFERROR(H97/G97-1,"-")</f>
        <v>-6.3458487572712885E-2</v>
      </c>
      <c r="J97" s="161">
        <f t="shared" si="43"/>
        <v>-720</v>
      </c>
      <c r="K97" s="163">
        <f t="shared" si="42"/>
        <v>6.1630440078229943E-3</v>
      </c>
    </row>
    <row r="98" spans="2:11" x14ac:dyDescent="0.25">
      <c r="B98" s="165" t="s">
        <v>112</v>
      </c>
      <c r="C98" s="166">
        <v>994</v>
      </c>
      <c r="D98" s="166">
        <v>120</v>
      </c>
      <c r="E98" s="166">
        <v>1187</v>
      </c>
      <c r="F98" s="166">
        <v>1437</v>
      </c>
      <c r="G98" s="166">
        <v>1745</v>
      </c>
      <c r="H98" s="166">
        <v>1439</v>
      </c>
      <c r="I98" s="181">
        <f t="shared" ref="I98:I105" si="44">IFERROR(H98/G98-1,"-")</f>
        <v>-0.17535816618911171</v>
      </c>
      <c r="J98" s="165">
        <f t="shared" si="43"/>
        <v>-306</v>
      </c>
      <c r="K98" s="167">
        <f t="shared" si="42"/>
        <v>8.34615125847665E-4</v>
      </c>
    </row>
    <row r="99" spans="2:11" x14ac:dyDescent="0.25">
      <c r="B99" s="165" t="s">
        <v>115</v>
      </c>
      <c r="C99" s="166">
        <v>1071</v>
      </c>
      <c r="D99" s="166">
        <v>553</v>
      </c>
      <c r="E99" s="166">
        <v>1672</v>
      </c>
      <c r="F99" s="166">
        <v>1896</v>
      </c>
      <c r="G99" s="166">
        <v>2335</v>
      </c>
      <c r="H99" s="166">
        <v>2056</v>
      </c>
      <c r="I99" s="181">
        <f t="shared" si="44"/>
        <v>-0.11948608137044969</v>
      </c>
      <c r="J99" s="165">
        <f t="shared" si="43"/>
        <v>-279</v>
      </c>
      <c r="K99" s="167">
        <f t="shared" si="42"/>
        <v>1.19247303595747E-3</v>
      </c>
    </row>
    <row r="100" spans="2:11" x14ac:dyDescent="0.25">
      <c r="B100" s="165" t="s">
        <v>118</v>
      </c>
      <c r="C100" s="166">
        <v>1161</v>
      </c>
      <c r="D100" s="166">
        <v>1690</v>
      </c>
      <c r="E100" s="166">
        <v>1657</v>
      </c>
      <c r="F100" s="166">
        <v>1967</v>
      </c>
      <c r="G100" s="166">
        <v>1964</v>
      </c>
      <c r="H100" s="166">
        <v>1892</v>
      </c>
      <c r="I100" s="181">
        <f t="shared" si="44"/>
        <v>-3.6659877800407359E-2</v>
      </c>
      <c r="J100" s="165">
        <f t="shared" si="43"/>
        <v>-72</v>
      </c>
      <c r="K100" s="167">
        <f t="shared" si="42"/>
        <v>1.0973535914550259E-3</v>
      </c>
    </row>
    <row r="101" spans="2:11" x14ac:dyDescent="0.25">
      <c r="B101" s="165" t="s">
        <v>125</v>
      </c>
      <c r="C101" s="166">
        <v>265</v>
      </c>
      <c r="D101" s="166">
        <v>67</v>
      </c>
      <c r="E101" s="166">
        <v>587</v>
      </c>
      <c r="F101" s="166">
        <v>501</v>
      </c>
      <c r="G101" s="166">
        <v>562</v>
      </c>
      <c r="H101" s="166">
        <v>543</v>
      </c>
      <c r="I101" s="181">
        <f t="shared" si="44"/>
        <v>-3.3807829181494609E-2</v>
      </c>
      <c r="J101" s="165">
        <f t="shared" si="43"/>
        <v>-19</v>
      </c>
      <c r="K101" s="167">
        <f t="shared" si="42"/>
        <v>3.1493816076114117E-4</v>
      </c>
    </row>
    <row r="102" spans="2:11" x14ac:dyDescent="0.25">
      <c r="B102" s="165" t="s">
        <v>121</v>
      </c>
      <c r="C102" s="166">
        <v>132</v>
      </c>
      <c r="D102" s="166">
        <v>129</v>
      </c>
      <c r="E102" s="166">
        <v>342</v>
      </c>
      <c r="F102" s="166">
        <v>261</v>
      </c>
      <c r="G102" s="166">
        <v>495</v>
      </c>
      <c r="H102" s="166">
        <v>466</v>
      </c>
      <c r="I102" s="181">
        <f t="shared" si="44"/>
        <v>-5.858585858585863E-2</v>
      </c>
      <c r="J102" s="165">
        <f t="shared" si="43"/>
        <v>-29</v>
      </c>
      <c r="K102" s="167">
        <f t="shared" si="42"/>
        <v>2.7027842157401803E-4</v>
      </c>
    </row>
    <row r="103" spans="2:11" x14ac:dyDescent="0.25">
      <c r="B103" s="165" t="s">
        <v>130</v>
      </c>
      <c r="C103" s="166">
        <v>112</v>
      </c>
      <c r="D103" s="166">
        <v>17</v>
      </c>
      <c r="E103" s="166">
        <v>175</v>
      </c>
      <c r="F103" s="166">
        <v>85</v>
      </c>
      <c r="G103" s="166">
        <v>104</v>
      </c>
      <c r="H103" s="166">
        <v>126</v>
      </c>
      <c r="I103" s="181">
        <f t="shared" si="44"/>
        <v>0.21153846153846145</v>
      </c>
      <c r="J103" s="165">
        <f t="shared" si="43"/>
        <v>22</v>
      </c>
      <c r="K103" s="167">
        <f t="shared" si="42"/>
        <v>7.3079573215292421E-5</v>
      </c>
    </row>
    <row r="104" spans="2:11" x14ac:dyDescent="0.25">
      <c r="B104" s="165" t="s">
        <v>133</v>
      </c>
      <c r="C104" s="166">
        <v>61</v>
      </c>
      <c r="D104" s="166">
        <v>37</v>
      </c>
      <c r="E104" s="166">
        <v>77</v>
      </c>
      <c r="F104" s="166">
        <v>146</v>
      </c>
      <c r="G104" s="166">
        <v>265</v>
      </c>
      <c r="H104" s="166">
        <v>139</v>
      </c>
      <c r="I104" s="181">
        <f t="shared" si="44"/>
        <v>-0.47547169811320755</v>
      </c>
      <c r="J104" s="165">
        <f t="shared" si="43"/>
        <v>-126</v>
      </c>
      <c r="K104" s="167">
        <f t="shared" si="42"/>
        <v>8.0619529181949571E-5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1192</v>
      </c>
      <c r="E105" s="171">
        <f t="shared" si="46"/>
        <v>2651</v>
      </c>
      <c r="F105" s="171">
        <f t="shared" si="46"/>
        <v>3573</v>
      </c>
      <c r="G105" s="171">
        <f t="shared" si="46"/>
        <v>3876</v>
      </c>
      <c r="H105" s="171">
        <f t="shared" si="46"/>
        <v>3965</v>
      </c>
      <c r="I105" s="182">
        <f t="shared" si="44"/>
        <v>2.2961816305469451E-2</v>
      </c>
      <c r="J105" s="170">
        <f>H105-G105</f>
        <v>89</v>
      </c>
      <c r="K105" s="172">
        <f t="shared" si="42"/>
        <v>2.299686569830432E-3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17961</v>
      </c>
      <c r="E107" s="178">
        <f t="shared" si="47"/>
        <v>68287</v>
      </c>
      <c r="F107" s="178">
        <f t="shared" si="47"/>
        <v>92728</v>
      </c>
      <c r="G107" s="178">
        <f t="shared" si="47"/>
        <v>86636</v>
      </c>
      <c r="H107" s="178">
        <f t="shared" si="47"/>
        <v>95259</v>
      </c>
      <c r="I107" s="179">
        <f>IFERROR(H107/G107-1,"-")</f>
        <v>9.9531372639549476E-2</v>
      </c>
      <c r="J107" s="178">
        <f>H107-G107</f>
        <v>8623</v>
      </c>
      <c r="K107" s="179">
        <f t="shared" ref="K107:K119" si="48">H107/H$9</f>
        <v>5.5249897340599534E-2</v>
      </c>
    </row>
    <row r="108" spans="2:11" x14ac:dyDescent="0.25">
      <c r="B108" s="161" t="s">
        <v>99</v>
      </c>
      <c r="C108" s="162">
        <v>5441</v>
      </c>
      <c r="D108" s="162">
        <v>11052</v>
      </c>
      <c r="E108" s="162">
        <v>13107</v>
      </c>
      <c r="F108" s="162">
        <v>17275</v>
      </c>
      <c r="G108" s="162">
        <v>16131</v>
      </c>
      <c r="H108" s="162">
        <v>17740</v>
      </c>
      <c r="I108" s="180">
        <f>IFERROR(H108/G108-1,"-")</f>
        <v>9.9745831008617003E-2</v>
      </c>
      <c r="J108" s="161">
        <f t="shared" ref="J108:J118" si="49">H108-G108</f>
        <v>1609</v>
      </c>
      <c r="K108" s="163">
        <f t="shared" si="48"/>
        <v>1.0289139911422917E-2</v>
      </c>
    </row>
    <row r="109" spans="2:11" x14ac:dyDescent="0.25">
      <c r="B109" s="165" t="s">
        <v>105</v>
      </c>
      <c r="C109" s="166">
        <v>273</v>
      </c>
      <c r="D109" s="166">
        <v>10160</v>
      </c>
      <c r="E109" s="166">
        <v>5114</v>
      </c>
      <c r="F109" s="166">
        <v>6615</v>
      </c>
      <c r="G109" s="166">
        <v>4058</v>
      </c>
      <c r="H109" s="166">
        <v>5541</v>
      </c>
      <c r="I109" s="181">
        <f>IFERROR(H109/G109-1,"-")</f>
        <v>0.36545096106456376</v>
      </c>
      <c r="J109" s="165">
        <f t="shared" si="49"/>
        <v>1483</v>
      </c>
      <c r="K109" s="167">
        <f t="shared" si="48"/>
        <v>3.2137612316344073E-3</v>
      </c>
    </row>
    <row r="110" spans="2:11" x14ac:dyDescent="0.25">
      <c r="B110" s="165" t="s">
        <v>102</v>
      </c>
      <c r="C110" s="166">
        <v>5168</v>
      </c>
      <c r="D110" s="166">
        <v>892</v>
      </c>
      <c r="E110" s="166">
        <v>7993</v>
      </c>
      <c r="F110" s="166">
        <v>10660</v>
      </c>
      <c r="G110" s="166">
        <v>12073</v>
      </c>
      <c r="H110" s="166">
        <v>12199</v>
      </c>
      <c r="I110" s="181">
        <f>IFERROR(H110/G110-1,"-")</f>
        <v>1.0436511223391065E-2</v>
      </c>
      <c r="J110" s="165">
        <f t="shared" si="49"/>
        <v>126</v>
      </c>
      <c r="K110" s="167">
        <f t="shared" si="48"/>
        <v>7.0753786797885104E-3</v>
      </c>
    </row>
    <row r="111" spans="2:11" x14ac:dyDescent="0.25">
      <c r="B111" s="161" t="s">
        <v>109</v>
      </c>
      <c r="C111" s="162">
        <v>17186</v>
      </c>
      <c r="D111" s="162">
        <v>6909</v>
      </c>
      <c r="E111" s="162">
        <v>55180</v>
      </c>
      <c r="F111" s="162">
        <v>75453</v>
      </c>
      <c r="G111" s="162">
        <v>70505</v>
      </c>
      <c r="H111" s="162">
        <v>77519</v>
      </c>
      <c r="I111" s="180">
        <f>IFERROR(H111/G111-1,"-")</f>
        <v>9.9482306219417005E-2</v>
      </c>
      <c r="J111" s="161">
        <f t="shared" si="49"/>
        <v>7014</v>
      </c>
      <c r="K111" s="163">
        <f t="shared" si="48"/>
        <v>4.4960757429176615E-2</v>
      </c>
    </row>
    <row r="112" spans="2:11" x14ac:dyDescent="0.25">
      <c r="B112" s="165" t="s">
        <v>112</v>
      </c>
      <c r="C112" s="166">
        <v>9701</v>
      </c>
      <c r="D112" s="166">
        <v>999</v>
      </c>
      <c r="E112" s="166">
        <v>30291</v>
      </c>
      <c r="F112" s="166">
        <v>48894</v>
      </c>
      <c r="G112" s="166">
        <v>42355</v>
      </c>
      <c r="H112" s="166">
        <v>44687</v>
      </c>
      <c r="I112" s="181">
        <f t="shared" ref="I112:I119" si="50">IFERROR(H112/G112-1,"-")</f>
        <v>5.5058434659426281E-2</v>
      </c>
      <c r="J112" s="165">
        <f t="shared" si="49"/>
        <v>2332</v>
      </c>
      <c r="K112" s="167">
        <f t="shared" si="48"/>
        <v>2.5918308637077558E-2</v>
      </c>
    </row>
    <row r="113" spans="2:11" x14ac:dyDescent="0.25">
      <c r="B113" s="165" t="s">
        <v>115</v>
      </c>
      <c r="C113" s="166">
        <v>1353</v>
      </c>
      <c r="D113" s="166">
        <v>1535</v>
      </c>
      <c r="E113" s="166">
        <v>3092</v>
      </c>
      <c r="F113" s="166">
        <v>3778</v>
      </c>
      <c r="G113" s="166">
        <v>3352</v>
      </c>
      <c r="H113" s="166">
        <v>3940</v>
      </c>
      <c r="I113" s="181">
        <f t="shared" si="50"/>
        <v>0.17541766109785195</v>
      </c>
      <c r="J113" s="165">
        <f t="shared" si="49"/>
        <v>588</v>
      </c>
      <c r="K113" s="167">
        <f t="shared" si="48"/>
        <v>2.2851866545099378E-3</v>
      </c>
    </row>
    <row r="114" spans="2:11" x14ac:dyDescent="0.25">
      <c r="B114" s="165" t="s">
        <v>118</v>
      </c>
      <c r="C114" s="166">
        <v>895</v>
      </c>
      <c r="D114" s="166">
        <v>1839</v>
      </c>
      <c r="E114" s="166">
        <v>3780</v>
      </c>
      <c r="F114" s="166">
        <v>6852</v>
      </c>
      <c r="G114" s="166">
        <v>4816</v>
      </c>
      <c r="H114" s="166">
        <v>6372</v>
      </c>
      <c r="I114" s="181">
        <f t="shared" si="50"/>
        <v>0.32308970099667778</v>
      </c>
      <c r="J114" s="165">
        <f t="shared" si="49"/>
        <v>1556</v>
      </c>
      <c r="K114" s="167">
        <f t="shared" si="48"/>
        <v>3.6957384168876456E-3</v>
      </c>
    </row>
    <row r="115" spans="2:11" x14ac:dyDescent="0.25">
      <c r="B115" s="165" t="s">
        <v>125</v>
      </c>
      <c r="C115" s="166">
        <v>429</v>
      </c>
      <c r="D115" s="166">
        <v>127</v>
      </c>
      <c r="E115" s="166">
        <v>3219</v>
      </c>
      <c r="F115" s="166">
        <v>2628</v>
      </c>
      <c r="G115" s="166">
        <v>3107</v>
      </c>
      <c r="H115" s="166">
        <v>2989</v>
      </c>
      <c r="I115" s="181">
        <f t="shared" si="50"/>
        <v>-3.7978757644029582E-2</v>
      </c>
      <c r="J115" s="165">
        <f t="shared" si="49"/>
        <v>-118</v>
      </c>
      <c r="K115" s="167">
        <f t="shared" si="48"/>
        <v>1.7336098757183259E-3</v>
      </c>
    </row>
    <row r="116" spans="2:11" x14ac:dyDescent="0.25">
      <c r="B116" s="165" t="s">
        <v>121</v>
      </c>
      <c r="C116" s="166">
        <v>623</v>
      </c>
      <c r="D116" s="166">
        <v>449</v>
      </c>
      <c r="E116" s="166">
        <v>2104</v>
      </c>
      <c r="F116" s="166">
        <v>1868</v>
      </c>
      <c r="G116" s="166">
        <v>2165</v>
      </c>
      <c r="H116" s="166">
        <v>2043</v>
      </c>
      <c r="I116" s="181">
        <f t="shared" si="50"/>
        <v>-5.635103926096996E-2</v>
      </c>
      <c r="J116" s="165">
        <f t="shared" si="49"/>
        <v>-122</v>
      </c>
      <c r="K116" s="167">
        <f t="shared" si="48"/>
        <v>1.1849330799908128E-3</v>
      </c>
    </row>
    <row r="117" spans="2:11" x14ac:dyDescent="0.25">
      <c r="B117" s="165" t="s">
        <v>130</v>
      </c>
      <c r="C117" s="166">
        <v>206</v>
      </c>
      <c r="D117" s="166">
        <v>4</v>
      </c>
      <c r="E117" s="166">
        <v>413</v>
      </c>
      <c r="F117" s="166">
        <v>578</v>
      </c>
      <c r="G117" s="166">
        <v>806</v>
      </c>
      <c r="H117" s="166">
        <v>767</v>
      </c>
      <c r="I117" s="181">
        <f t="shared" si="50"/>
        <v>-4.8387096774193505E-2</v>
      </c>
      <c r="J117" s="165">
        <f t="shared" si="49"/>
        <v>-39</v>
      </c>
      <c r="K117" s="167">
        <f t="shared" si="48"/>
        <v>4.4485740203277214E-4</v>
      </c>
    </row>
    <row r="118" spans="2:11" x14ac:dyDescent="0.25">
      <c r="B118" s="165" t="s">
        <v>133</v>
      </c>
      <c r="C118" s="166">
        <v>526</v>
      </c>
      <c r="D118" s="166">
        <v>6</v>
      </c>
      <c r="E118" s="166">
        <v>621</v>
      </c>
      <c r="F118" s="166">
        <v>362</v>
      </c>
      <c r="G118" s="166">
        <v>1002</v>
      </c>
      <c r="H118" s="166">
        <v>637</v>
      </c>
      <c r="I118" s="181">
        <f t="shared" si="50"/>
        <v>-0.36427145708582831</v>
      </c>
      <c r="J118" s="165">
        <f t="shared" si="49"/>
        <v>-365</v>
      </c>
      <c r="K118" s="167">
        <f t="shared" si="48"/>
        <v>3.6945784236620057E-4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1950</v>
      </c>
      <c r="E119" s="171">
        <f t="shared" si="52"/>
        <v>11660</v>
      </c>
      <c r="F119" s="171">
        <f t="shared" si="52"/>
        <v>10493</v>
      </c>
      <c r="G119" s="171">
        <f t="shared" si="52"/>
        <v>12902</v>
      </c>
      <c r="H119" s="171">
        <f t="shared" si="52"/>
        <v>16084</v>
      </c>
      <c r="I119" s="182">
        <f t="shared" si="50"/>
        <v>0.24662842970082166</v>
      </c>
      <c r="J119" s="170">
        <f>H119-G119</f>
        <v>3182</v>
      </c>
      <c r="K119" s="172">
        <f t="shared" si="48"/>
        <v>9.32866552059336E-3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45262</v>
      </c>
      <c r="E121" s="178">
        <f t="shared" si="53"/>
        <v>86813</v>
      </c>
      <c r="F121" s="178">
        <f t="shared" si="53"/>
        <v>108593</v>
      </c>
      <c r="G121" s="178">
        <f t="shared" si="53"/>
        <v>105931</v>
      </c>
      <c r="H121" s="178">
        <f t="shared" si="53"/>
        <v>119888</v>
      </c>
      <c r="I121" s="179">
        <f>IFERROR(H121/G121-1,"-")</f>
        <v>0.13175557674335181</v>
      </c>
      <c r="J121" s="178">
        <f>H121-G121</f>
        <v>13957</v>
      </c>
      <c r="K121" s="179">
        <f t="shared" ref="K121:K133" si="54">H121/H$9</f>
        <v>6.9534633917737926E-2</v>
      </c>
    </row>
    <row r="122" spans="2:11" x14ac:dyDescent="0.25">
      <c r="B122" s="161" t="s">
        <v>99</v>
      </c>
      <c r="C122" s="162">
        <v>26940</v>
      </c>
      <c r="D122" s="162">
        <v>28730</v>
      </c>
      <c r="E122" s="162">
        <v>50567</v>
      </c>
      <c r="F122" s="162">
        <v>63399</v>
      </c>
      <c r="G122" s="162">
        <v>61062</v>
      </c>
      <c r="H122" s="162">
        <v>71053</v>
      </c>
      <c r="I122" s="180">
        <f>IFERROR(H122/G122-1,"-")</f>
        <v>0.16362058235891386</v>
      </c>
      <c r="J122" s="161">
        <f t="shared" ref="J122:J132" si="55">H122-G122</f>
        <v>9991</v>
      </c>
      <c r="K122" s="163">
        <f t="shared" si="54"/>
        <v>4.1210499330683908E-2</v>
      </c>
    </row>
    <row r="123" spans="2:11" x14ac:dyDescent="0.25">
      <c r="B123" s="165" t="s">
        <v>105</v>
      </c>
      <c r="C123" s="166">
        <v>13715</v>
      </c>
      <c r="D123" s="166">
        <v>15336</v>
      </c>
      <c r="E123" s="166">
        <v>24707</v>
      </c>
      <c r="F123" s="166">
        <v>29212</v>
      </c>
      <c r="G123" s="166">
        <v>26776</v>
      </c>
      <c r="H123" s="166">
        <v>35145</v>
      </c>
      <c r="I123" s="181">
        <f>IFERROR(H123/G123-1,"-")</f>
        <v>0.31255602031670149</v>
      </c>
      <c r="J123" s="165">
        <f t="shared" si="55"/>
        <v>8369</v>
      </c>
      <c r="K123" s="167">
        <f t="shared" si="54"/>
        <v>2.0383980957551208E-2</v>
      </c>
    </row>
    <row r="124" spans="2:11" x14ac:dyDescent="0.25">
      <c r="B124" s="165" t="s">
        <v>102</v>
      </c>
      <c r="C124" s="166">
        <v>13225</v>
      </c>
      <c r="D124" s="166">
        <v>13394</v>
      </c>
      <c r="E124" s="166">
        <v>25860</v>
      </c>
      <c r="F124" s="166">
        <v>34187</v>
      </c>
      <c r="G124" s="166">
        <v>34286</v>
      </c>
      <c r="H124" s="166">
        <v>35908</v>
      </c>
      <c r="I124" s="181">
        <f>IFERROR(H124/G124-1,"-")</f>
        <v>4.7307939100507568E-2</v>
      </c>
      <c r="J124" s="165">
        <f t="shared" si="55"/>
        <v>1622</v>
      </c>
      <c r="K124" s="167">
        <f t="shared" si="54"/>
        <v>2.0826518373132701E-2</v>
      </c>
    </row>
    <row r="125" spans="2:11" x14ac:dyDescent="0.25">
      <c r="B125" s="161" t="s">
        <v>109</v>
      </c>
      <c r="C125" s="162">
        <v>25913</v>
      </c>
      <c r="D125" s="162">
        <v>16532</v>
      </c>
      <c r="E125" s="162">
        <v>36246</v>
      </c>
      <c r="F125" s="162">
        <v>45194</v>
      </c>
      <c r="G125" s="162">
        <v>44869</v>
      </c>
      <c r="H125" s="162">
        <v>48835</v>
      </c>
      <c r="I125" s="180">
        <f>IFERROR(H125/G125-1,"-")</f>
        <v>8.8390648331810429E-2</v>
      </c>
      <c r="J125" s="161">
        <f t="shared" si="55"/>
        <v>3966</v>
      </c>
      <c r="K125" s="163">
        <f t="shared" si="54"/>
        <v>2.832413458705401E-2</v>
      </c>
    </row>
    <row r="126" spans="2:11" x14ac:dyDescent="0.25">
      <c r="B126" s="165" t="s">
        <v>112</v>
      </c>
      <c r="C126" s="166">
        <v>2810</v>
      </c>
      <c r="D126" s="166">
        <v>484</v>
      </c>
      <c r="E126" s="166">
        <v>3553</v>
      </c>
      <c r="F126" s="166">
        <v>5158</v>
      </c>
      <c r="G126" s="166">
        <v>5355</v>
      </c>
      <c r="H126" s="166">
        <v>5149</v>
      </c>
      <c r="I126" s="181">
        <f t="shared" ref="I126:I133" si="56">IFERROR(H126/G126-1,"-")</f>
        <v>-3.8468720821661972E-2</v>
      </c>
      <c r="J126" s="165">
        <f t="shared" si="55"/>
        <v>-206</v>
      </c>
      <c r="K126" s="167">
        <f t="shared" si="54"/>
        <v>2.9864025594090529E-3</v>
      </c>
    </row>
    <row r="127" spans="2:11" x14ac:dyDescent="0.25">
      <c r="B127" s="165" t="s">
        <v>115</v>
      </c>
      <c r="C127" s="166">
        <v>2894</v>
      </c>
      <c r="D127" s="166">
        <v>1743</v>
      </c>
      <c r="E127" s="166">
        <v>4321</v>
      </c>
      <c r="F127" s="166">
        <v>7132</v>
      </c>
      <c r="G127" s="166">
        <v>6753</v>
      </c>
      <c r="H127" s="166">
        <v>7677</v>
      </c>
      <c r="I127" s="181">
        <f t="shared" si="56"/>
        <v>0.13682807641048433</v>
      </c>
      <c r="J127" s="165">
        <f t="shared" si="55"/>
        <v>924</v>
      </c>
      <c r="K127" s="167">
        <f t="shared" si="54"/>
        <v>4.4526339966174597E-3</v>
      </c>
    </row>
    <row r="128" spans="2:11" x14ac:dyDescent="0.25">
      <c r="B128" s="165" t="s">
        <v>118</v>
      </c>
      <c r="C128" s="166">
        <v>1950</v>
      </c>
      <c r="D128" s="166">
        <v>2502</v>
      </c>
      <c r="E128" s="166">
        <v>3637</v>
      </c>
      <c r="F128" s="166">
        <v>4035</v>
      </c>
      <c r="G128" s="166">
        <v>3781</v>
      </c>
      <c r="H128" s="166">
        <v>3883</v>
      </c>
      <c r="I128" s="181">
        <f t="shared" si="56"/>
        <v>2.6976990214228946E-2</v>
      </c>
      <c r="J128" s="165">
        <f t="shared" si="55"/>
        <v>102</v>
      </c>
      <c r="K128" s="167">
        <f t="shared" si="54"/>
        <v>2.2521268475792101E-3</v>
      </c>
    </row>
    <row r="129" spans="2:11" x14ac:dyDescent="0.25">
      <c r="B129" s="165" t="s">
        <v>125</v>
      </c>
      <c r="C129" s="166">
        <v>527</v>
      </c>
      <c r="D129" s="166">
        <v>235</v>
      </c>
      <c r="E129" s="166">
        <v>1052</v>
      </c>
      <c r="F129" s="166">
        <v>1127</v>
      </c>
      <c r="G129" s="166">
        <v>1146</v>
      </c>
      <c r="H129" s="166">
        <v>1195</v>
      </c>
      <c r="I129" s="181">
        <f t="shared" si="56"/>
        <v>4.2757417102966766E-2</v>
      </c>
      <c r="J129" s="165">
        <f t="shared" si="55"/>
        <v>49</v>
      </c>
      <c r="K129" s="167">
        <f t="shared" si="54"/>
        <v>6.9309595231963842E-4</v>
      </c>
    </row>
    <row r="130" spans="2:11" x14ac:dyDescent="0.25">
      <c r="B130" s="165" t="s">
        <v>121</v>
      </c>
      <c r="C130" s="166">
        <v>455</v>
      </c>
      <c r="D130" s="166">
        <v>242</v>
      </c>
      <c r="E130" s="166">
        <v>781</v>
      </c>
      <c r="F130" s="166">
        <v>854</v>
      </c>
      <c r="G130" s="166">
        <v>896</v>
      </c>
      <c r="H130" s="166">
        <v>1016</v>
      </c>
      <c r="I130" s="181">
        <f t="shared" si="56"/>
        <v>0.1339285714285714</v>
      </c>
      <c r="J130" s="165">
        <f t="shared" si="55"/>
        <v>120</v>
      </c>
      <c r="K130" s="167">
        <f t="shared" si="54"/>
        <v>5.8927655862489766E-4</v>
      </c>
    </row>
    <row r="131" spans="2:11" x14ac:dyDescent="0.25">
      <c r="B131" s="165" t="s">
        <v>130</v>
      </c>
      <c r="C131" s="166">
        <v>630</v>
      </c>
      <c r="D131" s="166">
        <v>31</v>
      </c>
      <c r="E131" s="166">
        <v>536</v>
      </c>
      <c r="F131" s="166">
        <v>749</v>
      </c>
      <c r="G131" s="166">
        <v>819</v>
      </c>
      <c r="H131" s="166">
        <v>642</v>
      </c>
      <c r="I131" s="181">
        <f t="shared" si="56"/>
        <v>-0.21611721611721613</v>
      </c>
      <c r="J131" s="165">
        <f t="shared" si="55"/>
        <v>-177</v>
      </c>
      <c r="K131" s="167">
        <f t="shared" si="54"/>
        <v>3.723578254302995E-4</v>
      </c>
    </row>
    <row r="132" spans="2:11" x14ac:dyDescent="0.25">
      <c r="B132" s="165" t="s">
        <v>133</v>
      </c>
      <c r="C132" s="166">
        <v>970</v>
      </c>
      <c r="D132" s="166">
        <v>114</v>
      </c>
      <c r="E132" s="166">
        <v>979</v>
      </c>
      <c r="F132" s="166">
        <v>1421</v>
      </c>
      <c r="G132" s="166">
        <v>1292</v>
      </c>
      <c r="H132" s="166">
        <v>1341</v>
      </c>
      <c r="I132" s="181">
        <f t="shared" si="56"/>
        <v>3.7925696594427238E-2</v>
      </c>
      <c r="J132" s="165">
        <f t="shared" si="55"/>
        <v>49</v>
      </c>
      <c r="K132" s="167">
        <f t="shared" si="54"/>
        <v>7.7777545779132652E-4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11181</v>
      </c>
      <c r="E133" s="171">
        <f t="shared" si="58"/>
        <v>21387</v>
      </c>
      <c r="F133" s="171">
        <f t="shared" si="58"/>
        <v>24718</v>
      </c>
      <c r="G133" s="171">
        <f t="shared" si="58"/>
        <v>24827</v>
      </c>
      <c r="H133" s="171">
        <f t="shared" si="58"/>
        <v>27932</v>
      </c>
      <c r="I133" s="182">
        <f t="shared" si="56"/>
        <v>0.12506545293430538</v>
      </c>
      <c r="J133" s="170">
        <f>H133-G133</f>
        <v>3105</v>
      </c>
      <c r="K133" s="172">
        <f t="shared" si="54"/>
        <v>1.6200465389282128E-2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25226</v>
      </c>
      <c r="E135" s="178">
        <f t="shared" si="59"/>
        <v>85266</v>
      </c>
      <c r="F135" s="178">
        <f t="shared" si="59"/>
        <v>92422</v>
      </c>
      <c r="G135" s="178">
        <f t="shared" si="59"/>
        <v>98712</v>
      </c>
      <c r="H135" s="178">
        <f t="shared" si="59"/>
        <v>91468</v>
      </c>
      <c r="I135" s="179">
        <f>IFERROR(H135/G135-1,"-")</f>
        <v>-7.3385201393954103E-2</v>
      </c>
      <c r="J135" s="178">
        <f>H135-G135</f>
        <v>-7244</v>
      </c>
      <c r="K135" s="179">
        <f t="shared" ref="K135:K147" si="60">H135/H$9</f>
        <v>5.3051130181399737E-2</v>
      </c>
    </row>
    <row r="136" spans="2:11" x14ac:dyDescent="0.25">
      <c r="B136" s="161" t="s">
        <v>99</v>
      </c>
      <c r="C136" s="162">
        <v>1887</v>
      </c>
      <c r="D136" s="162">
        <v>15565</v>
      </c>
      <c r="E136" s="162">
        <v>7731</v>
      </c>
      <c r="F136" s="162">
        <v>8163</v>
      </c>
      <c r="G136" s="162">
        <v>6118</v>
      </c>
      <c r="H136" s="162">
        <v>4434</v>
      </c>
      <c r="I136" s="180">
        <f>IFERROR(H136/G136-1,"-")</f>
        <v>-0.27525335076822488</v>
      </c>
      <c r="J136" s="161">
        <f t="shared" ref="J136:J146" si="61">H136-G136</f>
        <v>-1684</v>
      </c>
      <c r="K136" s="163">
        <f t="shared" si="60"/>
        <v>2.5717049812429096E-3</v>
      </c>
    </row>
    <row r="137" spans="2:11" x14ac:dyDescent="0.25">
      <c r="B137" s="165" t="s">
        <v>105</v>
      </c>
      <c r="C137" s="166">
        <v>1146</v>
      </c>
      <c r="D137" s="166">
        <v>13952</v>
      </c>
      <c r="E137" s="166">
        <v>5489</v>
      </c>
      <c r="F137" s="166">
        <v>5390</v>
      </c>
      <c r="G137" s="166">
        <v>3711</v>
      </c>
      <c r="H137" s="166">
        <v>1698</v>
      </c>
      <c r="I137" s="181">
        <f>IFERROR(H137/G137-1,"-")</f>
        <v>-0.54244139046079232</v>
      </c>
      <c r="J137" s="165">
        <f t="shared" si="61"/>
        <v>-2013</v>
      </c>
      <c r="K137" s="167">
        <f t="shared" si="60"/>
        <v>9.8483424856798843E-4</v>
      </c>
    </row>
    <row r="138" spans="2:11" x14ac:dyDescent="0.25">
      <c r="B138" s="165" t="s">
        <v>102</v>
      </c>
      <c r="C138" s="166">
        <v>741</v>
      </c>
      <c r="D138" s="166">
        <v>1613</v>
      </c>
      <c r="E138" s="166">
        <v>2242</v>
      </c>
      <c r="F138" s="166">
        <v>2773</v>
      </c>
      <c r="G138" s="166">
        <v>2407</v>
      </c>
      <c r="H138" s="166">
        <v>2736</v>
      </c>
      <c r="I138" s="181">
        <f>IFERROR(H138/G138-1,"-")</f>
        <v>0.13668466971333615</v>
      </c>
      <c r="J138" s="165">
        <f t="shared" si="61"/>
        <v>329</v>
      </c>
      <c r="K138" s="167">
        <f t="shared" si="60"/>
        <v>1.5868707326749212E-3</v>
      </c>
    </row>
    <row r="139" spans="2:11" x14ac:dyDescent="0.25">
      <c r="B139" s="161" t="s">
        <v>109</v>
      </c>
      <c r="C139" s="162">
        <v>37400</v>
      </c>
      <c r="D139" s="162">
        <v>9661</v>
      </c>
      <c r="E139" s="162">
        <v>77535</v>
      </c>
      <c r="F139" s="162">
        <v>84259</v>
      </c>
      <c r="G139" s="162">
        <v>92594</v>
      </c>
      <c r="H139" s="162">
        <v>87034</v>
      </c>
      <c r="I139" s="180">
        <f>IFERROR(H139/G139-1,"-")</f>
        <v>-6.0047087284273326E-2</v>
      </c>
      <c r="J139" s="161">
        <f t="shared" si="61"/>
        <v>-5560</v>
      </c>
      <c r="K139" s="163">
        <f t="shared" si="60"/>
        <v>5.047942520015683E-2</v>
      </c>
    </row>
    <row r="140" spans="2:11" x14ac:dyDescent="0.25">
      <c r="B140" s="165" t="s">
        <v>112</v>
      </c>
      <c r="C140" s="166">
        <v>15636</v>
      </c>
      <c r="D140" s="166">
        <v>277</v>
      </c>
      <c r="E140" s="166">
        <v>32119</v>
      </c>
      <c r="F140" s="166">
        <v>32989</v>
      </c>
      <c r="G140" s="166">
        <v>38657</v>
      </c>
      <c r="H140" s="166">
        <v>38617</v>
      </c>
      <c r="I140" s="181">
        <f t="shared" ref="I140:I147" si="62">IFERROR(H140/G140-1,"-")</f>
        <v>-1.0347414439816349E-3</v>
      </c>
      <c r="J140" s="165">
        <f t="shared" si="61"/>
        <v>-40</v>
      </c>
      <c r="K140" s="167">
        <f t="shared" si="60"/>
        <v>2.2397729197261487E-2</v>
      </c>
    </row>
    <row r="141" spans="2:11" x14ac:dyDescent="0.25">
      <c r="B141" s="165" t="s">
        <v>115</v>
      </c>
      <c r="C141" s="166">
        <v>2675</v>
      </c>
      <c r="D141" s="166">
        <v>1058</v>
      </c>
      <c r="E141" s="166">
        <v>4797</v>
      </c>
      <c r="F141" s="166">
        <v>7661</v>
      </c>
      <c r="G141" s="166">
        <v>8993</v>
      </c>
      <c r="H141" s="166">
        <v>7532</v>
      </c>
      <c r="I141" s="181">
        <f t="shared" si="62"/>
        <v>-0.16245969087067724</v>
      </c>
      <c r="J141" s="165">
        <f t="shared" si="61"/>
        <v>-1461</v>
      </c>
      <c r="K141" s="167">
        <f t="shared" si="60"/>
        <v>4.3685344877585916E-3</v>
      </c>
    </row>
    <row r="142" spans="2:11" x14ac:dyDescent="0.25">
      <c r="B142" s="165" t="s">
        <v>118</v>
      </c>
      <c r="C142" s="166">
        <v>3097</v>
      </c>
      <c r="D142" s="166">
        <v>3368</v>
      </c>
      <c r="E142" s="166">
        <v>10189</v>
      </c>
      <c r="F142" s="166">
        <v>9407</v>
      </c>
      <c r="G142" s="166">
        <v>10057</v>
      </c>
      <c r="H142" s="166">
        <v>8049</v>
      </c>
      <c r="I142" s="181">
        <f t="shared" si="62"/>
        <v>-0.19966192701600871</v>
      </c>
      <c r="J142" s="165">
        <f t="shared" si="61"/>
        <v>-2008</v>
      </c>
      <c r="K142" s="167">
        <f t="shared" si="60"/>
        <v>4.6683927365864181E-3</v>
      </c>
    </row>
    <row r="143" spans="2:11" x14ac:dyDescent="0.25">
      <c r="B143" s="165" t="s">
        <v>125</v>
      </c>
      <c r="C143" s="166">
        <v>406</v>
      </c>
      <c r="D143" s="166">
        <v>104</v>
      </c>
      <c r="E143" s="166">
        <v>3378</v>
      </c>
      <c r="F143" s="166">
        <v>3055</v>
      </c>
      <c r="G143" s="166">
        <v>2242</v>
      </c>
      <c r="H143" s="166">
        <v>2020</v>
      </c>
      <c r="I143" s="181">
        <f t="shared" si="62"/>
        <v>-9.9018733273862569E-2</v>
      </c>
      <c r="J143" s="165">
        <f t="shared" si="61"/>
        <v>-222</v>
      </c>
      <c r="K143" s="167">
        <f t="shared" si="60"/>
        <v>1.1715931578959579E-3</v>
      </c>
    </row>
    <row r="144" spans="2:11" x14ac:dyDescent="0.25">
      <c r="B144" s="165" t="s">
        <v>121</v>
      </c>
      <c r="C144" s="166">
        <v>671</v>
      </c>
      <c r="D144" s="166">
        <v>337</v>
      </c>
      <c r="E144" s="166">
        <v>1466</v>
      </c>
      <c r="F144" s="166">
        <v>1703</v>
      </c>
      <c r="G144" s="166">
        <v>2026</v>
      </c>
      <c r="H144" s="166">
        <v>1449</v>
      </c>
      <c r="I144" s="181">
        <f t="shared" si="62"/>
        <v>-0.28479763079960518</v>
      </c>
      <c r="J144" s="165">
        <f t="shared" si="61"/>
        <v>-577</v>
      </c>
      <c r="K144" s="167">
        <f t="shared" si="60"/>
        <v>8.4041509197586286E-4</v>
      </c>
    </row>
    <row r="145" spans="2:11" x14ac:dyDescent="0.25">
      <c r="B145" s="165" t="s">
        <v>130</v>
      </c>
      <c r="C145" s="166">
        <v>1581</v>
      </c>
      <c r="D145" s="166">
        <v>19</v>
      </c>
      <c r="E145" s="166">
        <v>1548</v>
      </c>
      <c r="F145" s="166">
        <v>1944</v>
      </c>
      <c r="G145" s="166">
        <v>1796</v>
      </c>
      <c r="H145" s="166">
        <v>1975</v>
      </c>
      <c r="I145" s="181">
        <f t="shared" si="62"/>
        <v>9.9665924276169271E-2</v>
      </c>
      <c r="J145" s="165">
        <f t="shared" si="61"/>
        <v>179</v>
      </c>
      <c r="K145" s="167">
        <f t="shared" si="60"/>
        <v>1.1454933103190678E-3</v>
      </c>
    </row>
    <row r="146" spans="2:11" x14ac:dyDescent="0.25">
      <c r="B146" s="165" t="s">
        <v>133</v>
      </c>
      <c r="C146" s="166">
        <v>3277</v>
      </c>
      <c r="D146" s="166">
        <v>33</v>
      </c>
      <c r="E146" s="166">
        <v>713</v>
      </c>
      <c r="F146" s="166">
        <v>1288</v>
      </c>
      <c r="G146" s="166">
        <v>1149</v>
      </c>
      <c r="H146" s="166">
        <v>798</v>
      </c>
      <c r="I146" s="181">
        <f t="shared" si="62"/>
        <v>-0.3054830287206266</v>
      </c>
      <c r="J146" s="165">
        <f t="shared" si="61"/>
        <v>-351</v>
      </c>
      <c r="K146" s="167">
        <f t="shared" si="60"/>
        <v>4.6283729703018535E-4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4465</v>
      </c>
      <c r="E147" s="171">
        <f t="shared" si="64"/>
        <v>23325</v>
      </c>
      <c r="F147" s="171">
        <f t="shared" si="64"/>
        <v>26212</v>
      </c>
      <c r="G147" s="171">
        <f t="shared" si="64"/>
        <v>27674</v>
      </c>
      <c r="H147" s="171">
        <f t="shared" si="64"/>
        <v>26594</v>
      </c>
      <c r="I147" s="182">
        <f t="shared" si="62"/>
        <v>-3.9025800390258047E-2</v>
      </c>
      <c r="J147" s="170">
        <f>H147-G147</f>
        <v>-1080</v>
      </c>
      <c r="K147" s="172">
        <f t="shared" si="60"/>
        <v>1.5424429921329259E-2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16890</v>
      </c>
      <c r="E149" s="178">
        <f t="shared" si="65"/>
        <v>44853</v>
      </c>
      <c r="F149" s="178">
        <f t="shared" si="65"/>
        <v>45806</v>
      </c>
      <c r="G149" s="178">
        <f t="shared" si="65"/>
        <v>49356</v>
      </c>
      <c r="H149" s="178">
        <f t="shared" si="65"/>
        <v>45502</v>
      </c>
      <c r="I149" s="179">
        <f>IFERROR(H149/G149-1,"-")</f>
        <v>-7.8085744387713762E-2</v>
      </c>
      <c r="J149" s="178">
        <f>H149-G149</f>
        <v>-3854</v>
      </c>
      <c r="K149" s="179">
        <f t="shared" ref="K149:K161" si="66">H149/H$9</f>
        <v>2.6391005876525681E-2</v>
      </c>
    </row>
    <row r="150" spans="2:11" x14ac:dyDescent="0.25">
      <c r="B150" s="161" t="s">
        <v>99</v>
      </c>
      <c r="C150" s="162">
        <v>7858</v>
      </c>
      <c r="D150" s="162">
        <v>11521</v>
      </c>
      <c r="E150" s="162">
        <v>23736</v>
      </c>
      <c r="F150" s="162">
        <v>22262</v>
      </c>
      <c r="G150" s="162">
        <v>21576</v>
      </c>
      <c r="H150" s="162">
        <v>17875</v>
      </c>
      <c r="I150" s="180">
        <f>IFERROR(H150/G150-1,"-")</f>
        <v>-0.17153318502039305</v>
      </c>
      <c r="J150" s="161">
        <f t="shared" ref="J150:J160" si="67">H150-G150</f>
        <v>-3701</v>
      </c>
      <c r="K150" s="163">
        <f t="shared" si="66"/>
        <v>1.0367439454153587E-2</v>
      </c>
    </row>
    <row r="151" spans="2:11" x14ac:dyDescent="0.25">
      <c r="B151" s="165" t="s">
        <v>105</v>
      </c>
      <c r="C151" s="166">
        <v>3860</v>
      </c>
      <c r="D151" s="166">
        <v>10286</v>
      </c>
      <c r="E151" s="166">
        <v>16199</v>
      </c>
      <c r="F151" s="166">
        <v>15533</v>
      </c>
      <c r="G151" s="166">
        <v>15388</v>
      </c>
      <c r="H151" s="166">
        <v>11799</v>
      </c>
      <c r="I151" s="181">
        <f>IFERROR(H151/G151-1,"-")</f>
        <v>-0.23323368858851057</v>
      </c>
      <c r="J151" s="165">
        <f t="shared" si="67"/>
        <v>-3589</v>
      </c>
      <c r="K151" s="167">
        <f t="shared" si="66"/>
        <v>6.8433800346605978E-3</v>
      </c>
    </row>
    <row r="152" spans="2:11" x14ac:dyDescent="0.25">
      <c r="B152" s="165" t="s">
        <v>102</v>
      </c>
      <c r="C152" s="166">
        <v>3998</v>
      </c>
      <c r="D152" s="166">
        <v>1235</v>
      </c>
      <c r="E152" s="166">
        <v>7537</v>
      </c>
      <c r="F152" s="166">
        <v>6729</v>
      </c>
      <c r="G152" s="166">
        <v>6188</v>
      </c>
      <c r="H152" s="166">
        <v>6076</v>
      </c>
      <c r="I152" s="181">
        <f>IFERROR(H152/G152-1,"-")</f>
        <v>-1.8099547511312264E-2</v>
      </c>
      <c r="J152" s="165">
        <f t="shared" si="67"/>
        <v>-112</v>
      </c>
      <c r="K152" s="167">
        <f t="shared" si="66"/>
        <v>3.5240594194929902E-3</v>
      </c>
    </row>
    <row r="153" spans="2:11" x14ac:dyDescent="0.25">
      <c r="B153" s="161" t="s">
        <v>109</v>
      </c>
      <c r="C153" s="162">
        <v>14536</v>
      </c>
      <c r="D153" s="162">
        <v>5369</v>
      </c>
      <c r="E153" s="162">
        <v>21117</v>
      </c>
      <c r="F153" s="162">
        <v>23544</v>
      </c>
      <c r="G153" s="162">
        <v>27780</v>
      </c>
      <c r="H153" s="162">
        <v>27627</v>
      </c>
      <c r="I153" s="180">
        <f>IFERROR(H153/G153-1,"-")</f>
        <v>-5.5075593952483848E-3</v>
      </c>
      <c r="J153" s="161">
        <f t="shared" si="67"/>
        <v>-153</v>
      </c>
      <c r="K153" s="163">
        <f t="shared" si="66"/>
        <v>1.6023566422372092E-2</v>
      </c>
    </row>
    <row r="154" spans="2:11" x14ac:dyDescent="0.25">
      <c r="B154" s="165" t="s">
        <v>112</v>
      </c>
      <c r="C154" s="166">
        <v>4906</v>
      </c>
      <c r="D154" s="166">
        <v>214</v>
      </c>
      <c r="E154" s="166">
        <v>7485</v>
      </c>
      <c r="F154" s="166">
        <v>8158</v>
      </c>
      <c r="G154" s="166">
        <v>9198</v>
      </c>
      <c r="H154" s="166">
        <v>7334</v>
      </c>
      <c r="I154" s="181">
        <f t="shared" ref="I154:I161" si="68">IFERROR(H154/G154-1,"-")</f>
        <v>-0.20265275059795607</v>
      </c>
      <c r="J154" s="165">
        <f t="shared" si="67"/>
        <v>-1864</v>
      </c>
      <c r="K154" s="167">
        <f t="shared" si="66"/>
        <v>4.2536951584202752E-3</v>
      </c>
    </row>
    <row r="155" spans="2:11" x14ac:dyDescent="0.25">
      <c r="B155" s="165" t="s">
        <v>115</v>
      </c>
      <c r="C155" s="166">
        <v>3835</v>
      </c>
      <c r="D155" s="166">
        <v>986</v>
      </c>
      <c r="E155" s="166">
        <v>4636</v>
      </c>
      <c r="F155" s="166">
        <v>4671</v>
      </c>
      <c r="G155" s="166">
        <v>4920</v>
      </c>
      <c r="H155" s="166">
        <v>4794</v>
      </c>
      <c r="I155" s="181">
        <f t="shared" si="68"/>
        <v>-2.5609756097560998E-2</v>
      </c>
      <c r="J155" s="165">
        <f t="shared" si="67"/>
        <v>-126</v>
      </c>
      <c r="K155" s="167">
        <f t="shared" si="66"/>
        <v>2.7805037618580308E-3</v>
      </c>
    </row>
    <row r="156" spans="2:11" x14ac:dyDescent="0.25">
      <c r="B156" s="165" t="s">
        <v>118</v>
      </c>
      <c r="C156" s="166">
        <v>1701</v>
      </c>
      <c r="D156" s="166">
        <v>1575</v>
      </c>
      <c r="E156" s="166">
        <v>2490</v>
      </c>
      <c r="F156" s="166">
        <v>3479</v>
      </c>
      <c r="G156" s="166">
        <v>4322</v>
      </c>
      <c r="H156" s="166">
        <v>6312</v>
      </c>
      <c r="I156" s="181">
        <f t="shared" si="68"/>
        <v>0.46043498380379444</v>
      </c>
      <c r="J156" s="165">
        <f t="shared" si="67"/>
        <v>1990</v>
      </c>
      <c r="K156" s="167">
        <f t="shared" si="66"/>
        <v>3.6609386201184586E-3</v>
      </c>
    </row>
    <row r="157" spans="2:11" x14ac:dyDescent="0.25">
      <c r="B157" s="165" t="s">
        <v>125</v>
      </c>
      <c r="C157" s="166">
        <v>495</v>
      </c>
      <c r="D157" s="166">
        <v>186</v>
      </c>
      <c r="E157" s="166">
        <v>658</v>
      </c>
      <c r="F157" s="166">
        <v>707</v>
      </c>
      <c r="G157" s="166">
        <v>974</v>
      </c>
      <c r="H157" s="166">
        <v>1015</v>
      </c>
      <c r="I157" s="181">
        <f t="shared" si="68"/>
        <v>4.2094455852156099E-2</v>
      </c>
      <c r="J157" s="165">
        <f t="shared" si="67"/>
        <v>41</v>
      </c>
      <c r="K157" s="167">
        <f t="shared" si="66"/>
        <v>5.8869656201207782E-4</v>
      </c>
    </row>
    <row r="158" spans="2:11" x14ac:dyDescent="0.25">
      <c r="B158" s="165" t="s">
        <v>121</v>
      </c>
      <c r="C158" s="166">
        <v>507</v>
      </c>
      <c r="D158" s="166">
        <v>195</v>
      </c>
      <c r="E158" s="166">
        <v>892</v>
      </c>
      <c r="F158" s="166">
        <v>1053</v>
      </c>
      <c r="G158" s="166">
        <v>1131</v>
      </c>
      <c r="H158" s="166">
        <v>1069</v>
      </c>
      <c r="I158" s="181">
        <f t="shared" si="68"/>
        <v>-5.4818744473916881E-2</v>
      </c>
      <c r="J158" s="165">
        <f t="shared" si="67"/>
        <v>-62</v>
      </c>
      <c r="K158" s="167">
        <f t="shared" si="66"/>
        <v>6.2001637910434604E-4</v>
      </c>
    </row>
    <row r="159" spans="2:11" x14ac:dyDescent="0.25">
      <c r="B159" s="165" t="s">
        <v>130</v>
      </c>
      <c r="C159" s="166">
        <v>209</v>
      </c>
      <c r="D159" s="166">
        <v>22</v>
      </c>
      <c r="E159" s="166">
        <v>236</v>
      </c>
      <c r="F159" s="166">
        <v>234</v>
      </c>
      <c r="G159" s="166">
        <v>258</v>
      </c>
      <c r="H159" s="166">
        <v>184</v>
      </c>
      <c r="I159" s="181">
        <f t="shared" si="68"/>
        <v>-0.28682170542635654</v>
      </c>
      <c r="J159" s="165">
        <f t="shared" si="67"/>
        <v>-74</v>
      </c>
      <c r="K159" s="167">
        <f t="shared" si="66"/>
        <v>1.0671937675883972E-4</v>
      </c>
    </row>
    <row r="160" spans="2:11" x14ac:dyDescent="0.25">
      <c r="B160" s="165" t="s">
        <v>133</v>
      </c>
      <c r="C160" s="166">
        <v>277</v>
      </c>
      <c r="D160" s="166">
        <v>56</v>
      </c>
      <c r="E160" s="166">
        <v>368</v>
      </c>
      <c r="F160" s="166">
        <v>488</v>
      </c>
      <c r="G160" s="166">
        <v>364</v>
      </c>
      <c r="H160" s="166">
        <v>260</v>
      </c>
      <c r="I160" s="181">
        <f t="shared" si="68"/>
        <v>-0.2857142857142857</v>
      </c>
      <c r="J160" s="165">
        <f t="shared" si="67"/>
        <v>-104</v>
      </c>
      <c r="K160" s="167">
        <f t="shared" si="66"/>
        <v>1.507991193331431E-4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2135</v>
      </c>
      <c r="E161" s="171">
        <f t="shared" si="70"/>
        <v>4352</v>
      </c>
      <c r="F161" s="171">
        <f t="shared" si="70"/>
        <v>4754</v>
      </c>
      <c r="G161" s="171">
        <f t="shared" si="70"/>
        <v>6613</v>
      </c>
      <c r="H161" s="171">
        <f t="shared" si="70"/>
        <v>6659</v>
      </c>
      <c r="I161" s="182">
        <f t="shared" si="68"/>
        <v>6.9559957659155458E-3</v>
      </c>
      <c r="J161" s="170">
        <f>H161-G161</f>
        <v>46</v>
      </c>
      <c r="K161" s="172">
        <f t="shared" si="66"/>
        <v>3.8621974447669224E-3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CE224-2392-4B0C-BF90-2D3DBD362596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270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263</v>
      </c>
      <c r="P7" s="174" t="s">
        <v>264</v>
      </c>
      <c r="Q7" s="174" t="s">
        <v>265</v>
      </c>
      <c r="R7" s="174" t="s">
        <v>266</v>
      </c>
      <c r="S7" s="174" t="s">
        <v>267</v>
      </c>
      <c r="T7" s="174" t="s">
        <v>268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47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89464</v>
      </c>
      <c r="E9" s="178">
        <f t="shared" si="0"/>
        <v>371854</v>
      </c>
      <c r="F9" s="178">
        <f t="shared" si="0"/>
        <v>437671</v>
      </c>
      <c r="G9" s="178">
        <f t="shared" si="0"/>
        <v>486833</v>
      </c>
      <c r="H9" s="178">
        <f t="shared" si="0"/>
        <v>504739</v>
      </c>
      <c r="I9" s="179">
        <f>IFERROR(H9/G9-1,"-")</f>
        <v>3.6780579788140866E-2</v>
      </c>
      <c r="J9" s="178">
        <f t="shared" ref="J9:J21" si="1">H9-G9</f>
        <v>17906</v>
      </c>
      <c r="K9" s="179">
        <f t="shared" ref="K9:K21" si="2">H9/H$9</f>
        <v>1</v>
      </c>
      <c r="N9" s="158" t="s">
        <v>70</v>
      </c>
      <c r="O9" s="178">
        <f t="shared" ref="O9:T9" si="3">O10+O13</f>
        <v>102171</v>
      </c>
      <c r="P9" s="178">
        <f t="shared" si="3"/>
        <v>43809</v>
      </c>
      <c r="Q9" s="178">
        <f t="shared" si="3"/>
        <v>196098</v>
      </c>
      <c r="R9" s="178">
        <f t="shared" si="3"/>
        <v>204306</v>
      </c>
      <c r="S9" s="178">
        <f t="shared" si="3"/>
        <v>219623</v>
      </c>
      <c r="T9" s="178">
        <f t="shared" si="3"/>
        <v>223924</v>
      </c>
      <c r="U9" s="179">
        <f>IFERROR(T9/S9-1,"-")</f>
        <v>1.9583559099001446E-2</v>
      </c>
      <c r="V9" s="178">
        <f>T9-S9</f>
        <v>4301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39871</v>
      </c>
      <c r="E10" s="162">
        <v>46553</v>
      </c>
      <c r="F10" s="162">
        <v>50491</v>
      </c>
      <c r="G10" s="162">
        <v>53360</v>
      </c>
      <c r="H10" s="162">
        <v>57923</v>
      </c>
      <c r="I10" s="180">
        <f>IFERROR(H10/G10-1,"-")</f>
        <v>8.5513493253373207E-2</v>
      </c>
      <c r="J10" s="161">
        <f t="shared" si="1"/>
        <v>4563</v>
      </c>
      <c r="K10" s="163">
        <f t="shared" si="2"/>
        <v>0.11475832063700249</v>
      </c>
      <c r="N10" s="161" t="s">
        <v>99</v>
      </c>
      <c r="O10" s="162">
        <v>4287</v>
      </c>
      <c r="P10" s="162">
        <v>15685</v>
      </c>
      <c r="Q10" s="162">
        <v>12609</v>
      </c>
      <c r="R10" s="162">
        <v>10643</v>
      </c>
      <c r="S10" s="162">
        <v>10511</v>
      </c>
      <c r="T10" s="162">
        <v>11460</v>
      </c>
      <c r="U10" s="180">
        <f>IFERROR(T10/S10-1,"-")</f>
        <v>9.0286366663495432E-2</v>
      </c>
      <c r="V10" s="161">
        <f t="shared" ref="V10:V20" si="5">T10-S10</f>
        <v>949</v>
      </c>
      <c r="W10" s="163">
        <f t="shared" si="4"/>
        <v>5.1178078276558119E-2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32625</v>
      </c>
      <c r="E11" s="166">
        <v>27178</v>
      </c>
      <c r="F11" s="166">
        <v>27901</v>
      </c>
      <c r="G11" s="166">
        <v>25640</v>
      </c>
      <c r="H11" s="166">
        <v>22814</v>
      </c>
      <c r="I11" s="181">
        <f>IFERROR(H11/G11-1,"-")</f>
        <v>-0.11021840873634947</v>
      </c>
      <c r="J11" s="165">
        <f t="shared" si="1"/>
        <v>-2826</v>
      </c>
      <c r="K11" s="167">
        <f t="shared" si="2"/>
        <v>4.519959820818284E-2</v>
      </c>
      <c r="N11" s="165" t="s">
        <v>105</v>
      </c>
      <c r="O11" s="166">
        <v>3014</v>
      </c>
      <c r="P11" s="166">
        <v>14160</v>
      </c>
      <c r="Q11" s="166">
        <v>9181</v>
      </c>
      <c r="R11" s="166">
        <v>6542</v>
      </c>
      <c r="S11" s="166">
        <v>5341</v>
      </c>
      <c r="T11" s="166">
        <v>5768</v>
      </c>
      <c r="U11" s="181">
        <f>IFERROR(T11/S11-1,"-")</f>
        <v>7.9947575360419298E-2</v>
      </c>
      <c r="V11" s="165">
        <f t="shared" si="5"/>
        <v>427</v>
      </c>
      <c r="W11" s="167">
        <f>T11/T$9</f>
        <v>2.5758739572354906E-2</v>
      </c>
    </row>
    <row r="12" spans="1:23" x14ac:dyDescent="0.25">
      <c r="A12" s="1"/>
      <c r="B12" s="165" t="s">
        <v>102</v>
      </c>
      <c r="C12" s="166">
        <v>7332</v>
      </c>
      <c r="D12" s="166">
        <v>7246</v>
      </c>
      <c r="E12" s="166">
        <v>19375</v>
      </c>
      <c r="F12" s="166">
        <v>22590</v>
      </c>
      <c r="G12" s="166">
        <v>27720</v>
      </c>
      <c r="H12" s="166">
        <v>35109</v>
      </c>
      <c r="I12" s="181">
        <f>IFERROR(H12/G12-1,"-")</f>
        <v>0.26655844155844166</v>
      </c>
      <c r="J12" s="165">
        <f t="shared" si="1"/>
        <v>7389</v>
      </c>
      <c r="K12" s="167">
        <f t="shared" si="2"/>
        <v>6.955872242881965E-2</v>
      </c>
      <c r="N12" s="165" t="s">
        <v>102</v>
      </c>
      <c r="O12" s="166">
        <v>1273</v>
      </c>
      <c r="P12" s="166">
        <v>1525</v>
      </c>
      <c r="Q12" s="166">
        <v>3428</v>
      </c>
      <c r="R12" s="166">
        <v>4101</v>
      </c>
      <c r="S12" s="166">
        <v>5170</v>
      </c>
      <c r="T12" s="166">
        <v>5692</v>
      </c>
      <c r="U12" s="181">
        <f>IFERROR(T12/S12-1,"-")</f>
        <v>0.10096711798839464</v>
      </c>
      <c r="V12" s="165">
        <f t="shared" si="5"/>
        <v>522</v>
      </c>
      <c r="W12" s="167">
        <f t="shared" si="4"/>
        <v>2.5419338704203213E-2</v>
      </c>
    </row>
    <row r="13" spans="1:23" s="57" customFormat="1" x14ac:dyDescent="0.25">
      <c r="B13" s="161" t="s">
        <v>109</v>
      </c>
      <c r="C13" s="162">
        <v>205314</v>
      </c>
      <c r="D13" s="162">
        <v>49593</v>
      </c>
      <c r="E13" s="162">
        <v>325301</v>
      </c>
      <c r="F13" s="162">
        <v>387180</v>
      </c>
      <c r="G13" s="162">
        <v>433473</v>
      </c>
      <c r="H13" s="162">
        <v>446816</v>
      </c>
      <c r="I13" s="180">
        <f>IFERROR(H13/G13-1,"-")</f>
        <v>3.0781617309497911E-2</v>
      </c>
      <c r="J13" s="161">
        <f t="shared" si="1"/>
        <v>13343</v>
      </c>
      <c r="K13" s="163">
        <f t="shared" si="2"/>
        <v>0.88524167936299747</v>
      </c>
      <c r="N13" s="161" t="s">
        <v>109</v>
      </c>
      <c r="O13" s="162">
        <v>97884</v>
      </c>
      <c r="P13" s="162">
        <v>28124</v>
      </c>
      <c r="Q13" s="162">
        <v>183489</v>
      </c>
      <c r="R13" s="162">
        <v>193663</v>
      </c>
      <c r="S13" s="162">
        <v>209112</v>
      </c>
      <c r="T13" s="162">
        <v>212464</v>
      </c>
      <c r="U13" s="180">
        <f>IFERROR(T13/S13-1,"-")</f>
        <v>1.6029687440223483E-2</v>
      </c>
      <c r="V13" s="161">
        <f t="shared" si="5"/>
        <v>3352</v>
      </c>
      <c r="W13" s="163">
        <f t="shared" si="4"/>
        <v>0.94882192172344193</v>
      </c>
    </row>
    <row r="14" spans="1:23" s="57" customFormat="1" x14ac:dyDescent="0.25">
      <c r="B14" s="165" t="s">
        <v>112</v>
      </c>
      <c r="C14" s="166">
        <v>88139</v>
      </c>
      <c r="D14" s="166">
        <v>2203</v>
      </c>
      <c r="E14" s="166">
        <v>139864</v>
      </c>
      <c r="F14" s="166">
        <v>181059</v>
      </c>
      <c r="G14" s="166">
        <v>213771</v>
      </c>
      <c r="H14" s="166">
        <v>222768</v>
      </c>
      <c r="I14" s="181">
        <f t="shared" ref="I14:I21" si="6">IFERROR(H14/G14-1,"-")</f>
        <v>4.2087093197861192E-2</v>
      </c>
      <c r="J14" s="165">
        <f t="shared" si="1"/>
        <v>8997</v>
      </c>
      <c r="K14" s="167">
        <f t="shared" si="2"/>
        <v>0.44135285761552012</v>
      </c>
      <c r="N14" s="165" t="s">
        <v>112</v>
      </c>
      <c r="O14" s="166">
        <v>40531</v>
      </c>
      <c r="P14" s="166">
        <v>1009</v>
      </c>
      <c r="Q14" s="166">
        <v>84219</v>
      </c>
      <c r="R14" s="166">
        <v>97787</v>
      </c>
      <c r="S14" s="166">
        <v>107454</v>
      </c>
      <c r="T14" s="166">
        <v>110577</v>
      </c>
      <c r="U14" s="181">
        <f t="shared" ref="U14:U21" si="7">IFERROR(T14/S14-1,"-")</f>
        <v>2.906359930761071E-2</v>
      </c>
      <c r="V14" s="165">
        <f t="shared" si="5"/>
        <v>3123</v>
      </c>
      <c r="W14" s="167">
        <f t="shared" si="4"/>
        <v>0.49381486575802502</v>
      </c>
    </row>
    <row r="15" spans="1:23" x14ac:dyDescent="0.25">
      <c r="A15" s="1"/>
      <c r="B15" s="165" t="s">
        <v>115</v>
      </c>
      <c r="C15" s="166">
        <v>14632</v>
      </c>
      <c r="D15" s="166">
        <v>5131</v>
      </c>
      <c r="E15" s="166">
        <v>19875</v>
      </c>
      <c r="F15" s="166">
        <v>21938</v>
      </c>
      <c r="G15" s="166">
        <v>25152</v>
      </c>
      <c r="H15" s="166">
        <v>26641</v>
      </c>
      <c r="I15" s="181">
        <f t="shared" si="6"/>
        <v>5.9200063613231491E-2</v>
      </c>
      <c r="J15" s="165">
        <f t="shared" si="1"/>
        <v>1489</v>
      </c>
      <c r="K15" s="167">
        <f t="shared" si="2"/>
        <v>5.2781734718339579E-2</v>
      </c>
      <c r="N15" s="165" t="s">
        <v>115</v>
      </c>
      <c r="O15" s="166">
        <v>3224</v>
      </c>
      <c r="P15" s="166">
        <v>2070</v>
      </c>
      <c r="Q15" s="166">
        <v>5041</v>
      </c>
      <c r="R15" s="166">
        <v>4711</v>
      </c>
      <c r="S15" s="166">
        <v>5722</v>
      </c>
      <c r="T15" s="166">
        <v>6731</v>
      </c>
      <c r="U15" s="181">
        <f t="shared" si="7"/>
        <v>0.17633694512408238</v>
      </c>
      <c r="V15" s="165">
        <f t="shared" si="5"/>
        <v>1009</v>
      </c>
      <c r="W15" s="167">
        <f t="shared" si="4"/>
        <v>3.0059305835908611E-2</v>
      </c>
    </row>
    <row r="16" spans="1:23" x14ac:dyDescent="0.25">
      <c r="A16" s="1"/>
      <c r="B16" s="165" t="s">
        <v>118</v>
      </c>
      <c r="C16" s="166">
        <v>5438</v>
      </c>
      <c r="D16" s="166">
        <v>7689</v>
      </c>
      <c r="E16" s="166">
        <v>13027</v>
      </c>
      <c r="F16" s="166">
        <v>15815</v>
      </c>
      <c r="G16" s="166">
        <v>17785</v>
      </c>
      <c r="H16" s="166">
        <v>17495</v>
      </c>
      <c r="I16" s="181">
        <f t="shared" si="6"/>
        <v>-1.6305875737981479E-2</v>
      </c>
      <c r="J16" s="165">
        <f t="shared" si="1"/>
        <v>-290</v>
      </c>
      <c r="K16" s="167">
        <f t="shared" si="2"/>
        <v>3.4661478506713368E-2</v>
      </c>
      <c r="N16" s="165" t="s">
        <v>118</v>
      </c>
      <c r="O16" s="166">
        <v>1607</v>
      </c>
      <c r="P16" s="166">
        <v>3864</v>
      </c>
      <c r="Q16" s="166">
        <v>4358</v>
      </c>
      <c r="R16" s="166">
        <v>4060</v>
      </c>
      <c r="S16" s="166">
        <v>4459</v>
      </c>
      <c r="T16" s="166">
        <v>4355</v>
      </c>
      <c r="U16" s="181">
        <f t="shared" si="7"/>
        <v>-2.3323615160349864E-2</v>
      </c>
      <c r="V16" s="165">
        <f t="shared" si="5"/>
        <v>-104</v>
      </c>
      <c r="W16" s="167">
        <f t="shared" si="4"/>
        <v>1.944856290527143E-2</v>
      </c>
    </row>
    <row r="17" spans="1:23" x14ac:dyDescent="0.25">
      <c r="A17" s="1"/>
      <c r="B17" s="165" t="s">
        <v>125</v>
      </c>
      <c r="C17" s="166">
        <v>8166</v>
      </c>
      <c r="D17" s="166">
        <v>1435</v>
      </c>
      <c r="E17" s="166">
        <v>20678</v>
      </c>
      <c r="F17" s="166">
        <v>17815</v>
      </c>
      <c r="G17" s="166">
        <v>19351</v>
      </c>
      <c r="H17" s="166">
        <v>18159</v>
      </c>
      <c r="I17" s="181">
        <f t="shared" si="6"/>
        <v>-6.1598883778616109E-2</v>
      </c>
      <c r="J17" s="165">
        <f t="shared" si="1"/>
        <v>-1192</v>
      </c>
      <c r="K17" s="167">
        <f t="shared" si="2"/>
        <v>3.5977009900166224E-2</v>
      </c>
      <c r="N17" s="165" t="s">
        <v>125</v>
      </c>
      <c r="O17" s="166">
        <v>5044</v>
      </c>
      <c r="P17" s="166">
        <v>775</v>
      </c>
      <c r="Q17" s="166">
        <v>12369</v>
      </c>
      <c r="R17" s="166">
        <v>9571</v>
      </c>
      <c r="S17" s="166">
        <v>10739</v>
      </c>
      <c r="T17" s="166">
        <v>9918</v>
      </c>
      <c r="U17" s="181">
        <f t="shared" si="7"/>
        <v>-7.6450321258962672E-2</v>
      </c>
      <c r="V17" s="165">
        <f t="shared" si="5"/>
        <v>-821</v>
      </c>
      <c r="W17" s="167">
        <f t="shared" si="4"/>
        <v>4.4291813293796112E-2</v>
      </c>
    </row>
    <row r="18" spans="1:23" x14ac:dyDescent="0.25">
      <c r="A18" s="1"/>
      <c r="B18" s="165" t="s">
        <v>121</v>
      </c>
      <c r="C18" s="166">
        <v>3282</v>
      </c>
      <c r="D18" s="166">
        <v>1293</v>
      </c>
      <c r="E18" s="166">
        <v>6270</v>
      </c>
      <c r="F18" s="166">
        <v>6495</v>
      </c>
      <c r="G18" s="166">
        <v>7630</v>
      </c>
      <c r="H18" s="166">
        <v>6788</v>
      </c>
      <c r="I18" s="181">
        <f t="shared" si="6"/>
        <v>-0.11035386631716904</v>
      </c>
      <c r="J18" s="165">
        <f t="shared" si="1"/>
        <v>-842</v>
      </c>
      <c r="K18" s="167">
        <f t="shared" si="2"/>
        <v>1.3448534787286102E-2</v>
      </c>
      <c r="N18" s="165" t="s">
        <v>121</v>
      </c>
      <c r="O18" s="166">
        <v>1457</v>
      </c>
      <c r="P18" s="166">
        <v>640</v>
      </c>
      <c r="Q18" s="166">
        <v>3081</v>
      </c>
      <c r="R18" s="166">
        <v>3129</v>
      </c>
      <c r="S18" s="166">
        <v>4033</v>
      </c>
      <c r="T18" s="166">
        <v>3634</v>
      </c>
      <c r="U18" s="181">
        <f t="shared" si="7"/>
        <v>-9.8933796181502554E-2</v>
      </c>
      <c r="V18" s="165">
        <f t="shared" si="5"/>
        <v>-399</v>
      </c>
      <c r="W18" s="167">
        <f t="shared" si="4"/>
        <v>1.6228720458727069E-2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166</v>
      </c>
      <c r="E19" s="166">
        <v>10987</v>
      </c>
      <c r="F19" s="166">
        <v>13556</v>
      </c>
      <c r="G19" s="166">
        <v>12260</v>
      </c>
      <c r="H19" s="166">
        <v>12188</v>
      </c>
      <c r="I19" s="181">
        <f t="shared" si="6"/>
        <v>-5.8727569331158413E-3</v>
      </c>
      <c r="J19" s="165">
        <f t="shared" si="1"/>
        <v>-72</v>
      </c>
      <c r="K19" s="167">
        <f t="shared" si="2"/>
        <v>2.4147133468980998E-2</v>
      </c>
      <c r="N19" s="165" t="s">
        <v>130</v>
      </c>
      <c r="O19" s="166">
        <v>6272</v>
      </c>
      <c r="P19" s="166">
        <v>79</v>
      </c>
      <c r="Q19" s="166">
        <v>7567</v>
      </c>
      <c r="R19" s="166">
        <v>8059</v>
      </c>
      <c r="S19" s="166">
        <v>7857</v>
      </c>
      <c r="T19" s="166">
        <v>7093</v>
      </c>
      <c r="U19" s="181">
        <f t="shared" si="7"/>
        <v>-9.7238131602392808E-2</v>
      </c>
      <c r="V19" s="165">
        <f t="shared" si="5"/>
        <v>-764</v>
      </c>
      <c r="W19" s="167">
        <f t="shared" si="4"/>
        <v>3.1675925760525893E-2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1205</v>
      </c>
      <c r="E20" s="166">
        <v>10360</v>
      </c>
      <c r="F20" s="166">
        <v>13679</v>
      </c>
      <c r="G20" s="166">
        <v>16333</v>
      </c>
      <c r="H20" s="166">
        <v>11699</v>
      </c>
      <c r="I20" s="181">
        <f t="shared" si="6"/>
        <v>-0.28372007591991677</v>
      </c>
      <c r="J20" s="165">
        <f t="shared" si="1"/>
        <v>-4634</v>
      </c>
      <c r="K20" s="167">
        <f t="shared" si="2"/>
        <v>2.3178315921694184E-2</v>
      </c>
      <c r="N20" s="165" t="s">
        <v>133</v>
      </c>
      <c r="O20" s="166">
        <v>10629</v>
      </c>
      <c r="P20" s="166">
        <v>881</v>
      </c>
      <c r="Q20" s="166">
        <v>7474</v>
      </c>
      <c r="R20" s="166">
        <v>8296</v>
      </c>
      <c r="S20" s="166">
        <v>9369</v>
      </c>
      <c r="T20" s="166">
        <v>6869</v>
      </c>
      <c r="U20" s="181">
        <f t="shared" si="7"/>
        <v>-0.26683744262994979</v>
      </c>
      <c r="V20" s="165">
        <f t="shared" si="5"/>
        <v>-2500</v>
      </c>
      <c r="W20" s="167">
        <f t="shared" si="4"/>
        <v>3.0675586359657742E-2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30471</v>
      </c>
      <c r="E21" s="171">
        <f t="shared" si="9"/>
        <v>104240</v>
      </c>
      <c r="F21" s="171">
        <f t="shared" si="9"/>
        <v>116823</v>
      </c>
      <c r="G21" s="171">
        <f t="shared" si="9"/>
        <v>121191</v>
      </c>
      <c r="H21" s="171">
        <f t="shared" si="9"/>
        <v>131078</v>
      </c>
      <c r="I21" s="182">
        <f t="shared" si="6"/>
        <v>8.1581965657515854E-2</v>
      </c>
      <c r="J21" s="170">
        <f t="shared" si="1"/>
        <v>9887</v>
      </c>
      <c r="K21" s="172">
        <f t="shared" si="2"/>
        <v>0.25969461444429698</v>
      </c>
      <c r="N21" s="170" t="s">
        <v>147</v>
      </c>
      <c r="O21" s="171">
        <f t="shared" ref="O21:T21" si="10">O13-SUM(O14:O20)</f>
        <v>29120</v>
      </c>
      <c r="P21" s="171">
        <f t="shared" si="10"/>
        <v>18806</v>
      </c>
      <c r="Q21" s="171">
        <f t="shared" si="10"/>
        <v>59380</v>
      </c>
      <c r="R21" s="171">
        <f t="shared" si="10"/>
        <v>58050</v>
      </c>
      <c r="S21" s="171">
        <f t="shared" si="10"/>
        <v>59479</v>
      </c>
      <c r="T21" s="171">
        <f t="shared" si="10"/>
        <v>63287</v>
      </c>
      <c r="U21" s="182">
        <f t="shared" si="7"/>
        <v>6.4022596210427274E-2</v>
      </c>
      <c r="V21" s="170">
        <f>T21-S21</f>
        <v>3808</v>
      </c>
      <c r="W21" s="172">
        <f t="shared" si="4"/>
        <v>0.28262714135153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27981</v>
      </c>
      <c r="E23" s="178">
        <f t="shared" si="11"/>
        <v>93344</v>
      </c>
      <c r="F23" s="178">
        <f t="shared" si="11"/>
        <v>135498</v>
      </c>
      <c r="G23" s="178">
        <f t="shared" si="11"/>
        <v>149077</v>
      </c>
      <c r="H23" s="178">
        <f t="shared" si="11"/>
        <v>151868</v>
      </c>
      <c r="I23" s="179">
        <f>IFERROR(H23/G23-1,"-")</f>
        <v>1.8721868564567368E-2</v>
      </c>
      <c r="J23" s="178">
        <f>H23-G23</f>
        <v>2791</v>
      </c>
      <c r="K23" s="179">
        <f t="shared" ref="K23:K35" si="12">H23/H$9</f>
        <v>0.30088421936882231</v>
      </c>
    </row>
    <row r="24" spans="1:23" x14ac:dyDescent="0.25">
      <c r="B24" s="161" t="s">
        <v>99</v>
      </c>
      <c r="C24" s="162">
        <v>3630</v>
      </c>
      <c r="D24" s="162">
        <v>16128</v>
      </c>
      <c r="E24" s="162">
        <v>10405</v>
      </c>
      <c r="F24" s="162">
        <v>12221</v>
      </c>
      <c r="G24" s="162">
        <v>11850</v>
      </c>
      <c r="H24" s="162">
        <v>11197</v>
      </c>
      <c r="I24" s="180">
        <f>IFERROR(H24/G24-1,"-")</f>
        <v>-5.5105485232067486E-2</v>
      </c>
      <c r="J24" s="161">
        <f t="shared" ref="J24:J34" si="13">H24-G24</f>
        <v>-653</v>
      </c>
      <c r="K24" s="163">
        <f t="shared" si="12"/>
        <v>2.2183742488692176E-2</v>
      </c>
    </row>
    <row r="25" spans="1:23" x14ac:dyDescent="0.25">
      <c r="B25" s="165" t="s">
        <v>105</v>
      </c>
      <c r="C25" s="166">
        <v>2906</v>
      </c>
      <c r="D25" s="166">
        <v>13399</v>
      </c>
      <c r="E25" s="166">
        <v>6134</v>
      </c>
      <c r="F25" s="166">
        <v>6493</v>
      </c>
      <c r="G25" s="166">
        <v>6081</v>
      </c>
      <c r="H25" s="166">
        <v>4276</v>
      </c>
      <c r="I25" s="181">
        <f>IFERROR(H25/G25-1,"-")</f>
        <v>-0.2968261799046209</v>
      </c>
      <c r="J25" s="165">
        <f t="shared" si="13"/>
        <v>-1805</v>
      </c>
      <c r="K25" s="167">
        <f t="shared" si="12"/>
        <v>8.4717051783198844E-3</v>
      </c>
    </row>
    <row r="26" spans="1:23" x14ac:dyDescent="0.25">
      <c r="B26" s="165" t="s">
        <v>102</v>
      </c>
      <c r="C26" s="166">
        <v>724</v>
      </c>
      <c r="D26" s="166">
        <v>2729</v>
      </c>
      <c r="E26" s="166">
        <v>4271</v>
      </c>
      <c r="F26" s="166">
        <v>5728</v>
      </c>
      <c r="G26" s="166">
        <v>5769</v>
      </c>
      <c r="H26" s="166">
        <v>6921</v>
      </c>
      <c r="I26" s="181">
        <f>IFERROR(H26/G26-1,"-")</f>
        <v>0.19968798751950079</v>
      </c>
      <c r="J26" s="165">
        <f t="shared" si="13"/>
        <v>1152</v>
      </c>
      <c r="K26" s="167">
        <f t="shared" si="12"/>
        <v>1.3712037310372292E-2</v>
      </c>
    </row>
    <row r="27" spans="1:23" x14ac:dyDescent="0.25">
      <c r="B27" s="161" t="s">
        <v>109</v>
      </c>
      <c r="C27" s="162">
        <v>60716</v>
      </c>
      <c r="D27" s="162">
        <v>11853</v>
      </c>
      <c r="E27" s="162">
        <v>82939</v>
      </c>
      <c r="F27" s="162">
        <v>123277</v>
      </c>
      <c r="G27" s="162">
        <v>137227</v>
      </c>
      <c r="H27" s="162">
        <v>140671</v>
      </c>
      <c r="I27" s="180">
        <f>IFERROR(H27/G27-1,"-")</f>
        <v>2.5097101882282535E-2</v>
      </c>
      <c r="J27" s="161">
        <f t="shared" si="13"/>
        <v>3444</v>
      </c>
      <c r="K27" s="163">
        <f t="shared" si="12"/>
        <v>0.27870047688013011</v>
      </c>
    </row>
    <row r="28" spans="1:23" x14ac:dyDescent="0.25">
      <c r="B28" s="165" t="s">
        <v>112</v>
      </c>
      <c r="C28" s="166">
        <v>32787</v>
      </c>
      <c r="D28" s="166">
        <v>831</v>
      </c>
      <c r="E28" s="166">
        <v>39529</v>
      </c>
      <c r="F28" s="166">
        <v>65090</v>
      </c>
      <c r="G28" s="166">
        <v>76523</v>
      </c>
      <c r="H28" s="166">
        <v>81963</v>
      </c>
      <c r="I28" s="181">
        <f t="shared" ref="I28:I35" si="14">IFERROR(H28/G28-1,"-")</f>
        <v>7.1089737725912538E-2</v>
      </c>
      <c r="J28" s="165">
        <f t="shared" si="13"/>
        <v>5440</v>
      </c>
      <c r="K28" s="167">
        <f t="shared" si="12"/>
        <v>0.16238689699032569</v>
      </c>
    </row>
    <row r="29" spans="1:23" x14ac:dyDescent="0.25">
      <c r="B29" s="165" t="s">
        <v>115</v>
      </c>
      <c r="C29" s="166">
        <v>5288</v>
      </c>
      <c r="D29" s="166">
        <v>1407</v>
      </c>
      <c r="E29" s="166">
        <v>5430</v>
      </c>
      <c r="F29" s="166">
        <v>6424</v>
      </c>
      <c r="G29" s="166">
        <v>7330</v>
      </c>
      <c r="H29" s="166">
        <v>6658</v>
      </c>
      <c r="I29" s="181">
        <f t="shared" si="14"/>
        <v>-9.167803547066844E-2</v>
      </c>
      <c r="J29" s="165">
        <f t="shared" si="13"/>
        <v>-672</v>
      </c>
      <c r="K29" s="167">
        <f t="shared" si="12"/>
        <v>1.3190975930134187E-2</v>
      </c>
    </row>
    <row r="30" spans="1:23" x14ac:dyDescent="0.25">
      <c r="B30" s="165" t="s">
        <v>118</v>
      </c>
      <c r="C30" s="166">
        <v>1832</v>
      </c>
      <c r="D30" s="166">
        <v>1901</v>
      </c>
      <c r="E30" s="166">
        <v>4245</v>
      </c>
      <c r="F30" s="166">
        <v>6768</v>
      </c>
      <c r="G30" s="166">
        <v>8693</v>
      </c>
      <c r="H30" s="166">
        <v>5116</v>
      </c>
      <c r="I30" s="181">
        <f t="shared" si="14"/>
        <v>-0.41148050155297367</v>
      </c>
      <c r="J30" s="165">
        <f t="shared" si="13"/>
        <v>-3577</v>
      </c>
      <c r="K30" s="167">
        <f t="shared" si="12"/>
        <v>1.0135931639916869E-2</v>
      </c>
    </row>
    <row r="31" spans="1:23" x14ac:dyDescent="0.25">
      <c r="B31" s="165" t="s">
        <v>125</v>
      </c>
      <c r="C31" s="166">
        <v>2275</v>
      </c>
      <c r="D31" s="166">
        <v>442</v>
      </c>
      <c r="E31" s="166">
        <v>4881</v>
      </c>
      <c r="F31" s="166">
        <v>5557</v>
      </c>
      <c r="G31" s="166">
        <v>4713</v>
      </c>
      <c r="H31" s="166">
        <v>4494</v>
      </c>
      <c r="I31" s="181">
        <f t="shared" si="14"/>
        <v>-4.6467218332272409E-2</v>
      </c>
      <c r="J31" s="165">
        <f t="shared" si="13"/>
        <v>-219</v>
      </c>
      <c r="K31" s="167">
        <f t="shared" si="12"/>
        <v>8.903611569543864E-3</v>
      </c>
    </row>
    <row r="32" spans="1:23" x14ac:dyDescent="0.25">
      <c r="B32" s="165" t="s">
        <v>121</v>
      </c>
      <c r="C32" s="166">
        <v>1200</v>
      </c>
      <c r="D32" s="166">
        <v>499</v>
      </c>
      <c r="E32" s="166">
        <v>2109</v>
      </c>
      <c r="F32" s="166">
        <v>2232</v>
      </c>
      <c r="G32" s="166">
        <v>2348</v>
      </c>
      <c r="H32" s="166">
        <v>2118</v>
      </c>
      <c r="I32" s="181">
        <f t="shared" si="14"/>
        <v>-9.7955706984667823E-2</v>
      </c>
      <c r="J32" s="165">
        <f t="shared" si="13"/>
        <v>-230</v>
      </c>
      <c r="K32" s="167">
        <f t="shared" si="12"/>
        <v>4.1962281495981088E-3</v>
      </c>
    </row>
    <row r="33" spans="2:11" x14ac:dyDescent="0.25">
      <c r="B33" s="165" t="s">
        <v>130</v>
      </c>
      <c r="C33" s="166">
        <v>1994</v>
      </c>
      <c r="D33" s="166">
        <v>24</v>
      </c>
      <c r="E33" s="166">
        <v>1352</v>
      </c>
      <c r="F33" s="166">
        <v>2266</v>
      </c>
      <c r="G33" s="166">
        <v>1743</v>
      </c>
      <c r="H33" s="166">
        <v>2137</v>
      </c>
      <c r="I33" s="181">
        <f t="shared" si="14"/>
        <v>0.22604704532415365</v>
      </c>
      <c r="J33" s="165">
        <f t="shared" si="13"/>
        <v>394</v>
      </c>
      <c r="K33" s="167">
        <f t="shared" si="12"/>
        <v>4.2338713671818502E-3</v>
      </c>
    </row>
    <row r="34" spans="2:11" x14ac:dyDescent="0.25">
      <c r="B34" s="165" t="s">
        <v>133</v>
      </c>
      <c r="C34" s="166">
        <v>1701</v>
      </c>
      <c r="D34" s="166">
        <v>126</v>
      </c>
      <c r="E34" s="166">
        <v>811</v>
      </c>
      <c r="F34" s="166">
        <v>1891</v>
      </c>
      <c r="G34" s="166">
        <v>2106</v>
      </c>
      <c r="H34" s="166">
        <v>1206</v>
      </c>
      <c r="I34" s="181">
        <f t="shared" si="14"/>
        <v>-0.42735042735042739</v>
      </c>
      <c r="J34" s="165">
        <f t="shared" si="13"/>
        <v>-900</v>
      </c>
      <c r="K34" s="167">
        <f t="shared" si="12"/>
        <v>2.3893537055785269E-3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6623</v>
      </c>
      <c r="E35" s="171">
        <f t="shared" si="16"/>
        <v>24582</v>
      </c>
      <c r="F35" s="171">
        <f t="shared" si="16"/>
        <v>33049</v>
      </c>
      <c r="G35" s="171">
        <f t="shared" si="16"/>
        <v>33771</v>
      </c>
      <c r="H35" s="171">
        <f t="shared" si="16"/>
        <v>36979</v>
      </c>
      <c r="I35" s="182">
        <f t="shared" si="14"/>
        <v>9.49927452548045E-2</v>
      </c>
      <c r="J35" s="170">
        <f>H35-G35</f>
        <v>3208</v>
      </c>
      <c r="K35" s="172">
        <f t="shared" si="12"/>
        <v>7.3263607527851021E-2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43809</v>
      </c>
      <c r="E37" s="178">
        <f t="shared" si="17"/>
        <v>196098</v>
      </c>
      <c r="F37" s="178">
        <f t="shared" si="17"/>
        <v>204306</v>
      </c>
      <c r="G37" s="178">
        <f t="shared" si="17"/>
        <v>219623</v>
      </c>
      <c r="H37" s="178">
        <f t="shared" si="17"/>
        <v>223924</v>
      </c>
      <c r="I37" s="179">
        <f>IFERROR(H37/G37-1,"-")</f>
        <v>1.9583559099001446E-2</v>
      </c>
      <c r="J37" s="178">
        <f>H37-G37</f>
        <v>4301</v>
      </c>
      <c r="K37" s="179">
        <f t="shared" ref="K37:K49" si="18">H37/H$9</f>
        <v>0.44364315022219403</v>
      </c>
    </row>
    <row r="38" spans="2:11" x14ac:dyDescent="0.25">
      <c r="B38" s="161" t="s">
        <v>99</v>
      </c>
      <c r="C38" s="162">
        <v>4287</v>
      </c>
      <c r="D38" s="162">
        <v>15685</v>
      </c>
      <c r="E38" s="162">
        <v>12609</v>
      </c>
      <c r="F38" s="162">
        <v>10643</v>
      </c>
      <c r="G38" s="162">
        <v>10511</v>
      </c>
      <c r="H38" s="162">
        <v>11460</v>
      </c>
      <c r="I38" s="180">
        <f>IFERROR(H38/G38-1,"-")</f>
        <v>9.0286366663495432E-2</v>
      </c>
      <c r="J38" s="161">
        <f t="shared" ref="J38:J48" si="19">H38-G38</f>
        <v>949</v>
      </c>
      <c r="K38" s="163">
        <f t="shared" si="18"/>
        <v>2.2704803868930278E-2</v>
      </c>
    </row>
    <row r="39" spans="2:11" x14ac:dyDescent="0.25">
      <c r="B39" s="165" t="s">
        <v>105</v>
      </c>
      <c r="C39" s="166">
        <v>3014</v>
      </c>
      <c r="D39" s="166">
        <v>14160</v>
      </c>
      <c r="E39" s="166">
        <v>9181</v>
      </c>
      <c r="F39" s="166">
        <v>6542</v>
      </c>
      <c r="G39" s="166">
        <v>5341</v>
      </c>
      <c r="H39" s="166">
        <v>5768</v>
      </c>
      <c r="I39" s="181">
        <f>IFERROR(H39/G39-1,"-")</f>
        <v>7.9947575360419298E-2</v>
      </c>
      <c r="J39" s="165">
        <f t="shared" si="19"/>
        <v>427</v>
      </c>
      <c r="K39" s="167">
        <f t="shared" si="18"/>
        <v>1.1427688369632621E-2</v>
      </c>
    </row>
    <row r="40" spans="2:11" x14ac:dyDescent="0.25">
      <c r="B40" s="165" t="s">
        <v>102</v>
      </c>
      <c r="C40" s="166">
        <v>1273</v>
      </c>
      <c r="D40" s="166">
        <v>1525</v>
      </c>
      <c r="E40" s="166">
        <v>3428</v>
      </c>
      <c r="F40" s="166">
        <v>4101</v>
      </c>
      <c r="G40" s="166">
        <v>5170</v>
      </c>
      <c r="H40" s="166">
        <v>5692</v>
      </c>
      <c r="I40" s="181">
        <f>IFERROR(H40/G40-1,"-")</f>
        <v>0.10096711798839464</v>
      </c>
      <c r="J40" s="165">
        <f t="shared" si="19"/>
        <v>522</v>
      </c>
      <c r="K40" s="167">
        <f t="shared" si="18"/>
        <v>1.1277115499297656E-2</v>
      </c>
    </row>
    <row r="41" spans="2:11" x14ac:dyDescent="0.25">
      <c r="B41" s="161" t="s">
        <v>109</v>
      </c>
      <c r="C41" s="162">
        <v>97884</v>
      </c>
      <c r="D41" s="162">
        <v>28124</v>
      </c>
      <c r="E41" s="162">
        <v>183489</v>
      </c>
      <c r="F41" s="162">
        <v>193663</v>
      </c>
      <c r="G41" s="162">
        <v>209112</v>
      </c>
      <c r="H41" s="162">
        <v>212464</v>
      </c>
      <c r="I41" s="180">
        <f>IFERROR(H41/G41-1,"-")</f>
        <v>1.6029687440223483E-2</v>
      </c>
      <c r="J41" s="161">
        <f t="shared" si="19"/>
        <v>3352</v>
      </c>
      <c r="K41" s="163">
        <f t="shared" si="18"/>
        <v>0.42093834635326377</v>
      </c>
    </row>
    <row r="42" spans="2:11" x14ac:dyDescent="0.25">
      <c r="B42" s="165" t="s">
        <v>112</v>
      </c>
      <c r="C42" s="166">
        <v>40531</v>
      </c>
      <c r="D42" s="166">
        <v>1009</v>
      </c>
      <c r="E42" s="166">
        <v>84219</v>
      </c>
      <c r="F42" s="166">
        <v>97787</v>
      </c>
      <c r="G42" s="166">
        <v>107454</v>
      </c>
      <c r="H42" s="166">
        <v>110577</v>
      </c>
      <c r="I42" s="181">
        <f t="shared" ref="I42:I49" si="20">IFERROR(H42/G42-1,"-")</f>
        <v>2.906359930761071E-2</v>
      </c>
      <c r="J42" s="165">
        <f t="shared" si="19"/>
        <v>3123</v>
      </c>
      <c r="K42" s="167">
        <f t="shared" si="18"/>
        <v>0.21907758267144009</v>
      </c>
    </row>
    <row r="43" spans="2:11" x14ac:dyDescent="0.25">
      <c r="B43" s="165" t="s">
        <v>115</v>
      </c>
      <c r="C43" s="166">
        <v>3224</v>
      </c>
      <c r="D43" s="166">
        <v>2070</v>
      </c>
      <c r="E43" s="166">
        <v>5041</v>
      </c>
      <c r="F43" s="166">
        <v>4711</v>
      </c>
      <c r="G43" s="166">
        <v>5722</v>
      </c>
      <c r="H43" s="166">
        <v>6731</v>
      </c>
      <c r="I43" s="181">
        <f t="shared" si="20"/>
        <v>0.17633694512408238</v>
      </c>
      <c r="J43" s="165">
        <f t="shared" si="19"/>
        <v>1009</v>
      </c>
      <c r="K43" s="167">
        <f t="shared" si="18"/>
        <v>1.3335605134534878E-2</v>
      </c>
    </row>
    <row r="44" spans="2:11" x14ac:dyDescent="0.25">
      <c r="B44" s="165" t="s">
        <v>118</v>
      </c>
      <c r="C44" s="166">
        <v>1607</v>
      </c>
      <c r="D44" s="166">
        <v>3864</v>
      </c>
      <c r="E44" s="166">
        <v>4358</v>
      </c>
      <c r="F44" s="166">
        <v>4060</v>
      </c>
      <c r="G44" s="166">
        <v>4459</v>
      </c>
      <c r="H44" s="166">
        <v>4355</v>
      </c>
      <c r="I44" s="181">
        <f t="shared" si="20"/>
        <v>-2.3323615160349864E-2</v>
      </c>
      <c r="J44" s="165">
        <f t="shared" si="19"/>
        <v>-104</v>
      </c>
      <c r="K44" s="167">
        <f t="shared" si="18"/>
        <v>8.6282217145891241E-3</v>
      </c>
    </row>
    <row r="45" spans="2:11" x14ac:dyDescent="0.25">
      <c r="B45" s="165" t="s">
        <v>125</v>
      </c>
      <c r="C45" s="166">
        <v>5044</v>
      </c>
      <c r="D45" s="166">
        <v>775</v>
      </c>
      <c r="E45" s="166">
        <v>12369</v>
      </c>
      <c r="F45" s="166">
        <v>9571</v>
      </c>
      <c r="G45" s="166">
        <v>10739</v>
      </c>
      <c r="H45" s="166">
        <v>9918</v>
      </c>
      <c r="I45" s="181">
        <f t="shared" si="20"/>
        <v>-7.6450321258962672E-2</v>
      </c>
      <c r="J45" s="165">
        <f t="shared" si="19"/>
        <v>-821</v>
      </c>
      <c r="K45" s="167">
        <f t="shared" si="18"/>
        <v>1.9649759578712959E-2</v>
      </c>
    </row>
    <row r="46" spans="2:11" x14ac:dyDescent="0.25">
      <c r="B46" s="165" t="s">
        <v>121</v>
      </c>
      <c r="C46" s="166">
        <v>1457</v>
      </c>
      <c r="D46" s="166">
        <v>640</v>
      </c>
      <c r="E46" s="166">
        <v>3081</v>
      </c>
      <c r="F46" s="166">
        <v>3129</v>
      </c>
      <c r="G46" s="166">
        <v>4033</v>
      </c>
      <c r="H46" s="166">
        <v>3634</v>
      </c>
      <c r="I46" s="181">
        <f t="shared" si="20"/>
        <v>-9.8933796181502554E-2</v>
      </c>
      <c r="J46" s="165">
        <f t="shared" si="19"/>
        <v>-399</v>
      </c>
      <c r="K46" s="167">
        <f t="shared" si="18"/>
        <v>7.1997606683850465E-3</v>
      </c>
    </row>
    <row r="47" spans="2:11" x14ac:dyDescent="0.25">
      <c r="B47" s="165" t="s">
        <v>130</v>
      </c>
      <c r="C47" s="166">
        <v>6272</v>
      </c>
      <c r="D47" s="166">
        <v>79</v>
      </c>
      <c r="E47" s="166">
        <v>7567</v>
      </c>
      <c r="F47" s="166">
        <v>8059</v>
      </c>
      <c r="G47" s="166">
        <v>7857</v>
      </c>
      <c r="H47" s="166">
        <v>7093</v>
      </c>
      <c r="I47" s="181">
        <f t="shared" si="20"/>
        <v>-9.7238131602392808E-2</v>
      </c>
      <c r="J47" s="165">
        <f t="shared" si="19"/>
        <v>-764</v>
      </c>
      <c r="K47" s="167">
        <f t="shared" si="18"/>
        <v>1.4052807490604054E-2</v>
      </c>
    </row>
    <row r="48" spans="2:11" x14ac:dyDescent="0.25">
      <c r="B48" s="165" t="s">
        <v>133</v>
      </c>
      <c r="C48" s="166">
        <v>10629</v>
      </c>
      <c r="D48" s="166">
        <v>881</v>
      </c>
      <c r="E48" s="166">
        <v>7474</v>
      </c>
      <c r="F48" s="166">
        <v>8296</v>
      </c>
      <c r="G48" s="166">
        <v>9369</v>
      </c>
      <c r="H48" s="166">
        <v>6869</v>
      </c>
      <c r="I48" s="181">
        <f t="shared" si="20"/>
        <v>-0.26683744262994979</v>
      </c>
      <c r="J48" s="165">
        <f t="shared" si="19"/>
        <v>-2500</v>
      </c>
      <c r="K48" s="167">
        <f t="shared" si="18"/>
        <v>1.3609013767511526E-2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18806</v>
      </c>
      <c r="E49" s="171">
        <f t="shared" si="22"/>
        <v>59380</v>
      </c>
      <c r="F49" s="171">
        <f t="shared" si="22"/>
        <v>58050</v>
      </c>
      <c r="G49" s="171">
        <f t="shared" si="22"/>
        <v>59479</v>
      </c>
      <c r="H49" s="171">
        <f t="shared" si="22"/>
        <v>63287</v>
      </c>
      <c r="I49" s="182">
        <f t="shared" si="20"/>
        <v>6.4022596210427274E-2</v>
      </c>
      <c r="J49" s="170">
        <f>H49-G49</f>
        <v>3808</v>
      </c>
      <c r="K49" s="172">
        <f t="shared" si="18"/>
        <v>0.12538559532748608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319</v>
      </c>
      <c r="D66" s="162" t="s">
        <v>319</v>
      </c>
      <c r="E66" s="162" t="s">
        <v>319</v>
      </c>
      <c r="F66" s="162" t="s">
        <v>319</v>
      </c>
      <c r="G66" s="162" t="s">
        <v>319</v>
      </c>
      <c r="H66" s="162" t="s">
        <v>319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319</v>
      </c>
      <c r="D67" s="166" t="s">
        <v>319</v>
      </c>
      <c r="E67" s="166" t="s">
        <v>319</v>
      </c>
      <c r="F67" s="166" t="s">
        <v>319</v>
      </c>
      <c r="G67" s="166" t="s">
        <v>319</v>
      </c>
      <c r="H67" s="166" t="s">
        <v>319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319</v>
      </c>
      <c r="D68" s="166" t="s">
        <v>319</v>
      </c>
      <c r="E68" s="166" t="s">
        <v>319</v>
      </c>
      <c r="F68" s="166" t="s">
        <v>319</v>
      </c>
      <c r="G68" s="166" t="s">
        <v>319</v>
      </c>
      <c r="H68" s="166" t="s">
        <v>319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319</v>
      </c>
      <c r="D69" s="162" t="s">
        <v>319</v>
      </c>
      <c r="E69" s="162" t="s">
        <v>319</v>
      </c>
      <c r="F69" s="162" t="s">
        <v>319</v>
      </c>
      <c r="G69" s="162" t="s">
        <v>319</v>
      </c>
      <c r="H69" s="162" t="s">
        <v>319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319</v>
      </c>
      <c r="D70" s="166" t="s">
        <v>319</v>
      </c>
      <c r="E70" s="166" t="s">
        <v>319</v>
      </c>
      <c r="F70" s="166" t="s">
        <v>319</v>
      </c>
      <c r="G70" s="166" t="s">
        <v>319</v>
      </c>
      <c r="H70" s="166" t="s">
        <v>319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319</v>
      </c>
      <c r="D71" s="166" t="s">
        <v>319</v>
      </c>
      <c r="E71" s="166" t="s">
        <v>319</v>
      </c>
      <c r="F71" s="166" t="s">
        <v>319</v>
      </c>
      <c r="G71" s="166" t="s">
        <v>319</v>
      </c>
      <c r="H71" s="166" t="s">
        <v>319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319</v>
      </c>
      <c r="D72" s="166" t="s">
        <v>319</v>
      </c>
      <c r="E72" s="166" t="s">
        <v>319</v>
      </c>
      <c r="F72" s="166" t="s">
        <v>319</v>
      </c>
      <c r="G72" s="166" t="s">
        <v>319</v>
      </c>
      <c r="H72" s="166" t="s">
        <v>319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319</v>
      </c>
      <c r="D73" s="166" t="s">
        <v>319</v>
      </c>
      <c r="E73" s="166" t="s">
        <v>319</v>
      </c>
      <c r="F73" s="166" t="s">
        <v>319</v>
      </c>
      <c r="G73" s="166" t="s">
        <v>319</v>
      </c>
      <c r="H73" s="166" t="s">
        <v>319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319</v>
      </c>
      <c r="D74" s="166" t="s">
        <v>319</v>
      </c>
      <c r="E74" s="166" t="s">
        <v>319</v>
      </c>
      <c r="F74" s="166" t="s">
        <v>319</v>
      </c>
      <c r="G74" s="166" t="s">
        <v>319</v>
      </c>
      <c r="H74" s="166" t="s">
        <v>319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319</v>
      </c>
      <c r="D75" s="166" t="s">
        <v>319</v>
      </c>
      <c r="E75" s="166" t="s">
        <v>319</v>
      </c>
      <c r="F75" s="166" t="s">
        <v>319</v>
      </c>
      <c r="G75" s="166" t="s">
        <v>319</v>
      </c>
      <c r="H75" s="166" t="s">
        <v>319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319</v>
      </c>
      <c r="D76" s="166" t="s">
        <v>319</v>
      </c>
      <c r="E76" s="166" t="s">
        <v>319</v>
      </c>
      <c r="F76" s="166" t="s">
        <v>319</v>
      </c>
      <c r="G76" s="166" t="s">
        <v>319</v>
      </c>
      <c r="H76" s="166" t="s">
        <v>319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12355</v>
      </c>
      <c r="E79" s="178">
        <f t="shared" si="33"/>
        <v>48023</v>
      </c>
      <c r="F79" s="178">
        <f t="shared" si="33"/>
        <v>58261</v>
      </c>
      <c r="G79" s="178">
        <f t="shared" si="33"/>
        <v>64100</v>
      </c>
      <c r="H79" s="178">
        <f t="shared" si="33"/>
        <v>73707</v>
      </c>
      <c r="I79" s="179">
        <f>IFERROR(H79/G79-1,"-")</f>
        <v>0.14987519500780033</v>
      </c>
      <c r="J79" s="178">
        <f>IFERROR(H79-G79,"-")</f>
        <v>9607</v>
      </c>
      <c r="K79" s="179">
        <f>IFERROR(H79/H$9,"-")</f>
        <v>0.14602992833920106</v>
      </c>
    </row>
    <row r="80" spans="2:11" x14ac:dyDescent="0.25">
      <c r="B80" s="161" t="s">
        <v>99</v>
      </c>
      <c r="C80" s="162">
        <v>6348</v>
      </c>
      <c r="D80" s="162">
        <v>5741</v>
      </c>
      <c r="E80" s="162">
        <v>18844</v>
      </c>
      <c r="F80" s="162">
        <v>21367</v>
      </c>
      <c r="G80" s="162">
        <v>25617</v>
      </c>
      <c r="H80" s="162">
        <v>29293</v>
      </c>
      <c r="I80" s="180">
        <f>IFERROR(H80/G80-1,"-")</f>
        <v>0.14349845805519768</v>
      </c>
      <c r="J80" s="183">
        <f t="shared" ref="J80:J91" si="34">IFERROR(H80-G80,"-")</f>
        <v>3676</v>
      </c>
      <c r="K80" s="163">
        <f t="shared" ref="K80:K91" si="35">IFERROR(H80/H$9,"-")</f>
        <v>5.8035935404238626E-2</v>
      </c>
    </row>
    <row r="81" spans="2:11" x14ac:dyDescent="0.25">
      <c r="B81" s="165" t="s">
        <v>105</v>
      </c>
      <c r="C81" s="166">
        <v>1948</v>
      </c>
      <c r="D81" s="166">
        <v>3459</v>
      </c>
      <c r="E81" s="166">
        <v>8898</v>
      </c>
      <c r="F81" s="166">
        <v>11075</v>
      </c>
      <c r="G81" s="166">
        <v>10705</v>
      </c>
      <c r="H81" s="166">
        <v>9256</v>
      </c>
      <c r="I81" s="181">
        <f>IFERROR(H81/G81-1,"-")</f>
        <v>-0.13535730966837922</v>
      </c>
      <c r="J81" s="184">
        <f t="shared" si="34"/>
        <v>-1449</v>
      </c>
      <c r="K81" s="167">
        <f t="shared" si="35"/>
        <v>1.8338190629216287E-2</v>
      </c>
    </row>
    <row r="82" spans="2:11" x14ac:dyDescent="0.25">
      <c r="B82" s="165" t="s">
        <v>102</v>
      </c>
      <c r="C82" s="166">
        <v>4400</v>
      </c>
      <c r="D82" s="166">
        <v>2282</v>
      </c>
      <c r="E82" s="166">
        <v>9946</v>
      </c>
      <c r="F82" s="166">
        <v>10292</v>
      </c>
      <c r="G82" s="166">
        <v>14912</v>
      </c>
      <c r="H82" s="166">
        <v>20037</v>
      </c>
      <c r="I82" s="181">
        <f>IFERROR(H82/G82-1,"-")</f>
        <v>0.34368293991416299</v>
      </c>
      <c r="J82" s="184">
        <f t="shared" si="34"/>
        <v>5125</v>
      </c>
      <c r="K82" s="167">
        <f t="shared" si="35"/>
        <v>3.9697744775022338E-2</v>
      </c>
    </row>
    <row r="83" spans="2:11" x14ac:dyDescent="0.25">
      <c r="B83" s="161" t="s">
        <v>109</v>
      </c>
      <c r="C83" s="162">
        <v>19675</v>
      </c>
      <c r="D83" s="162">
        <v>6614</v>
      </c>
      <c r="E83" s="162">
        <v>29179</v>
      </c>
      <c r="F83" s="162">
        <v>36894</v>
      </c>
      <c r="G83" s="162">
        <v>38483</v>
      </c>
      <c r="H83" s="162">
        <v>44414</v>
      </c>
      <c r="I83" s="180">
        <f>IFERROR(H83/G83-1,"-")</f>
        <v>0.15412000103941992</v>
      </c>
      <c r="J83" s="183">
        <f t="shared" si="34"/>
        <v>5931</v>
      </c>
      <c r="K83" s="163">
        <f t="shared" si="35"/>
        <v>8.799399293496242E-2</v>
      </c>
    </row>
    <row r="84" spans="2:11" x14ac:dyDescent="0.25">
      <c r="B84" s="165" t="s">
        <v>112</v>
      </c>
      <c r="C84" s="166">
        <v>1812</v>
      </c>
      <c r="D84" s="166">
        <v>266</v>
      </c>
      <c r="E84" s="166">
        <v>3314</v>
      </c>
      <c r="F84" s="166">
        <v>4473</v>
      </c>
      <c r="G84" s="166">
        <v>5485</v>
      </c>
      <c r="H84" s="166">
        <v>5185</v>
      </c>
      <c r="I84" s="181">
        <f t="shared" ref="I84:I91" si="36">IFERROR(H84/G84-1,"-")</f>
        <v>-5.4694621695533296E-2</v>
      </c>
      <c r="J84" s="184">
        <f t="shared" si="34"/>
        <v>-300</v>
      </c>
      <c r="K84" s="167">
        <f t="shared" si="35"/>
        <v>1.0272635956405192E-2</v>
      </c>
    </row>
    <row r="85" spans="2:11" x14ac:dyDescent="0.25">
      <c r="B85" s="165" t="s">
        <v>115</v>
      </c>
      <c r="C85" s="166">
        <v>4471</v>
      </c>
      <c r="D85" s="166">
        <v>1348</v>
      </c>
      <c r="E85" s="166">
        <v>6731</v>
      </c>
      <c r="F85" s="166">
        <v>7580</v>
      </c>
      <c r="G85" s="166">
        <v>8216</v>
      </c>
      <c r="H85" s="166">
        <v>9830</v>
      </c>
      <c r="I85" s="181">
        <f t="shared" si="36"/>
        <v>0.19644595910418694</v>
      </c>
      <c r="J85" s="184">
        <f t="shared" si="34"/>
        <v>1614</v>
      </c>
      <c r="K85" s="167">
        <f t="shared" si="35"/>
        <v>1.9475412044640893E-2</v>
      </c>
    </row>
    <row r="86" spans="2:11" x14ac:dyDescent="0.25">
      <c r="B86" s="165" t="s">
        <v>118</v>
      </c>
      <c r="C86" s="166">
        <v>798</v>
      </c>
      <c r="D86" s="166">
        <v>1161</v>
      </c>
      <c r="E86" s="166">
        <v>2137</v>
      </c>
      <c r="F86" s="166">
        <v>2077</v>
      </c>
      <c r="G86" s="166">
        <v>2143</v>
      </c>
      <c r="H86" s="166">
        <v>5104</v>
      </c>
      <c r="I86" s="181">
        <f t="shared" si="36"/>
        <v>1.3817078861409238</v>
      </c>
      <c r="J86" s="184">
        <f t="shared" si="34"/>
        <v>2961</v>
      </c>
      <c r="K86" s="167">
        <f t="shared" si="35"/>
        <v>1.0112156976179768E-2</v>
      </c>
    </row>
    <row r="87" spans="2:11" x14ac:dyDescent="0.25">
      <c r="B87" s="165" t="s">
        <v>125</v>
      </c>
      <c r="C87" s="166">
        <v>290</v>
      </c>
      <c r="D87" s="166">
        <v>161</v>
      </c>
      <c r="E87" s="166">
        <v>1709</v>
      </c>
      <c r="F87" s="166">
        <v>1543</v>
      </c>
      <c r="G87" s="166">
        <v>1845</v>
      </c>
      <c r="H87" s="166">
        <v>1471</v>
      </c>
      <c r="I87" s="181">
        <f t="shared" si="36"/>
        <v>-0.20271002710027097</v>
      </c>
      <c r="J87" s="184">
        <f t="shared" si="34"/>
        <v>-374</v>
      </c>
      <c r="K87" s="167">
        <f t="shared" si="35"/>
        <v>2.9143775297728134E-3</v>
      </c>
    </row>
    <row r="88" spans="2:11" x14ac:dyDescent="0.25">
      <c r="B88" s="165" t="s">
        <v>121</v>
      </c>
      <c r="C88" s="166">
        <v>94</v>
      </c>
      <c r="D88" s="166">
        <v>111</v>
      </c>
      <c r="E88" s="166">
        <v>316</v>
      </c>
      <c r="F88" s="166">
        <v>270</v>
      </c>
      <c r="G88" s="166">
        <v>333</v>
      </c>
      <c r="H88" s="166">
        <v>397</v>
      </c>
      <c r="I88" s="181">
        <f t="shared" si="36"/>
        <v>0.1921921921921923</v>
      </c>
      <c r="J88" s="184">
        <f t="shared" si="34"/>
        <v>64</v>
      </c>
      <c r="K88" s="167">
        <f t="shared" si="35"/>
        <v>7.8654512530238396E-4</v>
      </c>
    </row>
    <row r="89" spans="2:11" x14ac:dyDescent="0.25">
      <c r="B89" s="165" t="s">
        <v>130</v>
      </c>
      <c r="C89" s="166">
        <v>1314</v>
      </c>
      <c r="D89" s="166">
        <v>47</v>
      </c>
      <c r="E89" s="166">
        <v>1629</v>
      </c>
      <c r="F89" s="166">
        <v>2649</v>
      </c>
      <c r="G89" s="166">
        <v>1820</v>
      </c>
      <c r="H89" s="166">
        <v>1916</v>
      </c>
      <c r="I89" s="181">
        <f t="shared" si="36"/>
        <v>5.2747252747252782E-2</v>
      </c>
      <c r="J89" s="184">
        <f t="shared" si="34"/>
        <v>96</v>
      </c>
      <c r="K89" s="167">
        <f t="shared" si="35"/>
        <v>3.7960213100235963E-3</v>
      </c>
    </row>
    <row r="90" spans="2:11" x14ac:dyDescent="0.25">
      <c r="B90" s="165" t="s">
        <v>133</v>
      </c>
      <c r="C90" s="166">
        <v>2383</v>
      </c>
      <c r="D90" s="166">
        <v>194</v>
      </c>
      <c r="E90" s="166">
        <v>1702</v>
      </c>
      <c r="F90" s="166">
        <v>3091</v>
      </c>
      <c r="G90" s="166">
        <v>2940</v>
      </c>
      <c r="H90" s="166">
        <v>1920</v>
      </c>
      <c r="I90" s="181">
        <f t="shared" si="36"/>
        <v>-0.34693877551020413</v>
      </c>
      <c r="J90" s="184">
        <f t="shared" si="34"/>
        <v>-1020</v>
      </c>
      <c r="K90" s="167">
        <f t="shared" si="35"/>
        <v>3.8039461979359631E-3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3326</v>
      </c>
      <c r="E91" s="171">
        <f t="shared" si="37"/>
        <v>11641</v>
      </c>
      <c r="F91" s="171">
        <f t="shared" si="37"/>
        <v>15211</v>
      </c>
      <c r="G91" s="171">
        <f t="shared" si="37"/>
        <v>15701</v>
      </c>
      <c r="H91" s="171">
        <f t="shared" si="37"/>
        <v>18591</v>
      </c>
      <c r="I91" s="182">
        <f t="shared" si="36"/>
        <v>0.18406470925418761</v>
      </c>
      <c r="J91" s="185">
        <f t="shared" si="34"/>
        <v>2890</v>
      </c>
      <c r="K91" s="172">
        <f t="shared" si="35"/>
        <v>3.6832897794701815E-2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319</v>
      </c>
      <c r="D94" s="162" t="s">
        <v>319</v>
      </c>
      <c r="E94" s="162" t="s">
        <v>319</v>
      </c>
      <c r="F94" s="162" t="s">
        <v>319</v>
      </c>
      <c r="G94" s="162" t="s">
        <v>319</v>
      </c>
      <c r="H94" s="162" t="s">
        <v>319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319</v>
      </c>
      <c r="D95" s="166" t="s">
        <v>319</v>
      </c>
      <c r="E95" s="166" t="s">
        <v>319</v>
      </c>
      <c r="F95" s="166" t="s">
        <v>319</v>
      </c>
      <c r="G95" s="166" t="s">
        <v>319</v>
      </c>
      <c r="H95" s="166" t="s">
        <v>319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319</v>
      </c>
      <c r="D96" s="166" t="s">
        <v>319</v>
      </c>
      <c r="E96" s="166" t="s">
        <v>319</v>
      </c>
      <c r="F96" s="166" t="s">
        <v>319</v>
      </c>
      <c r="G96" s="166" t="s">
        <v>319</v>
      </c>
      <c r="H96" s="166" t="s">
        <v>319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319</v>
      </c>
      <c r="D97" s="162" t="s">
        <v>319</v>
      </c>
      <c r="E97" s="162" t="s">
        <v>319</v>
      </c>
      <c r="F97" s="162" t="s">
        <v>319</v>
      </c>
      <c r="G97" s="162" t="s">
        <v>319</v>
      </c>
      <c r="H97" s="162" t="s">
        <v>319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319</v>
      </c>
      <c r="D98" s="166" t="s">
        <v>319</v>
      </c>
      <c r="E98" s="166" t="s">
        <v>319</v>
      </c>
      <c r="F98" s="166" t="s">
        <v>319</v>
      </c>
      <c r="G98" s="166" t="s">
        <v>319</v>
      </c>
      <c r="H98" s="166" t="s">
        <v>319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319</v>
      </c>
      <c r="D99" s="166" t="s">
        <v>319</v>
      </c>
      <c r="E99" s="166" t="s">
        <v>319</v>
      </c>
      <c r="F99" s="166" t="s">
        <v>319</v>
      </c>
      <c r="G99" s="166" t="s">
        <v>319</v>
      </c>
      <c r="H99" s="166" t="s">
        <v>319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319</v>
      </c>
      <c r="D100" s="166" t="s">
        <v>319</v>
      </c>
      <c r="E100" s="166" t="s">
        <v>319</v>
      </c>
      <c r="F100" s="166" t="s">
        <v>319</v>
      </c>
      <c r="G100" s="166" t="s">
        <v>319</v>
      </c>
      <c r="H100" s="166" t="s">
        <v>319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319</v>
      </c>
      <c r="D101" s="166" t="s">
        <v>319</v>
      </c>
      <c r="E101" s="166" t="s">
        <v>319</v>
      </c>
      <c r="F101" s="166" t="s">
        <v>319</v>
      </c>
      <c r="G101" s="166" t="s">
        <v>319</v>
      </c>
      <c r="H101" s="166" t="s">
        <v>319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319</v>
      </c>
      <c r="D102" s="166" t="s">
        <v>319</v>
      </c>
      <c r="E102" s="166" t="s">
        <v>319</v>
      </c>
      <c r="F102" s="166" t="s">
        <v>319</v>
      </c>
      <c r="G102" s="166" t="s">
        <v>319</v>
      </c>
      <c r="H102" s="166" t="s">
        <v>319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319</v>
      </c>
      <c r="D103" s="166" t="s">
        <v>319</v>
      </c>
      <c r="E103" s="166" t="s">
        <v>319</v>
      </c>
      <c r="F103" s="166" t="s">
        <v>319</v>
      </c>
      <c r="G103" s="166" t="s">
        <v>319</v>
      </c>
      <c r="H103" s="166" t="s">
        <v>319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319</v>
      </c>
      <c r="D104" s="166" t="s">
        <v>319</v>
      </c>
      <c r="E104" s="166" t="s">
        <v>319</v>
      </c>
      <c r="F104" s="166" t="s">
        <v>319</v>
      </c>
      <c r="G104" s="166" t="s">
        <v>319</v>
      </c>
      <c r="H104" s="166" t="s">
        <v>319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34</v>
      </c>
      <c r="E107" s="178">
        <f t="shared" si="43"/>
        <v>10187</v>
      </c>
      <c r="F107" s="178">
        <f t="shared" si="43"/>
        <v>11931</v>
      </c>
      <c r="G107" s="178">
        <f t="shared" si="43"/>
        <v>11919</v>
      </c>
      <c r="H107" s="178">
        <f t="shared" si="43"/>
        <v>12964</v>
      </c>
      <c r="I107" s="179">
        <f>IFERROR(H107/G107-1,"-")</f>
        <v>8.7675140531923823E-2</v>
      </c>
      <c r="J107" s="178">
        <f>IFERROR(H107-G107,"-")</f>
        <v>1045</v>
      </c>
      <c r="K107" s="179">
        <f>IFERROR(H107/H$9,"-")</f>
        <v>2.5684561723980117E-2</v>
      </c>
    </row>
    <row r="108" spans="2:11" x14ac:dyDescent="0.25">
      <c r="B108" s="161" t="s">
        <v>99</v>
      </c>
      <c r="C108" s="162">
        <v>1767</v>
      </c>
      <c r="D108" s="162">
        <v>28</v>
      </c>
      <c r="E108" s="162">
        <v>2061</v>
      </c>
      <c r="F108" s="162">
        <v>1945</v>
      </c>
      <c r="G108" s="162">
        <v>1386</v>
      </c>
      <c r="H108" s="162">
        <v>2037</v>
      </c>
      <c r="I108" s="180">
        <f>IFERROR(H108/G108-1,"-")</f>
        <v>0.46969696969696972</v>
      </c>
      <c r="J108" s="183">
        <f t="shared" ref="J108:J119" si="44">IFERROR(H108-G108,"-")</f>
        <v>651</v>
      </c>
      <c r="K108" s="163">
        <f t="shared" ref="K108:K119" si="45">IFERROR(H108/H$9,"-")</f>
        <v>4.0357491693726859E-3</v>
      </c>
    </row>
    <row r="109" spans="2:11" x14ac:dyDescent="0.25">
      <c r="B109" s="165" t="s">
        <v>105</v>
      </c>
      <c r="C109" s="166">
        <v>1178</v>
      </c>
      <c r="D109" s="166">
        <v>22</v>
      </c>
      <c r="E109" s="166">
        <v>1458</v>
      </c>
      <c r="F109" s="166">
        <v>1307</v>
      </c>
      <c r="G109" s="166">
        <v>662</v>
      </c>
      <c r="H109" s="166">
        <v>1070</v>
      </c>
      <c r="I109" s="181">
        <f>IFERROR(H109/G109-1,"-")</f>
        <v>0.61631419939577037</v>
      </c>
      <c r="J109" s="184">
        <f t="shared" si="44"/>
        <v>408</v>
      </c>
      <c r="K109" s="167">
        <f t="shared" si="45"/>
        <v>2.1199075165580627E-3</v>
      </c>
    </row>
    <row r="110" spans="2:11" x14ac:dyDescent="0.25">
      <c r="B110" s="165" t="s">
        <v>102</v>
      </c>
      <c r="C110" s="166">
        <v>589</v>
      </c>
      <c r="D110" s="166">
        <v>6</v>
      </c>
      <c r="E110" s="166">
        <v>603</v>
      </c>
      <c r="F110" s="166">
        <v>638</v>
      </c>
      <c r="G110" s="166">
        <v>724</v>
      </c>
      <c r="H110" s="166">
        <v>967</v>
      </c>
      <c r="I110" s="181">
        <f>IFERROR(H110/G110-1,"-")</f>
        <v>0.33563535911602216</v>
      </c>
      <c r="J110" s="184">
        <f t="shared" si="44"/>
        <v>243</v>
      </c>
      <c r="K110" s="167">
        <f t="shared" si="45"/>
        <v>1.915841652814623E-3</v>
      </c>
    </row>
    <row r="111" spans="2:11" x14ac:dyDescent="0.25">
      <c r="B111" s="161" t="s">
        <v>109</v>
      </c>
      <c r="C111" s="162">
        <v>11615</v>
      </c>
      <c r="D111" s="162">
        <v>6</v>
      </c>
      <c r="E111" s="162">
        <v>8126</v>
      </c>
      <c r="F111" s="162">
        <v>9986</v>
      </c>
      <c r="G111" s="162">
        <v>10533</v>
      </c>
      <c r="H111" s="162">
        <v>10927</v>
      </c>
      <c r="I111" s="180">
        <f>IFERROR(H111/G111-1,"-")</f>
        <v>3.7406247033133999E-2</v>
      </c>
      <c r="J111" s="183">
        <f t="shared" si="44"/>
        <v>394</v>
      </c>
      <c r="K111" s="163">
        <f t="shared" si="45"/>
        <v>2.1648812554607429E-2</v>
      </c>
    </row>
    <row r="112" spans="2:11" x14ac:dyDescent="0.25">
      <c r="B112" s="165" t="s">
        <v>112</v>
      </c>
      <c r="C112" s="166">
        <v>6038</v>
      </c>
      <c r="D112" s="166">
        <v>0</v>
      </c>
      <c r="E112" s="166">
        <v>4896</v>
      </c>
      <c r="F112" s="166">
        <v>5884</v>
      </c>
      <c r="G112" s="166">
        <v>5857</v>
      </c>
      <c r="H112" s="166">
        <v>5915</v>
      </c>
      <c r="I112" s="181">
        <f t="shared" ref="I112:I119" si="46">IFERROR(H112/G112-1,"-")</f>
        <v>9.9026805531843287E-3</v>
      </c>
      <c r="J112" s="184">
        <f t="shared" si="44"/>
        <v>58</v>
      </c>
      <c r="K112" s="167">
        <f t="shared" si="45"/>
        <v>1.1718928000412094E-2</v>
      </c>
    </row>
    <row r="113" spans="2:11" x14ac:dyDescent="0.25">
      <c r="B113" s="165" t="s">
        <v>115</v>
      </c>
      <c r="C113" s="166">
        <v>474</v>
      </c>
      <c r="D113" s="166">
        <v>4</v>
      </c>
      <c r="E113" s="166">
        <v>362</v>
      </c>
      <c r="F113" s="166">
        <v>584</v>
      </c>
      <c r="G113" s="166">
        <v>576</v>
      </c>
      <c r="H113" s="166">
        <v>615</v>
      </c>
      <c r="I113" s="181">
        <f t="shared" si="46"/>
        <v>6.7708333333333259E-2</v>
      </c>
      <c r="J113" s="184">
        <f t="shared" si="44"/>
        <v>39</v>
      </c>
      <c r="K113" s="167">
        <f t="shared" si="45"/>
        <v>1.2184515165263631E-3</v>
      </c>
    </row>
    <row r="114" spans="2:11" x14ac:dyDescent="0.25">
      <c r="B114" s="165" t="s">
        <v>118</v>
      </c>
      <c r="C114" s="166">
        <v>623</v>
      </c>
      <c r="D114" s="166">
        <v>0</v>
      </c>
      <c r="E114" s="166">
        <v>394</v>
      </c>
      <c r="F114" s="166">
        <v>549</v>
      </c>
      <c r="G114" s="166">
        <v>499</v>
      </c>
      <c r="H114" s="166">
        <v>597</v>
      </c>
      <c r="I114" s="181">
        <f t="shared" si="46"/>
        <v>0.19639278557114226</v>
      </c>
      <c r="J114" s="184">
        <f t="shared" si="44"/>
        <v>98</v>
      </c>
      <c r="K114" s="167">
        <f t="shared" si="45"/>
        <v>1.1827895209207135E-3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199</v>
      </c>
      <c r="F115" s="166">
        <v>214</v>
      </c>
      <c r="G115" s="166">
        <v>230</v>
      </c>
      <c r="H115" s="166">
        <v>261</v>
      </c>
      <c r="I115" s="181">
        <f t="shared" si="46"/>
        <v>0.13478260869565228</v>
      </c>
      <c r="J115" s="184">
        <f t="shared" si="44"/>
        <v>31</v>
      </c>
      <c r="K115" s="167">
        <f t="shared" si="45"/>
        <v>5.1709893628191996E-4</v>
      </c>
    </row>
    <row r="116" spans="2:11" x14ac:dyDescent="0.25">
      <c r="B116" s="165" t="s">
        <v>121</v>
      </c>
      <c r="C116" s="166">
        <v>252</v>
      </c>
      <c r="D116" s="166">
        <v>1</v>
      </c>
      <c r="E116" s="166">
        <v>173</v>
      </c>
      <c r="F116" s="166">
        <v>207</v>
      </c>
      <c r="G116" s="166">
        <v>162</v>
      </c>
      <c r="H116" s="166">
        <v>201</v>
      </c>
      <c r="I116" s="181">
        <f t="shared" si="46"/>
        <v>0.2407407407407407</v>
      </c>
      <c r="J116" s="184">
        <f t="shared" si="44"/>
        <v>39</v>
      </c>
      <c r="K116" s="167">
        <f t="shared" si="45"/>
        <v>3.982256175964211E-4</v>
      </c>
    </row>
    <row r="117" spans="2:11" x14ac:dyDescent="0.25">
      <c r="B117" s="165" t="s">
        <v>130</v>
      </c>
      <c r="C117" s="166">
        <v>180</v>
      </c>
      <c r="D117" s="166">
        <v>0</v>
      </c>
      <c r="E117" s="166">
        <v>52</v>
      </c>
      <c r="F117" s="166">
        <v>108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1.089672087950406E-4</v>
      </c>
    </row>
    <row r="118" spans="2:11" x14ac:dyDescent="0.25">
      <c r="B118" s="165" t="s">
        <v>133</v>
      </c>
      <c r="C118" s="166">
        <v>383</v>
      </c>
      <c r="D118" s="166">
        <v>0</v>
      </c>
      <c r="E118" s="166">
        <v>70</v>
      </c>
      <c r="F118" s="166">
        <v>60</v>
      </c>
      <c r="G118" s="166">
        <v>65</v>
      </c>
      <c r="H118" s="166">
        <v>53</v>
      </c>
      <c r="I118" s="181">
        <f t="shared" si="46"/>
        <v>-0.18461538461538463</v>
      </c>
      <c r="J118" s="184">
        <f t="shared" si="44"/>
        <v>-12</v>
      </c>
      <c r="K118" s="167">
        <f t="shared" si="45"/>
        <v>1.0500476483885731E-4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0</v>
      </c>
      <c r="E119" s="171">
        <f t="shared" si="47"/>
        <v>1980</v>
      </c>
      <c r="F119" s="171">
        <f t="shared" si="47"/>
        <v>2380</v>
      </c>
      <c r="G119" s="171">
        <f t="shared" si="47"/>
        <v>3079</v>
      </c>
      <c r="H119" s="171">
        <f t="shared" si="47"/>
        <v>3230</v>
      </c>
      <c r="I119" s="182">
        <f t="shared" si="46"/>
        <v>4.9041896719714151E-2</v>
      </c>
      <c r="J119" s="185">
        <f t="shared" si="44"/>
        <v>151</v>
      </c>
      <c r="K119" s="172">
        <f t="shared" si="45"/>
        <v>6.3993469892360214E-3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319</v>
      </c>
      <c r="D122" s="162" t="s">
        <v>319</v>
      </c>
      <c r="E122" s="162" t="s">
        <v>319</v>
      </c>
      <c r="F122" s="162" t="s">
        <v>319</v>
      </c>
      <c r="G122" s="162" t="s">
        <v>319</v>
      </c>
      <c r="H122" s="162" t="s">
        <v>319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319</v>
      </c>
      <c r="D123" s="166" t="s">
        <v>319</v>
      </c>
      <c r="E123" s="166" t="s">
        <v>319</v>
      </c>
      <c r="F123" s="166" t="s">
        <v>319</v>
      </c>
      <c r="G123" s="166" t="s">
        <v>319</v>
      </c>
      <c r="H123" s="166" t="s">
        <v>319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319</v>
      </c>
      <c r="D124" s="166" t="s">
        <v>319</v>
      </c>
      <c r="E124" s="166" t="s">
        <v>319</v>
      </c>
      <c r="F124" s="166" t="s">
        <v>319</v>
      </c>
      <c r="G124" s="166" t="s">
        <v>319</v>
      </c>
      <c r="H124" s="166" t="s">
        <v>319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319</v>
      </c>
      <c r="D125" s="162" t="s">
        <v>319</v>
      </c>
      <c r="E125" s="162" t="s">
        <v>319</v>
      </c>
      <c r="F125" s="162" t="s">
        <v>319</v>
      </c>
      <c r="G125" s="162" t="s">
        <v>319</v>
      </c>
      <c r="H125" s="162" t="s">
        <v>319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319</v>
      </c>
      <c r="D126" s="166" t="s">
        <v>319</v>
      </c>
      <c r="E126" s="166" t="s">
        <v>319</v>
      </c>
      <c r="F126" s="166" t="s">
        <v>319</v>
      </c>
      <c r="G126" s="166" t="s">
        <v>319</v>
      </c>
      <c r="H126" s="166" t="s">
        <v>319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319</v>
      </c>
      <c r="D127" s="166" t="s">
        <v>319</v>
      </c>
      <c r="E127" s="166" t="s">
        <v>319</v>
      </c>
      <c r="F127" s="166" t="s">
        <v>319</v>
      </c>
      <c r="G127" s="166" t="s">
        <v>319</v>
      </c>
      <c r="H127" s="166" t="s">
        <v>319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319</v>
      </c>
      <c r="D128" s="166" t="s">
        <v>319</v>
      </c>
      <c r="E128" s="166" t="s">
        <v>319</v>
      </c>
      <c r="F128" s="166" t="s">
        <v>319</v>
      </c>
      <c r="G128" s="166" t="s">
        <v>319</v>
      </c>
      <c r="H128" s="166" t="s">
        <v>319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319</v>
      </c>
      <c r="D129" s="166" t="s">
        <v>319</v>
      </c>
      <c r="E129" s="166" t="s">
        <v>319</v>
      </c>
      <c r="F129" s="166" t="s">
        <v>319</v>
      </c>
      <c r="G129" s="166" t="s">
        <v>319</v>
      </c>
      <c r="H129" s="166" t="s">
        <v>319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319</v>
      </c>
      <c r="D130" s="166" t="s">
        <v>319</v>
      </c>
      <c r="E130" s="166" t="s">
        <v>319</v>
      </c>
      <c r="F130" s="166" t="s">
        <v>319</v>
      </c>
      <c r="G130" s="166" t="s">
        <v>319</v>
      </c>
      <c r="H130" s="166" t="s">
        <v>319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319</v>
      </c>
      <c r="D131" s="166" t="s">
        <v>319</v>
      </c>
      <c r="E131" s="166" t="s">
        <v>319</v>
      </c>
      <c r="F131" s="166" t="s">
        <v>319</v>
      </c>
      <c r="G131" s="166" t="s">
        <v>319</v>
      </c>
      <c r="H131" s="166" t="s">
        <v>319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319</v>
      </c>
      <c r="D132" s="166" t="s">
        <v>319</v>
      </c>
      <c r="E132" s="166" t="s">
        <v>319</v>
      </c>
      <c r="F132" s="166" t="s">
        <v>319</v>
      </c>
      <c r="G132" s="166" t="s">
        <v>319</v>
      </c>
      <c r="H132" s="166" t="s">
        <v>319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4831</v>
      </c>
      <c r="E135" s="178">
        <f t="shared" si="53"/>
        <v>18374</v>
      </c>
      <c r="F135" s="178">
        <f t="shared" si="53"/>
        <v>19874</v>
      </c>
      <c r="G135" s="178">
        <f t="shared" si="53"/>
        <v>20869</v>
      </c>
      <c r="H135" s="178">
        <f t="shared" si="53"/>
        <v>21438</v>
      </c>
      <c r="I135" s="179">
        <f>IFERROR(H135/G135-1,"-")</f>
        <v>2.7265321769131212E-2</v>
      </c>
      <c r="J135" s="178">
        <f>IFERROR(H135-G135,"-")</f>
        <v>569</v>
      </c>
      <c r="K135" s="179">
        <f>IFERROR(H135/H$9,"-")</f>
        <v>4.2473436766328733E-2</v>
      </c>
    </row>
    <row r="136" spans="2:11" x14ac:dyDescent="0.25">
      <c r="B136" s="161" t="s">
        <v>99</v>
      </c>
      <c r="C136" s="162">
        <v>742</v>
      </c>
      <c r="D136" s="162">
        <v>2118</v>
      </c>
      <c r="E136" s="162">
        <v>1787</v>
      </c>
      <c r="F136" s="162">
        <v>2871</v>
      </c>
      <c r="G136" s="162">
        <v>2186</v>
      </c>
      <c r="H136" s="162">
        <v>2113</v>
      </c>
      <c r="I136" s="180">
        <f>IFERROR(H136/G136-1,"-")</f>
        <v>-3.3394327538883828E-2</v>
      </c>
      <c r="J136" s="183">
        <f t="shared" ref="J136:J147" si="54">IFERROR(H136-G136,"-")</f>
        <v>-73</v>
      </c>
      <c r="K136" s="163">
        <f t="shared" ref="K136:K147" si="55">IFERROR(H136/H$9,"-")</f>
        <v>4.1863220397076505E-3</v>
      </c>
    </row>
    <row r="137" spans="2:11" x14ac:dyDescent="0.25">
      <c r="B137" s="165" t="s">
        <v>105</v>
      </c>
      <c r="C137" s="166">
        <v>617</v>
      </c>
      <c r="D137" s="166">
        <v>1523</v>
      </c>
      <c r="E137" s="166">
        <v>1141</v>
      </c>
      <c r="F137" s="166">
        <v>1979</v>
      </c>
      <c r="G137" s="166">
        <v>1541</v>
      </c>
      <c r="H137" s="166">
        <v>1304</v>
      </c>
      <c r="I137" s="181">
        <f>IFERROR(H137/G137-1,"-")</f>
        <v>-0.15379623621025307</v>
      </c>
      <c r="J137" s="184">
        <f t="shared" si="54"/>
        <v>-237</v>
      </c>
      <c r="K137" s="167">
        <f t="shared" si="55"/>
        <v>2.583513459431508E-3</v>
      </c>
    </row>
    <row r="138" spans="2:11" x14ac:dyDescent="0.25">
      <c r="B138" s="165" t="s">
        <v>102</v>
      </c>
      <c r="C138" s="166">
        <v>125</v>
      </c>
      <c r="D138" s="166">
        <v>595</v>
      </c>
      <c r="E138" s="166">
        <v>646</v>
      </c>
      <c r="F138" s="166">
        <v>892</v>
      </c>
      <c r="G138" s="166">
        <v>645</v>
      </c>
      <c r="H138" s="166">
        <v>809</v>
      </c>
      <c r="I138" s="181">
        <f>IFERROR(H138/G138-1,"-")</f>
        <v>0.25426356589147292</v>
      </c>
      <c r="J138" s="184">
        <f t="shared" si="54"/>
        <v>164</v>
      </c>
      <c r="K138" s="167">
        <f t="shared" si="55"/>
        <v>1.6028085802761427E-3</v>
      </c>
    </row>
    <row r="139" spans="2:11" x14ac:dyDescent="0.25">
      <c r="B139" s="161" t="s">
        <v>109</v>
      </c>
      <c r="C139" s="162">
        <v>12270</v>
      </c>
      <c r="D139" s="162">
        <v>2713</v>
      </c>
      <c r="E139" s="162">
        <v>16587</v>
      </c>
      <c r="F139" s="162">
        <v>17003</v>
      </c>
      <c r="G139" s="162">
        <v>18683</v>
      </c>
      <c r="H139" s="162">
        <v>19325</v>
      </c>
      <c r="I139" s="180">
        <f>IFERROR(H139/G139-1,"-")</f>
        <v>3.4362789701867902E-2</v>
      </c>
      <c r="J139" s="183">
        <f t="shared" si="54"/>
        <v>642</v>
      </c>
      <c r="K139" s="163">
        <f t="shared" si="55"/>
        <v>3.8287114726621087E-2</v>
      </c>
    </row>
    <row r="140" spans="2:11" x14ac:dyDescent="0.25">
      <c r="B140" s="165" t="s">
        <v>112</v>
      </c>
      <c r="C140" s="166">
        <v>6096</v>
      </c>
      <c r="D140" s="166">
        <v>91</v>
      </c>
      <c r="E140" s="166">
        <v>5965</v>
      </c>
      <c r="F140" s="166">
        <v>6583</v>
      </c>
      <c r="G140" s="166">
        <v>7948</v>
      </c>
      <c r="H140" s="166">
        <v>8057</v>
      </c>
      <c r="I140" s="181">
        <f t="shared" ref="I140:I147" si="56">IFERROR(H140/G140-1,"-")</f>
        <v>1.3714141922496204E-2</v>
      </c>
      <c r="J140" s="184">
        <f t="shared" si="54"/>
        <v>109</v>
      </c>
      <c r="K140" s="167">
        <f t="shared" si="55"/>
        <v>1.5962705477484403E-2</v>
      </c>
    </row>
    <row r="141" spans="2:11" x14ac:dyDescent="0.25">
      <c r="B141" s="165" t="s">
        <v>115</v>
      </c>
      <c r="C141" s="166">
        <v>664</v>
      </c>
      <c r="D141" s="166">
        <v>220</v>
      </c>
      <c r="E141" s="166">
        <v>1525</v>
      </c>
      <c r="F141" s="166">
        <v>1190</v>
      </c>
      <c r="G141" s="166">
        <v>1339</v>
      </c>
      <c r="H141" s="166">
        <v>1283</v>
      </c>
      <c r="I141" s="181">
        <f t="shared" si="56"/>
        <v>-4.1822255414488474E-2</v>
      </c>
      <c r="J141" s="184">
        <f t="shared" si="54"/>
        <v>-56</v>
      </c>
      <c r="K141" s="167">
        <f t="shared" si="55"/>
        <v>2.5419077978915835E-3</v>
      </c>
    </row>
    <row r="142" spans="2:11" x14ac:dyDescent="0.25">
      <c r="B142" s="165" t="s">
        <v>118</v>
      </c>
      <c r="C142" s="166">
        <v>466</v>
      </c>
      <c r="D142" s="166">
        <v>712</v>
      </c>
      <c r="E142" s="166">
        <v>1711</v>
      </c>
      <c r="F142" s="166">
        <v>1694</v>
      </c>
      <c r="G142" s="166">
        <v>1571</v>
      </c>
      <c r="H142" s="166">
        <v>1758</v>
      </c>
      <c r="I142" s="181">
        <f t="shared" si="56"/>
        <v>0.11903246339910889</v>
      </c>
      <c r="J142" s="184">
        <f t="shared" si="54"/>
        <v>187</v>
      </c>
      <c r="K142" s="167">
        <f t="shared" si="55"/>
        <v>3.482988237485116E-3</v>
      </c>
    </row>
    <row r="143" spans="2:11" x14ac:dyDescent="0.25">
      <c r="B143" s="165" t="s">
        <v>125</v>
      </c>
      <c r="C143" s="166">
        <v>359</v>
      </c>
      <c r="D143" s="166">
        <v>52</v>
      </c>
      <c r="E143" s="166">
        <v>782</v>
      </c>
      <c r="F143" s="166">
        <v>537</v>
      </c>
      <c r="G143" s="166">
        <v>571</v>
      </c>
      <c r="H143" s="166">
        <v>587</v>
      </c>
      <c r="I143" s="181">
        <f t="shared" si="56"/>
        <v>2.8021015761821255E-2</v>
      </c>
      <c r="J143" s="184">
        <f t="shared" si="54"/>
        <v>16</v>
      </c>
      <c r="K143" s="167">
        <f t="shared" si="55"/>
        <v>1.1629773011397971E-3</v>
      </c>
    </row>
    <row r="144" spans="2:11" x14ac:dyDescent="0.25">
      <c r="B144" s="165" t="s">
        <v>121</v>
      </c>
      <c r="C144" s="166">
        <v>190</v>
      </c>
      <c r="D144" s="166">
        <v>29</v>
      </c>
      <c r="E144" s="166">
        <v>465</v>
      </c>
      <c r="F144" s="166">
        <v>296</v>
      </c>
      <c r="G144" s="166">
        <v>402</v>
      </c>
      <c r="H144" s="166">
        <v>389</v>
      </c>
      <c r="I144" s="181">
        <f t="shared" si="56"/>
        <v>-3.2338308457711462E-2</v>
      </c>
      <c r="J144" s="184">
        <f t="shared" si="54"/>
        <v>-13</v>
      </c>
      <c r="K144" s="167">
        <f t="shared" si="55"/>
        <v>7.7069534947765087E-4</v>
      </c>
    </row>
    <row r="145" spans="2:11" x14ac:dyDescent="0.25">
      <c r="B145" s="165" t="s">
        <v>130</v>
      </c>
      <c r="C145" s="166">
        <v>380</v>
      </c>
      <c r="D145" s="166">
        <v>15</v>
      </c>
      <c r="E145" s="166">
        <v>219</v>
      </c>
      <c r="F145" s="166">
        <v>294</v>
      </c>
      <c r="G145" s="166">
        <v>182</v>
      </c>
      <c r="H145" s="166">
        <v>250</v>
      </c>
      <c r="I145" s="181">
        <f t="shared" si="56"/>
        <v>0.37362637362637363</v>
      </c>
      <c r="J145" s="184">
        <f t="shared" si="54"/>
        <v>68</v>
      </c>
      <c r="K145" s="167">
        <f t="shared" si="55"/>
        <v>4.953054945229118E-4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286</v>
      </c>
      <c r="G146" s="166">
        <v>305</v>
      </c>
      <c r="H146" s="166">
        <v>272</v>
      </c>
      <c r="I146" s="181">
        <f t="shared" si="56"/>
        <v>-0.1081967213114754</v>
      </c>
      <c r="J146" s="184">
        <f t="shared" si="54"/>
        <v>-33</v>
      </c>
      <c r="K146" s="167">
        <f t="shared" si="55"/>
        <v>5.3889237804092811E-4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1590</v>
      </c>
      <c r="E147" s="171">
        <f t="shared" si="57"/>
        <v>5757</v>
      </c>
      <c r="F147" s="171">
        <f t="shared" si="57"/>
        <v>6123</v>
      </c>
      <c r="G147" s="171">
        <f t="shared" si="57"/>
        <v>6365</v>
      </c>
      <c r="H147" s="171">
        <f t="shared" si="57"/>
        <v>6729</v>
      </c>
      <c r="I147" s="182">
        <f t="shared" si="56"/>
        <v>5.7187745483110675E-2</v>
      </c>
      <c r="J147" s="185">
        <f t="shared" si="54"/>
        <v>364</v>
      </c>
      <c r="K147" s="172">
        <f t="shared" si="55"/>
        <v>1.3331642690578694E-2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454</v>
      </c>
      <c r="E149" s="178">
        <f t="shared" si="58"/>
        <v>5828</v>
      </c>
      <c r="F149" s="178">
        <f t="shared" si="58"/>
        <v>7538</v>
      </c>
      <c r="G149" s="178">
        <f t="shared" si="58"/>
        <v>20975</v>
      </c>
      <c r="H149" s="178">
        <f t="shared" si="58"/>
        <v>20551</v>
      </c>
      <c r="I149" s="179">
        <f>IFERROR(H149/G149-1,"-")</f>
        <v>-2.0214541120381457E-2</v>
      </c>
      <c r="J149" s="178">
        <f>IFERROR(H149-G149,"-")</f>
        <v>-424</v>
      </c>
      <c r="K149" s="179">
        <f>IFERROR(H149/H$9,"-")</f>
        <v>4.0716092871761443E-2</v>
      </c>
    </row>
    <row r="150" spans="2:11" x14ac:dyDescent="0.25">
      <c r="B150" s="161" t="s">
        <v>99</v>
      </c>
      <c r="C150" s="162">
        <v>287</v>
      </c>
      <c r="D150" s="162">
        <v>171</v>
      </c>
      <c r="E150" s="162">
        <v>847</v>
      </c>
      <c r="F150" s="162">
        <v>1414</v>
      </c>
      <c r="G150" s="162">
        <v>1777</v>
      </c>
      <c r="H150" s="162">
        <v>1775</v>
      </c>
      <c r="I150" s="180">
        <f>IFERROR(H150/G150-1,"-")</f>
        <v>-1.1254924029262536E-3</v>
      </c>
      <c r="J150" s="183">
        <f t="shared" ref="J150:J161" si="59">IFERROR(H150-G150,"-")</f>
        <v>-2</v>
      </c>
      <c r="K150" s="163">
        <f t="shared" ref="K150:K161" si="60">IFERROR(H150/H$9,"-")</f>
        <v>3.5166690111126742E-3</v>
      </c>
    </row>
    <row r="151" spans="2:11" x14ac:dyDescent="0.25">
      <c r="B151" s="165" t="s">
        <v>105</v>
      </c>
      <c r="C151" s="166">
        <v>245</v>
      </c>
      <c r="D151" s="166">
        <v>62</v>
      </c>
      <c r="E151" s="166">
        <v>366</v>
      </c>
      <c r="F151" s="166">
        <v>479</v>
      </c>
      <c r="G151" s="166">
        <v>1297</v>
      </c>
      <c r="H151" s="166">
        <v>1106</v>
      </c>
      <c r="I151" s="181">
        <f>IFERROR(H151/G151-1,"-")</f>
        <v>-0.14726291441788741</v>
      </c>
      <c r="J151" s="184">
        <f t="shared" si="59"/>
        <v>-191</v>
      </c>
      <c r="K151" s="167">
        <f t="shared" si="60"/>
        <v>2.1912315077693618E-3</v>
      </c>
    </row>
    <row r="152" spans="2:11" x14ac:dyDescent="0.25">
      <c r="B152" s="165" t="s">
        <v>102</v>
      </c>
      <c r="C152" s="166">
        <v>42</v>
      </c>
      <c r="D152" s="166">
        <v>109</v>
      </c>
      <c r="E152" s="166">
        <v>481</v>
      </c>
      <c r="F152" s="166">
        <v>935</v>
      </c>
      <c r="G152" s="166">
        <v>480</v>
      </c>
      <c r="H152" s="166">
        <v>669</v>
      </c>
      <c r="I152" s="181">
        <f>IFERROR(H152/G152-1,"-")</f>
        <v>0.39375000000000004</v>
      </c>
      <c r="J152" s="184">
        <f t="shared" si="59"/>
        <v>189</v>
      </c>
      <c r="K152" s="167">
        <f t="shared" si="60"/>
        <v>1.3254375033433122E-3</v>
      </c>
    </row>
    <row r="153" spans="2:11" x14ac:dyDescent="0.25">
      <c r="B153" s="161" t="s">
        <v>109</v>
      </c>
      <c r="C153" s="162">
        <v>1626</v>
      </c>
      <c r="D153" s="162">
        <v>283</v>
      </c>
      <c r="E153" s="162">
        <v>4981</v>
      </c>
      <c r="F153" s="162">
        <v>6124</v>
      </c>
      <c r="G153" s="162">
        <v>19198</v>
      </c>
      <c r="H153" s="162">
        <v>18776</v>
      </c>
      <c r="I153" s="180">
        <f>IFERROR(H153/G153-1,"-")</f>
        <v>-2.1981456401708566E-2</v>
      </c>
      <c r="J153" s="183">
        <f t="shared" si="59"/>
        <v>-422</v>
      </c>
      <c r="K153" s="163">
        <f t="shared" si="60"/>
        <v>3.719942386064877E-2</v>
      </c>
    </row>
    <row r="154" spans="2:11" x14ac:dyDescent="0.25">
      <c r="B154" s="165" t="s">
        <v>112</v>
      </c>
      <c r="C154" s="166">
        <v>279</v>
      </c>
      <c r="D154" s="166">
        <v>6</v>
      </c>
      <c r="E154" s="166">
        <v>1941</v>
      </c>
      <c r="F154" s="166">
        <v>1217</v>
      </c>
      <c r="G154" s="166">
        <v>10451</v>
      </c>
      <c r="H154" s="166">
        <v>11036</v>
      </c>
      <c r="I154" s="181">
        <f t="shared" ref="I154:I161" si="61">IFERROR(H154/G154-1,"-")</f>
        <v>5.5975504736388793E-2</v>
      </c>
      <c r="J154" s="184">
        <f t="shared" si="59"/>
        <v>585</v>
      </c>
      <c r="K154" s="167">
        <f t="shared" si="60"/>
        <v>2.1864765750219419E-2</v>
      </c>
    </row>
    <row r="155" spans="2:11" x14ac:dyDescent="0.25">
      <c r="B155" s="165" t="s">
        <v>115</v>
      </c>
      <c r="C155" s="166">
        <v>422</v>
      </c>
      <c r="D155" s="166">
        <v>82</v>
      </c>
      <c r="E155" s="166">
        <v>786</v>
      </c>
      <c r="F155" s="166">
        <v>1383</v>
      </c>
      <c r="G155" s="166">
        <v>1889</v>
      </c>
      <c r="H155" s="166">
        <v>1414</v>
      </c>
      <c r="I155" s="181">
        <f t="shared" si="61"/>
        <v>-0.25145579671784013</v>
      </c>
      <c r="J155" s="184">
        <f t="shared" si="59"/>
        <v>-475</v>
      </c>
      <c r="K155" s="167">
        <f t="shared" si="60"/>
        <v>2.8014478770215893E-3</v>
      </c>
    </row>
    <row r="156" spans="2:11" x14ac:dyDescent="0.25">
      <c r="B156" s="165" t="s">
        <v>118</v>
      </c>
      <c r="C156" s="166">
        <v>56</v>
      </c>
      <c r="D156" s="166">
        <v>51</v>
      </c>
      <c r="E156" s="166">
        <v>182</v>
      </c>
      <c r="F156" s="166">
        <v>642</v>
      </c>
      <c r="G156" s="166">
        <v>413</v>
      </c>
      <c r="H156" s="166">
        <v>562</v>
      </c>
      <c r="I156" s="181">
        <f t="shared" si="61"/>
        <v>0.36077481840193704</v>
      </c>
      <c r="J156" s="184">
        <f t="shared" si="59"/>
        <v>149</v>
      </c>
      <c r="K156" s="167">
        <f t="shared" si="60"/>
        <v>1.1134467516875058E-3</v>
      </c>
    </row>
    <row r="157" spans="2:11" x14ac:dyDescent="0.25">
      <c r="B157" s="165" t="s">
        <v>125</v>
      </c>
      <c r="C157" s="166">
        <v>28</v>
      </c>
      <c r="D157" s="166">
        <v>4</v>
      </c>
      <c r="E157" s="166">
        <v>738</v>
      </c>
      <c r="F157" s="166">
        <v>382</v>
      </c>
      <c r="G157" s="166">
        <v>1238</v>
      </c>
      <c r="H157" s="166">
        <v>1410</v>
      </c>
      <c r="I157" s="181">
        <f t="shared" si="61"/>
        <v>0.13893376413570269</v>
      </c>
      <c r="J157" s="184">
        <f t="shared" si="59"/>
        <v>172</v>
      </c>
      <c r="K157" s="167">
        <f t="shared" si="60"/>
        <v>2.7935229891092226E-3</v>
      </c>
    </row>
    <row r="158" spans="2:11" x14ac:dyDescent="0.25">
      <c r="B158" s="165" t="s">
        <v>121</v>
      </c>
      <c r="C158" s="166">
        <v>37</v>
      </c>
      <c r="D158" s="166">
        <v>13</v>
      </c>
      <c r="E158" s="166">
        <v>126</v>
      </c>
      <c r="F158" s="166">
        <v>335</v>
      </c>
      <c r="G158" s="166">
        <v>348</v>
      </c>
      <c r="H158" s="166">
        <v>46</v>
      </c>
      <c r="I158" s="181">
        <f t="shared" si="61"/>
        <v>-0.86781609195402298</v>
      </c>
      <c r="J158" s="184">
        <f t="shared" si="59"/>
        <v>-302</v>
      </c>
      <c r="K158" s="167">
        <f t="shared" si="60"/>
        <v>9.1136210992215781E-5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168</v>
      </c>
      <c r="F159" s="166">
        <v>178</v>
      </c>
      <c r="G159" s="166">
        <v>593</v>
      </c>
      <c r="H159" s="166">
        <v>735</v>
      </c>
      <c r="I159" s="181">
        <f t="shared" si="61"/>
        <v>0.239460370994941</v>
      </c>
      <c r="J159" s="184">
        <f t="shared" si="59"/>
        <v>142</v>
      </c>
      <c r="K159" s="167">
        <f t="shared" si="60"/>
        <v>1.4561981538973609E-3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140</v>
      </c>
      <c r="F160" s="166">
        <v>55</v>
      </c>
      <c r="G160" s="166">
        <v>1546</v>
      </c>
      <c r="H160" s="166">
        <v>1376</v>
      </c>
      <c r="I160" s="181">
        <f t="shared" si="61"/>
        <v>-0.10996119016817596</v>
      </c>
      <c r="J160" s="184">
        <f t="shared" si="59"/>
        <v>-170</v>
      </c>
      <c r="K160" s="167">
        <f t="shared" si="60"/>
        <v>2.7261614418541066E-3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126</v>
      </c>
      <c r="E161" s="171">
        <f t="shared" si="62"/>
        <v>900</v>
      </c>
      <c r="F161" s="171">
        <f t="shared" si="62"/>
        <v>1932</v>
      </c>
      <c r="G161" s="171">
        <f t="shared" si="62"/>
        <v>2720</v>
      </c>
      <c r="H161" s="171">
        <f t="shared" si="62"/>
        <v>2197</v>
      </c>
      <c r="I161" s="182">
        <f t="shared" si="61"/>
        <v>-0.19227941176470587</v>
      </c>
      <c r="J161" s="185">
        <f t="shared" si="59"/>
        <v>-523</v>
      </c>
      <c r="K161" s="172">
        <f t="shared" si="60"/>
        <v>4.3527446858673494E-3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6D3FA-3655-477F-A7D6-229BFB30EEB1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263</v>
      </c>
      <c r="D6" s="174" t="s">
        <v>264</v>
      </c>
      <c r="E6" s="174" t="s">
        <v>265</v>
      </c>
      <c r="F6" s="174" t="s">
        <v>266</v>
      </c>
      <c r="G6" s="174" t="s">
        <v>267</v>
      </c>
      <c r="H6" s="174" t="s">
        <v>268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263</v>
      </c>
      <c r="L6" s="174" t="s">
        <v>264</v>
      </c>
      <c r="M6" s="174" t="s">
        <v>265</v>
      </c>
      <c r="N6" s="174" t="s">
        <v>266</v>
      </c>
      <c r="O6" s="174" t="s">
        <v>267</v>
      </c>
      <c r="P6" s="174" t="s">
        <v>268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263</v>
      </c>
      <c r="T6" s="174" t="s">
        <v>265</v>
      </c>
      <c r="U6" s="174" t="s">
        <v>266</v>
      </c>
      <c r="V6" s="174" t="s">
        <v>267</v>
      </c>
      <c r="W6" s="174" t="s">
        <v>268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62316</v>
      </c>
      <c r="E8" s="178">
        <f t="shared" si="0"/>
        <v>262285</v>
      </c>
      <c r="F8" s="178">
        <f t="shared" si="0"/>
        <v>314159</v>
      </c>
      <c r="G8" s="178">
        <f t="shared" si="0"/>
        <v>310803</v>
      </c>
      <c r="H8" s="178">
        <f t="shared" si="0"/>
        <v>312264</v>
      </c>
      <c r="I8" s="179">
        <f>IFERROR(H8/G8-1,"-")</f>
        <v>4.7007268269612101E-3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226523</v>
      </c>
      <c r="M8" s="178">
        <f t="shared" si="2"/>
        <v>1187391</v>
      </c>
      <c r="N8" s="178">
        <f t="shared" si="2"/>
        <v>1340265</v>
      </c>
      <c r="O8" s="178">
        <f t="shared" si="2"/>
        <v>1441562</v>
      </c>
      <c r="P8" s="178">
        <f t="shared" si="2"/>
        <v>1411884</v>
      </c>
      <c r="Q8" s="179">
        <f>IFERROR(P8/O8-1,"-")</f>
        <v>-2.0587390622116897E-2</v>
      </c>
      <c r="R8" s="179">
        <f t="shared" ref="R8:R20" si="3">P8/P$8</f>
        <v>1</v>
      </c>
      <c r="S8" s="178">
        <f>S9+S12</f>
        <v>724591</v>
      </c>
      <c r="T8" s="178">
        <f>T9+T12</f>
        <v>1449676</v>
      </c>
      <c r="U8" s="178">
        <f>U9+U12</f>
        <v>1654424</v>
      </c>
      <c r="V8" s="178">
        <f>V9+V12</f>
        <v>1752365</v>
      </c>
      <c r="W8" s="178">
        <f>W9+W12</f>
        <v>1724148</v>
      </c>
      <c r="X8" s="179">
        <f>IFERROR(W8/V8-1,"-")</f>
        <v>-1.6102238974186278E-2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32818</v>
      </c>
      <c r="E9" s="162">
        <v>64260</v>
      </c>
      <c r="F9" s="162">
        <v>84206</v>
      </c>
      <c r="G9" s="162">
        <v>79128</v>
      </c>
      <c r="H9" s="162">
        <v>74058</v>
      </c>
      <c r="I9" s="163">
        <f>IFERROR(H9/G9-1,"-")</f>
        <v>-6.4073400060661201E-2</v>
      </c>
      <c r="J9" s="163">
        <f t="shared" si="1"/>
        <v>0.2371647067865652</v>
      </c>
      <c r="K9" s="162">
        <v>91967</v>
      </c>
      <c r="L9" s="162">
        <v>121758</v>
      </c>
      <c r="M9" s="162">
        <v>235023</v>
      </c>
      <c r="N9" s="162">
        <v>234182</v>
      </c>
      <c r="O9" s="162">
        <v>235850</v>
      </c>
      <c r="P9" s="162">
        <v>241325</v>
      </c>
      <c r="Q9" s="163">
        <f>IFERROR(P9/O9-1,"-")</f>
        <v>2.3213907144371326E-2</v>
      </c>
      <c r="R9" s="163">
        <f t="shared" si="3"/>
        <v>0.17092409858033664</v>
      </c>
      <c r="S9" s="162">
        <v>122859</v>
      </c>
      <c r="T9" s="162">
        <v>299283</v>
      </c>
      <c r="U9" s="162">
        <v>318388</v>
      </c>
      <c r="V9" s="162">
        <v>314978</v>
      </c>
      <c r="W9" s="162">
        <v>315383</v>
      </c>
      <c r="X9" s="163">
        <f>IFERROR(W9/V9-1,"-")</f>
        <v>1.285804087904463E-3</v>
      </c>
      <c r="Y9" s="163">
        <f>W9/W$8</f>
        <v>0.18292107174094102</v>
      </c>
    </row>
    <row r="10" spans="1:25" x14ac:dyDescent="0.25">
      <c r="A10" s="164"/>
      <c r="B10" s="165" t="s">
        <v>105</v>
      </c>
      <c r="C10" s="166">
        <v>14381</v>
      </c>
      <c r="D10" s="166">
        <v>24604</v>
      </c>
      <c r="E10" s="166">
        <v>35556</v>
      </c>
      <c r="F10" s="166">
        <v>46343</v>
      </c>
      <c r="G10" s="166">
        <v>42320</v>
      </c>
      <c r="H10" s="166">
        <v>37739</v>
      </c>
      <c r="I10" s="167">
        <f>IFERROR(H10/G10-1,"-")</f>
        <v>-0.10824669187145552</v>
      </c>
      <c r="J10" s="167">
        <f t="shared" si="1"/>
        <v>0.12085607050444495</v>
      </c>
      <c r="K10" s="166">
        <v>26759</v>
      </c>
      <c r="L10" s="166">
        <v>77825</v>
      </c>
      <c r="M10" s="166">
        <v>86451</v>
      </c>
      <c r="N10" s="166">
        <v>72393</v>
      </c>
      <c r="O10" s="166">
        <v>72806</v>
      </c>
      <c r="P10" s="166">
        <v>75205</v>
      </c>
      <c r="Q10" s="167">
        <f>IFERROR(P10/O10-1,"-")</f>
        <v>3.2950580996071732E-2</v>
      </c>
      <c r="R10" s="167">
        <f t="shared" si="3"/>
        <v>5.3265707381059631E-2</v>
      </c>
      <c r="S10" s="166">
        <v>41140</v>
      </c>
      <c r="T10" s="166">
        <v>122007</v>
      </c>
      <c r="U10" s="166">
        <v>118736</v>
      </c>
      <c r="V10" s="166">
        <v>115126</v>
      </c>
      <c r="W10" s="166">
        <v>112944</v>
      </c>
      <c r="X10" s="167">
        <f>IFERROR(W10/V10-1,"-")</f>
        <v>-1.8953146986779745E-2</v>
      </c>
      <c r="Y10" s="167">
        <f>W10/W$8</f>
        <v>6.5507137438317362E-2</v>
      </c>
    </row>
    <row r="11" spans="1:25" x14ac:dyDescent="0.25">
      <c r="A11" s="164"/>
      <c r="B11" s="165" t="s">
        <v>102</v>
      </c>
      <c r="C11" s="166">
        <v>16511</v>
      </c>
      <c r="D11" s="166">
        <v>8214</v>
      </c>
      <c r="E11" s="166">
        <v>28704</v>
      </c>
      <c r="F11" s="166">
        <v>37863</v>
      </c>
      <c r="G11" s="166">
        <v>36808</v>
      </c>
      <c r="H11" s="166">
        <v>36319</v>
      </c>
      <c r="I11" s="167">
        <f>IFERROR(H11/G11-1,"-")</f>
        <v>-1.3285155400999837E-2</v>
      </c>
      <c r="J11" s="167">
        <f t="shared" si="1"/>
        <v>0.11630863628212025</v>
      </c>
      <c r="K11" s="166">
        <v>65208</v>
      </c>
      <c r="L11" s="166">
        <v>43933</v>
      </c>
      <c r="M11" s="166">
        <v>148572</v>
      </c>
      <c r="N11" s="166">
        <v>161789</v>
      </c>
      <c r="O11" s="166">
        <v>163044</v>
      </c>
      <c r="P11" s="166">
        <v>166120</v>
      </c>
      <c r="Q11" s="167">
        <f>IFERROR(P11/O11-1,"-")</f>
        <v>1.8866072961899905E-2</v>
      </c>
      <c r="R11" s="167">
        <f t="shared" si="3"/>
        <v>0.117658391199277</v>
      </c>
      <c r="S11" s="166">
        <v>81719</v>
      </c>
      <c r="T11" s="166">
        <v>177276</v>
      </c>
      <c r="U11" s="166">
        <v>199652</v>
      </c>
      <c r="V11" s="166">
        <v>199852</v>
      </c>
      <c r="W11" s="166">
        <v>202439</v>
      </c>
      <c r="X11" s="167">
        <f>IFERROR(W11/V11-1,"-")</f>
        <v>1.2944578988451472E-2</v>
      </c>
      <c r="Y11" s="167">
        <f>W11/W$8</f>
        <v>0.11741393430262367</v>
      </c>
    </row>
    <row r="12" spans="1:25" x14ac:dyDescent="0.25">
      <c r="A12" s="1"/>
      <c r="B12" s="161" t="s">
        <v>109</v>
      </c>
      <c r="C12" s="162">
        <v>117799</v>
      </c>
      <c r="D12" s="162">
        <v>29498</v>
      </c>
      <c r="E12" s="162">
        <v>198025</v>
      </c>
      <c r="F12" s="162">
        <v>229953</v>
      </c>
      <c r="G12" s="162">
        <v>231675</v>
      </c>
      <c r="H12" s="162">
        <v>238206</v>
      </c>
      <c r="I12" s="163">
        <f>IFERROR(H12/G12-1,"-")</f>
        <v>2.8190352865004931E-2</v>
      </c>
      <c r="J12" s="163">
        <f t="shared" si="1"/>
        <v>0.7628352932134348</v>
      </c>
      <c r="K12" s="162">
        <v>483933</v>
      </c>
      <c r="L12" s="162">
        <v>104765</v>
      </c>
      <c r="M12" s="162">
        <v>952368</v>
      </c>
      <c r="N12" s="162">
        <v>1106083</v>
      </c>
      <c r="O12" s="162">
        <v>1205712</v>
      </c>
      <c r="P12" s="162">
        <v>1170559</v>
      </c>
      <c r="Q12" s="163">
        <f>IFERROR(P12/O12-1,"-")</f>
        <v>-2.9155387024430324E-2</v>
      </c>
      <c r="R12" s="163">
        <f t="shared" si="3"/>
        <v>0.82907590141966336</v>
      </c>
      <c r="S12" s="162">
        <v>601732</v>
      </c>
      <c r="T12" s="162">
        <v>1150393</v>
      </c>
      <c r="U12" s="162">
        <v>1336036</v>
      </c>
      <c r="V12" s="162">
        <v>1437387</v>
      </c>
      <c r="W12" s="162">
        <v>1408765</v>
      </c>
      <c r="X12" s="163">
        <f>IFERROR(W12/V12-1,"-")</f>
        <v>-1.9912521819106521E-2</v>
      </c>
      <c r="Y12" s="163">
        <f>W12/W$8</f>
        <v>0.81707892825905892</v>
      </c>
    </row>
    <row r="13" spans="1:25" s="57" customFormat="1" x14ac:dyDescent="0.25">
      <c r="B13" s="165" t="s">
        <v>112</v>
      </c>
      <c r="C13" s="166">
        <v>39547</v>
      </c>
      <c r="D13" s="166">
        <v>1938</v>
      </c>
      <c r="E13" s="166">
        <v>68234</v>
      </c>
      <c r="F13" s="166">
        <v>87235</v>
      </c>
      <c r="G13" s="166">
        <v>82958</v>
      </c>
      <c r="H13" s="166">
        <v>82415</v>
      </c>
      <c r="I13" s="167">
        <f t="shared" ref="I13:I20" si="4">IFERROR(H13/G13-1,"-")</f>
        <v>-6.5454808457291458E-3</v>
      </c>
      <c r="J13" s="167">
        <f t="shared" si="1"/>
        <v>0.26392731791048601</v>
      </c>
      <c r="K13" s="166">
        <v>200754</v>
      </c>
      <c r="L13" s="166">
        <v>4474</v>
      </c>
      <c r="M13" s="166">
        <v>421831</v>
      </c>
      <c r="N13" s="166">
        <v>487261</v>
      </c>
      <c r="O13" s="166">
        <v>530912</v>
      </c>
      <c r="P13" s="166">
        <v>526212</v>
      </c>
      <c r="Q13" s="167">
        <f t="shared" ref="Q13:Q20" si="5">IFERROR(P13/O13-1,"-")</f>
        <v>-8.8526912181302597E-3</v>
      </c>
      <c r="R13" s="167">
        <f t="shared" si="3"/>
        <v>0.37270200668043552</v>
      </c>
      <c r="S13" s="166">
        <v>240301</v>
      </c>
      <c r="T13" s="166">
        <v>490065</v>
      </c>
      <c r="U13" s="166">
        <v>574496</v>
      </c>
      <c r="V13" s="166">
        <v>613870</v>
      </c>
      <c r="W13" s="166">
        <v>608627</v>
      </c>
      <c r="X13" s="167">
        <f t="shared" ref="X13:X20" si="6">IFERROR(W13/V13-1,"-")</f>
        <v>-8.5408962809715439E-3</v>
      </c>
      <c r="Y13" s="167">
        <f t="shared" ref="Y13:Y20" si="7">W13/W$8</f>
        <v>0.35300159847066492</v>
      </c>
    </row>
    <row r="14" spans="1:25" s="57" customFormat="1" x14ac:dyDescent="0.25">
      <c r="B14" s="165" t="s">
        <v>115</v>
      </c>
      <c r="C14" s="166">
        <v>18311</v>
      </c>
      <c r="D14" s="166">
        <v>4709</v>
      </c>
      <c r="E14" s="166">
        <v>26286</v>
      </c>
      <c r="F14" s="166">
        <v>32588</v>
      </c>
      <c r="G14" s="166">
        <v>32950</v>
      </c>
      <c r="H14" s="166">
        <v>33350</v>
      </c>
      <c r="I14" s="167">
        <f t="shared" si="4"/>
        <v>1.2139605462822445E-2</v>
      </c>
      <c r="J14" s="167">
        <f t="shared" si="1"/>
        <v>0.10680065585530192</v>
      </c>
      <c r="K14" s="166">
        <v>68786</v>
      </c>
      <c r="L14" s="166">
        <v>16134</v>
      </c>
      <c r="M14" s="166">
        <v>109942</v>
      </c>
      <c r="N14" s="166">
        <v>132626</v>
      </c>
      <c r="O14" s="166">
        <v>144271</v>
      </c>
      <c r="P14" s="166">
        <v>134327</v>
      </c>
      <c r="Q14" s="167">
        <f t="shared" si="5"/>
        <v>-6.8925840952097084E-2</v>
      </c>
      <c r="R14" s="167">
        <f t="shared" si="3"/>
        <v>9.5140252315346022E-2</v>
      </c>
      <c r="S14" s="166">
        <v>87097</v>
      </c>
      <c r="T14" s="166">
        <v>136228</v>
      </c>
      <c r="U14" s="166">
        <v>165214</v>
      </c>
      <c r="V14" s="166">
        <v>177221</v>
      </c>
      <c r="W14" s="166">
        <v>167677</v>
      </c>
      <c r="X14" s="167">
        <f t="shared" si="6"/>
        <v>-5.3853662940622216E-2</v>
      </c>
      <c r="Y14" s="167">
        <f t="shared" si="7"/>
        <v>9.7252092047782443E-2</v>
      </c>
    </row>
    <row r="15" spans="1:25" x14ac:dyDescent="0.25">
      <c r="A15" s="1"/>
      <c r="B15" s="165" t="s">
        <v>118</v>
      </c>
      <c r="C15" s="166">
        <v>7641</v>
      </c>
      <c r="D15" s="166">
        <v>6844</v>
      </c>
      <c r="E15" s="166">
        <v>13576</v>
      </c>
      <c r="F15" s="166">
        <v>16517</v>
      </c>
      <c r="G15" s="166">
        <v>14261</v>
      </c>
      <c r="H15" s="166">
        <v>14800</v>
      </c>
      <c r="I15" s="167">
        <f t="shared" si="4"/>
        <v>3.779538601781085E-2</v>
      </c>
      <c r="J15" s="167">
        <f t="shared" si="1"/>
        <v>4.73957933031025E-2</v>
      </c>
      <c r="K15" s="166">
        <v>24259</v>
      </c>
      <c r="L15" s="166">
        <v>21662</v>
      </c>
      <c r="M15" s="166">
        <v>57229</v>
      </c>
      <c r="N15" s="166">
        <v>64778</v>
      </c>
      <c r="O15" s="166">
        <v>70938</v>
      </c>
      <c r="P15" s="166">
        <v>64660</v>
      </c>
      <c r="Q15" s="167">
        <f t="shared" si="5"/>
        <v>-8.8499816741379744E-2</v>
      </c>
      <c r="R15" s="167">
        <f t="shared" si="3"/>
        <v>4.5796963489918435E-2</v>
      </c>
      <c r="S15" s="166">
        <v>31900</v>
      </c>
      <c r="T15" s="166">
        <v>70805</v>
      </c>
      <c r="U15" s="166">
        <v>81295</v>
      </c>
      <c r="V15" s="166">
        <v>85199</v>
      </c>
      <c r="W15" s="166">
        <v>79460</v>
      </c>
      <c r="X15" s="167">
        <f t="shared" si="6"/>
        <v>-6.7359945539266941E-2</v>
      </c>
      <c r="Y15" s="167">
        <f t="shared" si="7"/>
        <v>4.6086530854659809E-2</v>
      </c>
    </row>
    <row r="16" spans="1:25" x14ac:dyDescent="0.25">
      <c r="A16" s="1"/>
      <c r="B16" s="165" t="s">
        <v>125</v>
      </c>
      <c r="C16" s="166">
        <v>3334</v>
      </c>
      <c r="D16" s="166">
        <v>386</v>
      </c>
      <c r="E16" s="166">
        <v>7890</v>
      </c>
      <c r="F16" s="166">
        <v>6042</v>
      </c>
      <c r="G16" s="166">
        <v>6063</v>
      </c>
      <c r="H16" s="166">
        <v>6051</v>
      </c>
      <c r="I16" s="167">
        <f t="shared" si="4"/>
        <v>-1.9792182088075316E-3</v>
      </c>
      <c r="J16" s="167">
        <f t="shared" si="1"/>
        <v>1.9377834140342786E-2</v>
      </c>
      <c r="K16" s="166">
        <v>16002</v>
      </c>
      <c r="L16" s="166">
        <v>1972</v>
      </c>
      <c r="M16" s="166">
        <v>46993</v>
      </c>
      <c r="N16" s="166">
        <v>41269</v>
      </c>
      <c r="O16" s="166">
        <v>46892</v>
      </c>
      <c r="P16" s="166">
        <v>42648</v>
      </c>
      <c r="Q16" s="167">
        <f t="shared" si="5"/>
        <v>-9.0505843214194304E-2</v>
      </c>
      <c r="R16" s="167">
        <f t="shared" si="3"/>
        <v>3.0206447555181586E-2</v>
      </c>
      <c r="S16" s="166">
        <v>19336</v>
      </c>
      <c r="T16" s="166">
        <v>54883</v>
      </c>
      <c r="U16" s="166">
        <v>47311</v>
      </c>
      <c r="V16" s="166">
        <v>52955</v>
      </c>
      <c r="W16" s="166">
        <v>48699</v>
      </c>
      <c r="X16" s="167">
        <f t="shared" si="6"/>
        <v>-8.0370125578321239E-2</v>
      </c>
      <c r="Y16" s="167">
        <f t="shared" si="7"/>
        <v>2.824525504771052E-2</v>
      </c>
    </row>
    <row r="17" spans="1:25" x14ac:dyDescent="0.25">
      <c r="A17" s="57"/>
      <c r="B17" s="165" t="s">
        <v>121</v>
      </c>
      <c r="C17" s="166">
        <v>2305</v>
      </c>
      <c r="D17" s="166">
        <v>753</v>
      </c>
      <c r="E17" s="166">
        <v>4334</v>
      </c>
      <c r="F17" s="166">
        <v>3842</v>
      </c>
      <c r="G17" s="166">
        <v>4060</v>
      </c>
      <c r="H17" s="166">
        <v>4105</v>
      </c>
      <c r="I17" s="167">
        <f t="shared" si="4"/>
        <v>1.1083743842364546E-2</v>
      </c>
      <c r="J17" s="167">
        <f t="shared" si="1"/>
        <v>1.3145927804678093E-2</v>
      </c>
      <c r="K17" s="166">
        <v>23899</v>
      </c>
      <c r="L17" s="166">
        <v>5507</v>
      </c>
      <c r="M17" s="166">
        <v>51894</v>
      </c>
      <c r="N17" s="166">
        <v>50364</v>
      </c>
      <c r="O17" s="166">
        <v>54287</v>
      </c>
      <c r="P17" s="166">
        <v>49452</v>
      </c>
      <c r="Q17" s="167">
        <f t="shared" si="5"/>
        <v>-8.9063680070735174E-2</v>
      </c>
      <c r="R17" s="167">
        <f t="shared" si="3"/>
        <v>3.5025540341841112E-2</v>
      </c>
      <c r="S17" s="166">
        <v>26204</v>
      </c>
      <c r="T17" s="166">
        <v>56228</v>
      </c>
      <c r="U17" s="166">
        <v>54206</v>
      </c>
      <c r="V17" s="166">
        <v>58347</v>
      </c>
      <c r="W17" s="166">
        <v>53557</v>
      </c>
      <c r="X17" s="167">
        <f t="shared" si="6"/>
        <v>-8.2095052016384784E-2</v>
      </c>
      <c r="Y17" s="167">
        <f t="shared" si="7"/>
        <v>3.1062878592789018E-2</v>
      </c>
    </row>
    <row r="18" spans="1:25" x14ac:dyDescent="0.25">
      <c r="A18" s="57"/>
      <c r="B18" s="165" t="s">
        <v>130</v>
      </c>
      <c r="C18" s="166">
        <v>3269</v>
      </c>
      <c r="D18" s="166">
        <v>75</v>
      </c>
      <c r="E18" s="166">
        <v>3254</v>
      </c>
      <c r="F18" s="166">
        <v>3930</v>
      </c>
      <c r="G18" s="166">
        <v>3151</v>
      </c>
      <c r="H18" s="166">
        <v>3382</v>
      </c>
      <c r="I18" s="167">
        <f t="shared" si="4"/>
        <v>7.3310060298318103E-2</v>
      </c>
      <c r="J18" s="167">
        <f t="shared" si="1"/>
        <v>1.0830579253452207E-2</v>
      </c>
      <c r="K18" s="166">
        <v>14707</v>
      </c>
      <c r="L18" s="166">
        <v>284</v>
      </c>
      <c r="M18" s="166">
        <v>17788</v>
      </c>
      <c r="N18" s="166">
        <v>23772</v>
      </c>
      <c r="O18" s="166">
        <v>20979</v>
      </c>
      <c r="P18" s="166">
        <v>20006</v>
      </c>
      <c r="Q18" s="167">
        <f t="shared" si="5"/>
        <v>-4.6379713046379667E-2</v>
      </c>
      <c r="R18" s="167">
        <f t="shared" si="3"/>
        <v>1.4169719325383672E-2</v>
      </c>
      <c r="S18" s="166">
        <v>17976</v>
      </c>
      <c r="T18" s="166">
        <v>21042</v>
      </c>
      <c r="U18" s="166">
        <v>27702</v>
      </c>
      <c r="V18" s="166">
        <v>24130</v>
      </c>
      <c r="W18" s="166">
        <v>23388</v>
      </c>
      <c r="X18" s="167">
        <f t="shared" si="6"/>
        <v>-3.0750103605470369E-2</v>
      </c>
      <c r="Y18" s="167">
        <f t="shared" si="7"/>
        <v>1.3564960780629041E-2</v>
      </c>
    </row>
    <row r="19" spans="1:25" x14ac:dyDescent="0.25">
      <c r="A19" s="57"/>
      <c r="B19" s="165" t="s">
        <v>133</v>
      </c>
      <c r="C19" s="166">
        <v>3260</v>
      </c>
      <c r="D19" s="166">
        <v>186</v>
      </c>
      <c r="E19" s="166">
        <v>1904</v>
      </c>
      <c r="F19" s="166">
        <v>2343</v>
      </c>
      <c r="G19" s="166">
        <v>1947</v>
      </c>
      <c r="H19" s="166">
        <v>2032</v>
      </c>
      <c r="I19" s="167">
        <f t="shared" si="4"/>
        <v>4.3656908063687716E-2</v>
      </c>
      <c r="J19" s="167">
        <f t="shared" si="1"/>
        <v>6.5073143237773167E-3</v>
      </c>
      <c r="K19" s="166">
        <v>20819</v>
      </c>
      <c r="L19" s="166">
        <v>1053</v>
      </c>
      <c r="M19" s="166">
        <v>13090</v>
      </c>
      <c r="N19" s="166">
        <v>21828</v>
      </c>
      <c r="O19" s="166">
        <v>21589</v>
      </c>
      <c r="P19" s="166">
        <v>17904</v>
      </c>
      <c r="Q19" s="167">
        <f t="shared" si="5"/>
        <v>-0.1706887766918338</v>
      </c>
      <c r="R19" s="167">
        <f t="shared" si="3"/>
        <v>1.2680928461544999E-2</v>
      </c>
      <c r="S19" s="166">
        <v>24079</v>
      </c>
      <c r="T19" s="166">
        <v>14994</v>
      </c>
      <c r="U19" s="166">
        <v>24171</v>
      </c>
      <c r="V19" s="166">
        <v>23536</v>
      </c>
      <c r="W19" s="166">
        <v>19936</v>
      </c>
      <c r="X19" s="167">
        <f t="shared" si="6"/>
        <v>-0.15295717199184233</v>
      </c>
      <c r="Y19" s="167">
        <f t="shared" si="7"/>
        <v>1.1562812473175157E-2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14607</v>
      </c>
      <c r="E20" s="171">
        <f t="shared" si="9"/>
        <v>72547</v>
      </c>
      <c r="F20" s="171">
        <f t="shared" si="9"/>
        <v>77456</v>
      </c>
      <c r="G20" s="171">
        <f t="shared" si="9"/>
        <v>86285</v>
      </c>
      <c r="H20" s="171">
        <f t="shared" si="9"/>
        <v>92071</v>
      </c>
      <c r="I20" s="172">
        <f t="shared" si="4"/>
        <v>6.7056846497073552E-2</v>
      </c>
      <c r="J20" s="172">
        <f t="shared" si="1"/>
        <v>0.29484987062229395</v>
      </c>
      <c r="K20" s="171">
        <f t="shared" ref="K20:P20" si="10">K12-SUM(K13:K19)</f>
        <v>114707</v>
      </c>
      <c r="L20" s="171">
        <f t="shared" si="10"/>
        <v>53679</v>
      </c>
      <c r="M20" s="171">
        <f t="shared" si="10"/>
        <v>233601</v>
      </c>
      <c r="N20" s="171">
        <f t="shared" si="10"/>
        <v>284185</v>
      </c>
      <c r="O20" s="171">
        <f t="shared" si="10"/>
        <v>315844</v>
      </c>
      <c r="P20" s="171">
        <f t="shared" si="10"/>
        <v>315350</v>
      </c>
      <c r="Q20" s="172">
        <f t="shared" si="5"/>
        <v>-1.5640632717417446E-3</v>
      </c>
      <c r="R20" s="172">
        <f t="shared" si="3"/>
        <v>0.22335404325001204</v>
      </c>
      <c r="S20" s="171">
        <f>S12-SUM(S13:S19)</f>
        <v>154839</v>
      </c>
      <c r="T20" s="171">
        <f>T12-SUM(T13:T19)</f>
        <v>306148</v>
      </c>
      <c r="U20" s="171">
        <f>U12-SUM(U13:U19)</f>
        <v>361641</v>
      </c>
      <c r="V20" s="171">
        <f>V12-SUM(V13:V19)</f>
        <v>402129</v>
      </c>
      <c r="W20" s="171">
        <f>W12-SUM(W13:W19)</f>
        <v>407421</v>
      </c>
      <c r="X20" s="172">
        <f t="shared" si="6"/>
        <v>1.3159956133479644E-2</v>
      </c>
      <c r="Y20" s="172">
        <f t="shared" si="7"/>
        <v>0.23630279999164805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2115</v>
      </c>
      <c r="E22" s="178">
        <f t="shared" si="11"/>
        <v>61465</v>
      </c>
      <c r="F22" s="178">
        <f t="shared" si="11"/>
        <v>68440</v>
      </c>
      <c r="G22" s="178">
        <f t="shared" si="11"/>
        <v>64774</v>
      </c>
      <c r="H22" s="178">
        <f t="shared" si="11"/>
        <v>65600</v>
      </c>
      <c r="I22" s="179">
        <f>IFERROR(H22/G22-1,"-")</f>
        <v>1.2752030135548154E-2</v>
      </c>
      <c r="J22" s="179">
        <f t="shared" ref="J22:J34" si="12">H22/H$8</f>
        <v>0.21007865139753543</v>
      </c>
      <c r="K22" s="178">
        <f t="shared" ref="K22:P22" si="13">K23+K26</f>
        <v>243977</v>
      </c>
      <c r="L22" s="178">
        <f t="shared" si="13"/>
        <v>104218</v>
      </c>
      <c r="M22" s="178">
        <f t="shared" si="13"/>
        <v>528412</v>
      </c>
      <c r="N22" s="178">
        <f t="shared" si="13"/>
        <v>554757</v>
      </c>
      <c r="O22" s="178">
        <f t="shared" si="13"/>
        <v>588001</v>
      </c>
      <c r="P22" s="178">
        <f t="shared" si="13"/>
        <v>553904</v>
      </c>
      <c r="Q22" s="179">
        <f>IFERROR(P22/O22-1,"-")</f>
        <v>-5.7987996619053406E-2</v>
      </c>
      <c r="R22" s="179">
        <f t="shared" ref="R22:R34" si="14">P22/P$8</f>
        <v>0.39231551600556419</v>
      </c>
      <c r="S22" s="178">
        <f>S23+S26</f>
        <v>279824</v>
      </c>
      <c r="T22" s="178">
        <f>T23+T26</f>
        <v>589877</v>
      </c>
      <c r="U22" s="178">
        <f>U23+U26</f>
        <v>623197</v>
      </c>
      <c r="V22" s="178">
        <f>V23+V26</f>
        <v>652775</v>
      </c>
      <c r="W22" s="178">
        <f>W23+W26</f>
        <v>619504</v>
      </c>
      <c r="X22" s="179">
        <f>IFERROR(W22/V22-1,"-")</f>
        <v>-5.0968557313009866E-2</v>
      </c>
      <c r="Y22" s="179">
        <f>W22/W$8</f>
        <v>0.35931022162830567</v>
      </c>
    </row>
    <row r="23" spans="1:25" x14ac:dyDescent="0.25">
      <c r="A23" s="57"/>
      <c r="B23" s="161" t="s">
        <v>99</v>
      </c>
      <c r="C23" s="162">
        <v>1527</v>
      </c>
      <c r="D23" s="162">
        <v>413</v>
      </c>
      <c r="E23" s="162">
        <v>4277</v>
      </c>
      <c r="F23" s="162">
        <v>4227</v>
      </c>
      <c r="G23" s="162">
        <v>2166</v>
      </c>
      <c r="H23" s="162">
        <v>2943</v>
      </c>
      <c r="I23" s="163">
        <f>IFERROR(H23/G23-1,"-")</f>
        <v>0.3587257617728532</v>
      </c>
      <c r="J23" s="163">
        <f t="shared" si="12"/>
        <v>9.4247175466912608E-3</v>
      </c>
      <c r="K23" s="162">
        <v>15120</v>
      </c>
      <c r="L23" s="162">
        <v>51318</v>
      </c>
      <c r="M23" s="162">
        <v>51211</v>
      </c>
      <c r="N23" s="162">
        <v>40656</v>
      </c>
      <c r="O23" s="162">
        <v>35794</v>
      </c>
      <c r="P23" s="162">
        <v>33615</v>
      </c>
      <c r="Q23" s="163">
        <f>IFERROR(P23/O23-1,"-")</f>
        <v>-6.0876124490138017E-2</v>
      </c>
      <c r="R23" s="163">
        <f t="shared" si="14"/>
        <v>2.3808613172186952E-2</v>
      </c>
      <c r="S23" s="162">
        <v>16647</v>
      </c>
      <c r="T23" s="162">
        <v>55488</v>
      </c>
      <c r="U23" s="162">
        <v>44883</v>
      </c>
      <c r="V23" s="162">
        <v>37960</v>
      </c>
      <c r="W23" s="162">
        <v>36558</v>
      </c>
      <c r="X23" s="163">
        <f>IFERROR(W23/V23-1,"-")</f>
        <v>-3.6933614330874609E-2</v>
      </c>
      <c r="Y23" s="163">
        <f>W23/W$8</f>
        <v>2.1203516171465559E-2</v>
      </c>
    </row>
    <row r="24" spans="1:25" x14ac:dyDescent="0.25">
      <c r="A24" s="57"/>
      <c r="B24" s="165" t="s">
        <v>105</v>
      </c>
      <c r="C24" s="166">
        <v>1004</v>
      </c>
      <c r="D24" s="166">
        <v>160</v>
      </c>
      <c r="E24" s="166">
        <v>2670</v>
      </c>
      <c r="F24" s="166">
        <v>2178</v>
      </c>
      <c r="G24" s="166">
        <v>626</v>
      </c>
      <c r="H24" s="166">
        <v>1041</v>
      </c>
      <c r="I24" s="167">
        <f>IFERROR(H24/G24-1,"-")</f>
        <v>0.66293929712460065</v>
      </c>
      <c r="J24" s="167">
        <f t="shared" si="12"/>
        <v>3.3337176235493046E-3</v>
      </c>
      <c r="K24" s="166">
        <v>5468</v>
      </c>
      <c r="L24" s="166">
        <v>31051</v>
      </c>
      <c r="M24" s="166">
        <v>21604</v>
      </c>
      <c r="N24" s="166">
        <v>15756</v>
      </c>
      <c r="O24" s="166">
        <v>11860</v>
      </c>
      <c r="P24" s="166">
        <v>14926</v>
      </c>
      <c r="Q24" s="167">
        <f>IFERROR(P24/O24-1,"-")</f>
        <v>0.25851602023608766</v>
      </c>
      <c r="R24" s="167">
        <f t="shared" si="14"/>
        <v>1.0571690025526177E-2</v>
      </c>
      <c r="S24" s="166">
        <v>6472</v>
      </c>
      <c r="T24" s="166">
        <v>24274</v>
      </c>
      <c r="U24" s="166">
        <v>17934</v>
      </c>
      <c r="V24" s="166">
        <v>12486</v>
      </c>
      <c r="W24" s="166">
        <v>15967</v>
      </c>
      <c r="X24" s="167">
        <f>IFERROR(W24/V24-1,"-")</f>
        <v>0.27879224731699503</v>
      </c>
      <c r="Y24" s="167">
        <f>W24/W$8</f>
        <v>9.2608059168934453E-3</v>
      </c>
    </row>
    <row r="25" spans="1:25" x14ac:dyDescent="0.25">
      <c r="A25" s="57"/>
      <c r="B25" s="165" t="s">
        <v>102</v>
      </c>
      <c r="C25" s="166">
        <v>523</v>
      </c>
      <c r="D25" s="166">
        <v>253</v>
      </c>
      <c r="E25" s="166">
        <v>1607</v>
      </c>
      <c r="F25" s="166">
        <v>2049</v>
      </c>
      <c r="G25" s="166">
        <v>1540</v>
      </c>
      <c r="H25" s="166">
        <v>1902</v>
      </c>
      <c r="I25" s="167">
        <f>IFERROR(H25/G25-1,"-")</f>
        <v>0.23506493506493498</v>
      </c>
      <c r="J25" s="167">
        <f t="shared" si="12"/>
        <v>6.0909999231419567E-3</v>
      </c>
      <c r="K25" s="166">
        <v>9652</v>
      </c>
      <c r="L25" s="166">
        <v>20267</v>
      </c>
      <c r="M25" s="166">
        <v>29607</v>
      </c>
      <c r="N25" s="166">
        <v>24900</v>
      </c>
      <c r="O25" s="166">
        <v>23934</v>
      </c>
      <c r="P25" s="166">
        <v>18689</v>
      </c>
      <c r="Q25" s="167">
        <f>IFERROR(P25/O25-1,"-")</f>
        <v>-0.21914431352887109</v>
      </c>
      <c r="R25" s="167">
        <f t="shared" si="14"/>
        <v>1.3236923146660773E-2</v>
      </c>
      <c r="S25" s="166">
        <v>10175</v>
      </c>
      <c r="T25" s="166">
        <v>31214</v>
      </c>
      <c r="U25" s="166">
        <v>26949</v>
      </c>
      <c r="V25" s="166">
        <v>25474</v>
      </c>
      <c r="W25" s="166">
        <v>20591</v>
      </c>
      <c r="X25" s="167">
        <f>IFERROR(W25/V25-1,"-")</f>
        <v>-0.19168564026065793</v>
      </c>
      <c r="Y25" s="167">
        <f>W25/W$8</f>
        <v>1.1942710254572114E-2</v>
      </c>
    </row>
    <row r="26" spans="1:25" x14ac:dyDescent="0.25">
      <c r="A26" s="57"/>
      <c r="B26" s="161" t="s">
        <v>109</v>
      </c>
      <c r="C26" s="162">
        <v>34320</v>
      </c>
      <c r="D26" s="162">
        <v>1702</v>
      </c>
      <c r="E26" s="162">
        <v>57188</v>
      </c>
      <c r="F26" s="162">
        <v>64213</v>
      </c>
      <c r="G26" s="162">
        <v>62608</v>
      </c>
      <c r="H26" s="162">
        <v>62657</v>
      </c>
      <c r="I26" s="163">
        <f>IFERROR(H26/G26-1,"-")</f>
        <v>7.826475849732617E-4</v>
      </c>
      <c r="J26" s="163">
        <f t="shared" si="12"/>
        <v>0.20065393385084415</v>
      </c>
      <c r="K26" s="162">
        <v>228857</v>
      </c>
      <c r="L26" s="162">
        <v>52900</v>
      </c>
      <c r="M26" s="162">
        <v>477201</v>
      </c>
      <c r="N26" s="162">
        <v>514101</v>
      </c>
      <c r="O26" s="162">
        <v>552207</v>
      </c>
      <c r="P26" s="162">
        <v>520289</v>
      </c>
      <c r="Q26" s="163">
        <f>IFERROR(P26/O26-1,"-")</f>
        <v>-5.7800788472438747E-2</v>
      </c>
      <c r="R26" s="163">
        <f t="shared" si="14"/>
        <v>0.36850690283337723</v>
      </c>
      <c r="S26" s="162">
        <v>263177</v>
      </c>
      <c r="T26" s="162">
        <v>534389</v>
      </c>
      <c r="U26" s="162">
        <v>578314</v>
      </c>
      <c r="V26" s="162">
        <v>614815</v>
      </c>
      <c r="W26" s="162">
        <v>582946</v>
      </c>
      <c r="X26" s="163">
        <f>IFERROR(W26/V26-1,"-")</f>
        <v>-5.1835104868944271E-2</v>
      </c>
      <c r="Y26" s="163">
        <f>W26/W$8</f>
        <v>0.33810670545684013</v>
      </c>
    </row>
    <row r="27" spans="1:25" s="57" customFormat="1" x14ac:dyDescent="0.25">
      <c r="B27" s="165" t="s">
        <v>112</v>
      </c>
      <c r="C27" s="166">
        <v>13636</v>
      </c>
      <c r="D27" s="166">
        <v>5</v>
      </c>
      <c r="E27" s="166">
        <v>22606</v>
      </c>
      <c r="F27" s="166">
        <v>26648</v>
      </c>
      <c r="G27" s="166">
        <v>27187</v>
      </c>
      <c r="H27" s="166">
        <v>26394</v>
      </c>
      <c r="I27" s="167">
        <f t="shared" ref="I27:I34" si="15">IFERROR(H27/G27-1,"-")</f>
        <v>-2.9168352521425689E-2</v>
      </c>
      <c r="J27" s="167">
        <f t="shared" si="12"/>
        <v>8.4524633002843741E-2</v>
      </c>
      <c r="K27" s="166">
        <v>101958</v>
      </c>
      <c r="L27" s="166">
        <v>2107</v>
      </c>
      <c r="M27" s="166">
        <v>232130</v>
      </c>
      <c r="N27" s="166">
        <v>253863</v>
      </c>
      <c r="O27" s="166">
        <v>272919</v>
      </c>
      <c r="P27" s="166">
        <v>262428</v>
      </c>
      <c r="Q27" s="167">
        <f t="shared" ref="Q27:Q34" si="16">IFERROR(P27/O27-1,"-")</f>
        <v>-3.8439976696382439E-2</v>
      </c>
      <c r="R27" s="167">
        <f t="shared" si="14"/>
        <v>0.18587079391791395</v>
      </c>
      <c r="S27" s="166">
        <v>115594</v>
      </c>
      <c r="T27" s="166">
        <v>254736</v>
      </c>
      <c r="U27" s="166">
        <v>280511</v>
      </c>
      <c r="V27" s="166">
        <v>300106</v>
      </c>
      <c r="W27" s="166">
        <v>288822</v>
      </c>
      <c r="X27" s="167">
        <f t="shared" ref="X27:X34" si="17">IFERROR(W27/V27-1,"-")</f>
        <v>-3.7600047983045948E-2</v>
      </c>
      <c r="Y27" s="167">
        <f t="shared" ref="Y27:Y34" si="18">W27/W$8</f>
        <v>0.16751578170783482</v>
      </c>
    </row>
    <row r="28" spans="1:25" s="57" customFormat="1" x14ac:dyDescent="0.25">
      <c r="B28" s="165" t="s">
        <v>115</v>
      </c>
      <c r="C28" s="166">
        <v>5913</v>
      </c>
      <c r="D28" s="166">
        <v>29</v>
      </c>
      <c r="E28" s="166">
        <v>10179</v>
      </c>
      <c r="F28" s="166">
        <v>12656</v>
      </c>
      <c r="G28" s="166">
        <v>11744</v>
      </c>
      <c r="H28" s="166">
        <v>12063</v>
      </c>
      <c r="I28" s="167">
        <f t="shared" si="15"/>
        <v>2.7162806539509532E-2</v>
      </c>
      <c r="J28" s="167">
        <f t="shared" si="12"/>
        <v>3.8630773960494968E-2</v>
      </c>
      <c r="K28" s="166">
        <v>28236</v>
      </c>
      <c r="L28" s="166">
        <v>8697</v>
      </c>
      <c r="M28" s="166">
        <v>50375</v>
      </c>
      <c r="N28" s="166">
        <v>57027</v>
      </c>
      <c r="O28" s="166">
        <v>59792</v>
      </c>
      <c r="P28" s="166">
        <v>52776</v>
      </c>
      <c r="Q28" s="167">
        <f t="shared" si="16"/>
        <v>-0.11734011238961739</v>
      </c>
      <c r="R28" s="167">
        <f t="shared" si="14"/>
        <v>3.7379841403401413E-2</v>
      </c>
      <c r="S28" s="166">
        <v>34149</v>
      </c>
      <c r="T28" s="166">
        <v>60554</v>
      </c>
      <c r="U28" s="166">
        <v>69683</v>
      </c>
      <c r="V28" s="166">
        <v>71536</v>
      </c>
      <c r="W28" s="166">
        <v>64839</v>
      </c>
      <c r="X28" s="167">
        <f t="shared" si="17"/>
        <v>-9.3617199731603651E-2</v>
      </c>
      <c r="Y28" s="167">
        <f t="shared" si="18"/>
        <v>3.7606400378621792E-2</v>
      </c>
    </row>
    <row r="29" spans="1:25" x14ac:dyDescent="0.25">
      <c r="A29" s="57"/>
      <c r="B29" s="165" t="s">
        <v>118</v>
      </c>
      <c r="C29" s="166">
        <v>2029</v>
      </c>
      <c r="D29" s="166">
        <v>1297</v>
      </c>
      <c r="E29" s="166">
        <v>1770</v>
      </c>
      <c r="F29" s="166">
        <v>1557</v>
      </c>
      <c r="G29" s="166">
        <v>1388</v>
      </c>
      <c r="H29" s="166">
        <v>1465</v>
      </c>
      <c r="I29" s="167">
        <f t="shared" si="15"/>
        <v>5.54755043227666E-2</v>
      </c>
      <c r="J29" s="167">
        <f t="shared" si="12"/>
        <v>4.6915430533138623E-3</v>
      </c>
      <c r="K29" s="166">
        <v>8997</v>
      </c>
      <c r="L29" s="166">
        <v>9133</v>
      </c>
      <c r="M29" s="166">
        <v>21446</v>
      </c>
      <c r="N29" s="166">
        <v>20496</v>
      </c>
      <c r="O29" s="166">
        <v>18365</v>
      </c>
      <c r="P29" s="166">
        <v>16908</v>
      </c>
      <c r="Q29" s="167">
        <f t="shared" si="16"/>
        <v>-7.9335692894092036E-2</v>
      </c>
      <c r="R29" s="167">
        <f t="shared" si="14"/>
        <v>1.1975488071257978E-2</v>
      </c>
      <c r="S29" s="166">
        <v>11026</v>
      </c>
      <c r="T29" s="166">
        <v>23216</v>
      </c>
      <c r="U29" s="166">
        <v>22053</v>
      </c>
      <c r="V29" s="166">
        <v>19753</v>
      </c>
      <c r="W29" s="166">
        <v>18373</v>
      </c>
      <c r="X29" s="167">
        <f t="shared" si="17"/>
        <v>-6.9862805649774762E-2</v>
      </c>
      <c r="Y29" s="167">
        <f t="shared" si="18"/>
        <v>1.065627776733784E-2</v>
      </c>
    </row>
    <row r="30" spans="1:25" x14ac:dyDescent="0.25">
      <c r="A30" s="57"/>
      <c r="B30" s="165" t="s">
        <v>125</v>
      </c>
      <c r="C30" s="166">
        <v>1607</v>
      </c>
      <c r="D30" s="166">
        <v>6</v>
      </c>
      <c r="E30" s="166">
        <v>3316</v>
      </c>
      <c r="F30" s="166">
        <v>1890</v>
      </c>
      <c r="G30" s="166">
        <v>1466</v>
      </c>
      <c r="H30" s="166">
        <v>1490</v>
      </c>
      <c r="I30" s="167">
        <f t="shared" si="15"/>
        <v>1.6371077762619368E-2</v>
      </c>
      <c r="J30" s="167">
        <f t="shared" si="12"/>
        <v>4.7716035149745085E-3</v>
      </c>
      <c r="K30" s="166">
        <v>8621</v>
      </c>
      <c r="L30" s="166">
        <v>995</v>
      </c>
      <c r="M30" s="166">
        <v>26532</v>
      </c>
      <c r="N30" s="166">
        <v>21322</v>
      </c>
      <c r="O30" s="166">
        <v>23862</v>
      </c>
      <c r="P30" s="166">
        <v>21807</v>
      </c>
      <c r="Q30" s="167">
        <f t="shared" si="16"/>
        <v>-8.6120191098818188E-2</v>
      </c>
      <c r="R30" s="167">
        <f t="shared" si="14"/>
        <v>1.5445319870470944E-2</v>
      </c>
      <c r="S30" s="166">
        <v>10228</v>
      </c>
      <c r="T30" s="166">
        <v>29848</v>
      </c>
      <c r="U30" s="166">
        <v>23212</v>
      </c>
      <c r="V30" s="166">
        <v>25328</v>
      </c>
      <c r="W30" s="166">
        <v>23297</v>
      </c>
      <c r="X30" s="167">
        <f t="shared" si="17"/>
        <v>-8.0187934301958252E-2</v>
      </c>
      <c r="Y30" s="167">
        <f t="shared" si="18"/>
        <v>1.3512181088862442E-2</v>
      </c>
    </row>
    <row r="31" spans="1:25" x14ac:dyDescent="0.25">
      <c r="A31" s="57"/>
      <c r="B31" s="165" t="s">
        <v>121</v>
      </c>
      <c r="C31" s="166">
        <v>1003</v>
      </c>
      <c r="D31" s="166">
        <v>53</v>
      </c>
      <c r="E31" s="166">
        <v>1855</v>
      </c>
      <c r="F31" s="166">
        <v>1389</v>
      </c>
      <c r="G31" s="166">
        <v>1031</v>
      </c>
      <c r="H31" s="166">
        <v>1087</v>
      </c>
      <c r="I31" s="167">
        <f t="shared" si="15"/>
        <v>5.4316197866149274E-2</v>
      </c>
      <c r="J31" s="167">
        <f t="shared" si="12"/>
        <v>3.4810288730048934E-3</v>
      </c>
      <c r="K31" s="166">
        <v>13673</v>
      </c>
      <c r="L31" s="166">
        <v>3575</v>
      </c>
      <c r="M31" s="166">
        <v>32900</v>
      </c>
      <c r="N31" s="166">
        <v>29273</v>
      </c>
      <c r="O31" s="166">
        <v>30742</v>
      </c>
      <c r="P31" s="166">
        <v>29930</v>
      </c>
      <c r="Q31" s="167">
        <f t="shared" si="16"/>
        <v>-2.6413375837616271E-2</v>
      </c>
      <c r="R31" s="167">
        <f t="shared" si="14"/>
        <v>2.1198625382821818E-2</v>
      </c>
      <c r="S31" s="166">
        <v>14676</v>
      </c>
      <c r="T31" s="166">
        <v>34755</v>
      </c>
      <c r="U31" s="166">
        <v>30662</v>
      </c>
      <c r="V31" s="166">
        <v>31773</v>
      </c>
      <c r="W31" s="166">
        <v>31017</v>
      </c>
      <c r="X31" s="167">
        <f t="shared" si="17"/>
        <v>-2.3793787177792458E-2</v>
      </c>
      <c r="Y31" s="167">
        <f t="shared" si="18"/>
        <v>1.7989754939831151E-2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1068</v>
      </c>
      <c r="F32" s="166">
        <v>1506</v>
      </c>
      <c r="G32" s="166">
        <v>1538</v>
      </c>
      <c r="H32" s="166">
        <v>1343</v>
      </c>
      <c r="I32" s="167">
        <f t="shared" si="15"/>
        <v>-0.12678803641092329</v>
      </c>
      <c r="J32" s="167">
        <f t="shared" si="12"/>
        <v>4.3008480004099094E-3</v>
      </c>
      <c r="K32" s="166">
        <v>8151</v>
      </c>
      <c r="L32" s="166">
        <v>110</v>
      </c>
      <c r="M32" s="166">
        <v>10126</v>
      </c>
      <c r="N32" s="166">
        <v>11005</v>
      </c>
      <c r="O32" s="166">
        <v>9979</v>
      </c>
      <c r="P32" s="166">
        <v>8999</v>
      </c>
      <c r="Q32" s="167">
        <f t="shared" si="16"/>
        <v>-9.8206233089487949E-2</v>
      </c>
      <c r="R32" s="167">
        <f t="shared" si="14"/>
        <v>6.3737530845310239E-3</v>
      </c>
      <c r="S32" s="166">
        <v>9525</v>
      </c>
      <c r="T32" s="166">
        <v>11194</v>
      </c>
      <c r="U32" s="166">
        <v>12511</v>
      </c>
      <c r="V32" s="166">
        <v>11517</v>
      </c>
      <c r="W32" s="166">
        <v>10342</v>
      </c>
      <c r="X32" s="167">
        <f t="shared" si="17"/>
        <v>-0.10202309629243722</v>
      </c>
      <c r="Y32" s="167">
        <f t="shared" si="18"/>
        <v>5.9983249697821766E-3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362</v>
      </c>
      <c r="F33" s="166">
        <v>528</v>
      </c>
      <c r="G33" s="166">
        <v>318</v>
      </c>
      <c r="H33" s="166">
        <v>272</v>
      </c>
      <c r="I33" s="167">
        <f t="shared" si="15"/>
        <v>-0.14465408805031443</v>
      </c>
      <c r="J33" s="167">
        <f t="shared" si="12"/>
        <v>8.7105782286782982E-4</v>
      </c>
      <c r="K33" s="166">
        <v>10437</v>
      </c>
      <c r="L33" s="166">
        <v>190</v>
      </c>
      <c r="M33" s="166">
        <v>6474</v>
      </c>
      <c r="N33" s="166">
        <v>10814</v>
      </c>
      <c r="O33" s="166">
        <v>10693</v>
      </c>
      <c r="P33" s="166">
        <v>9123</v>
      </c>
      <c r="Q33" s="167">
        <f t="shared" si="16"/>
        <v>-0.14682502571775924</v>
      </c>
      <c r="R33" s="167">
        <f t="shared" si="14"/>
        <v>6.4615789965747896E-3</v>
      </c>
      <c r="S33" s="166">
        <v>11099</v>
      </c>
      <c r="T33" s="166">
        <v>6836</v>
      </c>
      <c r="U33" s="166">
        <v>11342</v>
      </c>
      <c r="V33" s="166">
        <v>11011</v>
      </c>
      <c r="W33" s="166">
        <v>9395</v>
      </c>
      <c r="X33" s="167">
        <f t="shared" si="17"/>
        <v>-0.14676232858051041</v>
      </c>
      <c r="Y33" s="167">
        <f t="shared" si="18"/>
        <v>5.4490681774418438E-3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309</v>
      </c>
      <c r="E34" s="171">
        <f t="shared" si="20"/>
        <v>16032</v>
      </c>
      <c r="F34" s="171">
        <f t="shared" si="20"/>
        <v>18039</v>
      </c>
      <c r="G34" s="171">
        <f t="shared" si="20"/>
        <v>17936</v>
      </c>
      <c r="H34" s="171">
        <f t="shared" si="20"/>
        <v>18543</v>
      </c>
      <c r="I34" s="172">
        <f t="shared" si="15"/>
        <v>3.3842551293487899E-2</v>
      </c>
      <c r="J34" s="172">
        <f t="shared" si="12"/>
        <v>5.9382445622934439E-2</v>
      </c>
      <c r="K34" s="171">
        <f t="shared" ref="K34:P34" si="21">K26-SUM(K27:K33)</f>
        <v>48784</v>
      </c>
      <c r="L34" s="171">
        <f t="shared" si="21"/>
        <v>28093</v>
      </c>
      <c r="M34" s="171">
        <f t="shared" si="21"/>
        <v>97218</v>
      </c>
      <c r="N34" s="171">
        <f t="shared" si="21"/>
        <v>110301</v>
      </c>
      <c r="O34" s="171">
        <f t="shared" si="21"/>
        <v>125855</v>
      </c>
      <c r="P34" s="171">
        <f t="shared" si="21"/>
        <v>118318</v>
      </c>
      <c r="Q34" s="172">
        <f t="shared" si="16"/>
        <v>-5.9886377180088157E-2</v>
      </c>
      <c r="R34" s="172">
        <f t="shared" si="14"/>
        <v>8.3801502106405343E-2</v>
      </c>
      <c r="S34" s="171">
        <f>S26-SUM(S27:S33)</f>
        <v>56880</v>
      </c>
      <c r="T34" s="171">
        <f>T26-SUM(T27:T33)</f>
        <v>113250</v>
      </c>
      <c r="U34" s="171">
        <f>U26-SUM(U27:U33)</f>
        <v>128340</v>
      </c>
      <c r="V34" s="171">
        <f>V26-SUM(V27:V33)</f>
        <v>143791</v>
      </c>
      <c r="W34" s="171">
        <f>W26-SUM(W27:W33)</f>
        <v>136861</v>
      </c>
      <c r="X34" s="172">
        <f t="shared" si="17"/>
        <v>-4.8194949614370874E-2</v>
      </c>
      <c r="Y34" s="172">
        <f t="shared" si="18"/>
        <v>7.9378916427128063E-2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2769</v>
      </c>
      <c r="E36" s="178">
        <f t="shared" si="22"/>
        <v>66913</v>
      </c>
      <c r="F36" s="178">
        <f t="shared" si="22"/>
        <v>81954</v>
      </c>
      <c r="G36" s="178">
        <f t="shared" si="22"/>
        <v>82643</v>
      </c>
      <c r="H36" s="178">
        <f t="shared" si="22"/>
        <v>80002</v>
      </c>
      <c r="I36" s="179">
        <f>IFERROR(H36/G36-1,"-")</f>
        <v>-3.1956729547572116E-2</v>
      </c>
      <c r="J36" s="179">
        <f t="shared" ref="J36:J48" si="23">H36/H$8</f>
        <v>0.25619988215100042</v>
      </c>
      <c r="K36" s="178">
        <f t="shared" ref="K36:P36" si="24">K37+K40</f>
        <v>107490</v>
      </c>
      <c r="L36" s="178">
        <f t="shared" si="24"/>
        <v>13634</v>
      </c>
      <c r="M36" s="178">
        <f t="shared" si="24"/>
        <v>210963</v>
      </c>
      <c r="N36" s="178">
        <f t="shared" si="24"/>
        <v>241856</v>
      </c>
      <c r="O36" s="178">
        <f t="shared" si="24"/>
        <v>259242</v>
      </c>
      <c r="P36" s="178">
        <f t="shared" si="24"/>
        <v>275154</v>
      </c>
      <c r="Q36" s="179">
        <f>IFERROR(P36/O36-1,"-")</f>
        <v>6.1378943226791938E-2</v>
      </c>
      <c r="R36" s="179">
        <f t="shared" ref="R36:R48" si="25">P36/P$8</f>
        <v>0.1948842822781475</v>
      </c>
      <c r="S36" s="178">
        <f>S37+S40</f>
        <v>147106</v>
      </c>
      <c r="T36" s="178">
        <f>T37+T40</f>
        <v>277876</v>
      </c>
      <c r="U36" s="178">
        <f>U37+U40</f>
        <v>323810</v>
      </c>
      <c r="V36" s="178">
        <f>V37+V40</f>
        <v>341885</v>
      </c>
      <c r="W36" s="178">
        <f>W37+W40</f>
        <v>355156</v>
      </c>
      <c r="X36" s="179">
        <f>IFERROR(W36/V36-1,"-")</f>
        <v>3.8817146116384205E-2</v>
      </c>
      <c r="Y36" s="179">
        <f>W36/W$8</f>
        <v>0.20598927702262218</v>
      </c>
    </row>
    <row r="37" spans="1:25" x14ac:dyDescent="0.25">
      <c r="A37" s="57"/>
      <c r="B37" s="161" t="s">
        <v>99</v>
      </c>
      <c r="C37" s="162">
        <v>2530</v>
      </c>
      <c r="D37" s="162">
        <v>1152</v>
      </c>
      <c r="E37" s="162">
        <v>7973</v>
      </c>
      <c r="F37" s="162">
        <v>10447</v>
      </c>
      <c r="G37" s="162">
        <v>9827</v>
      </c>
      <c r="H37" s="162">
        <v>8006</v>
      </c>
      <c r="I37" s="163">
        <f>IFERROR(H37/G37-1,"-")</f>
        <v>-0.18530579016993998</v>
      </c>
      <c r="J37" s="163">
        <f t="shared" si="23"/>
        <v>2.5638562242205315E-2</v>
      </c>
      <c r="K37" s="162">
        <v>7136</v>
      </c>
      <c r="L37" s="162">
        <v>3377</v>
      </c>
      <c r="M37" s="162">
        <v>18783</v>
      </c>
      <c r="N37" s="162">
        <v>15819</v>
      </c>
      <c r="O37" s="162">
        <v>15567</v>
      </c>
      <c r="P37" s="162">
        <v>19540</v>
      </c>
      <c r="Q37" s="163">
        <f>IFERROR(P37/O37-1,"-")</f>
        <v>0.25521937431746644</v>
      </c>
      <c r="R37" s="163">
        <f t="shared" si="25"/>
        <v>1.3839663881735327E-2</v>
      </c>
      <c r="S37" s="162">
        <v>9666</v>
      </c>
      <c r="T37" s="162">
        <v>26756</v>
      </c>
      <c r="U37" s="162">
        <v>26266</v>
      </c>
      <c r="V37" s="162">
        <v>25394</v>
      </c>
      <c r="W37" s="162">
        <v>27546</v>
      </c>
      <c r="X37" s="163">
        <f>IFERROR(W37/V37-1,"-")</f>
        <v>8.4744427817594614E-2</v>
      </c>
      <c r="Y37" s="163">
        <f>W37/W$8</f>
        <v>1.5976586696733693E-2</v>
      </c>
    </row>
    <row r="38" spans="1:25" x14ac:dyDescent="0.25">
      <c r="A38" s="57"/>
      <c r="B38" s="165" t="s">
        <v>105</v>
      </c>
      <c r="C38" s="166">
        <v>1111</v>
      </c>
      <c r="D38" s="166">
        <v>1044</v>
      </c>
      <c r="E38" s="166">
        <v>3920</v>
      </c>
      <c r="F38" s="166">
        <v>5331</v>
      </c>
      <c r="G38" s="166">
        <v>6814</v>
      </c>
      <c r="H38" s="166">
        <v>4612</v>
      </c>
      <c r="I38" s="167">
        <f>IFERROR(H38/G38-1,"-")</f>
        <v>-0.32315820369826831</v>
      </c>
      <c r="J38" s="167">
        <f t="shared" si="23"/>
        <v>1.4769553967155995E-2</v>
      </c>
      <c r="K38" s="166">
        <v>954</v>
      </c>
      <c r="L38" s="166">
        <v>1204</v>
      </c>
      <c r="M38" s="166">
        <v>3260</v>
      </c>
      <c r="N38" s="166">
        <v>2573</v>
      </c>
      <c r="O38" s="166">
        <v>2777</v>
      </c>
      <c r="P38" s="166">
        <v>5318</v>
      </c>
      <c r="Q38" s="167">
        <f>IFERROR(P38/O38-1,"-")</f>
        <v>0.91501620453727051</v>
      </c>
      <c r="R38" s="167">
        <f t="shared" si="25"/>
        <v>3.7665983891027877E-3</v>
      </c>
      <c r="S38" s="166">
        <v>2065</v>
      </c>
      <c r="T38" s="166">
        <v>7180</v>
      </c>
      <c r="U38" s="166">
        <v>7904</v>
      </c>
      <c r="V38" s="166">
        <v>9591</v>
      </c>
      <c r="W38" s="166">
        <v>9930</v>
      </c>
      <c r="X38" s="167">
        <f>IFERROR(W38/V38-1,"-")</f>
        <v>3.5345636534250824E-2</v>
      </c>
      <c r="Y38" s="167">
        <f>W38/W$8</f>
        <v>5.7593663653004263E-3</v>
      </c>
    </row>
    <row r="39" spans="1:25" x14ac:dyDescent="0.25">
      <c r="A39" s="57"/>
      <c r="B39" s="165" t="s">
        <v>102</v>
      </c>
      <c r="C39" s="166">
        <v>1419</v>
      </c>
      <c r="D39" s="166">
        <v>108</v>
      </c>
      <c r="E39" s="166">
        <v>4053</v>
      </c>
      <c r="F39" s="166">
        <v>5116</v>
      </c>
      <c r="G39" s="166">
        <v>3013</v>
      </c>
      <c r="H39" s="166">
        <v>3394</v>
      </c>
      <c r="I39" s="167">
        <f>IFERROR(H39/G39-1,"-")</f>
        <v>0.12645204115499498</v>
      </c>
      <c r="J39" s="167">
        <f t="shared" si="23"/>
        <v>1.0869008275049318E-2</v>
      </c>
      <c r="K39" s="166">
        <v>6182</v>
      </c>
      <c r="L39" s="166">
        <v>2173</v>
      </c>
      <c r="M39" s="166">
        <v>15523</v>
      </c>
      <c r="N39" s="166">
        <v>13246</v>
      </c>
      <c r="O39" s="166">
        <v>12790</v>
      </c>
      <c r="P39" s="166">
        <v>14222</v>
      </c>
      <c r="Q39" s="167">
        <f>IFERROR(P39/O39-1,"-")</f>
        <v>0.11196247068021892</v>
      </c>
      <c r="R39" s="167">
        <f t="shared" si="25"/>
        <v>1.007306549263254E-2</v>
      </c>
      <c r="S39" s="166">
        <v>7601</v>
      </c>
      <c r="T39" s="166">
        <v>19576</v>
      </c>
      <c r="U39" s="166">
        <v>18362</v>
      </c>
      <c r="V39" s="166">
        <v>15803</v>
      </c>
      <c r="W39" s="166">
        <v>17616</v>
      </c>
      <c r="X39" s="167">
        <f>IFERROR(W39/V39-1,"-")</f>
        <v>0.1147250522052774</v>
      </c>
      <c r="Y39" s="167">
        <f>W39/W$8</f>
        <v>1.0217220331433264E-2</v>
      </c>
    </row>
    <row r="40" spans="1:25" x14ac:dyDescent="0.25">
      <c r="A40" s="57"/>
      <c r="B40" s="161" t="s">
        <v>109</v>
      </c>
      <c r="C40" s="162">
        <v>37086</v>
      </c>
      <c r="D40" s="162">
        <v>1617</v>
      </c>
      <c r="E40" s="162">
        <v>58940</v>
      </c>
      <c r="F40" s="162">
        <v>71507</v>
      </c>
      <c r="G40" s="162">
        <v>72816</v>
      </c>
      <c r="H40" s="162">
        <v>71996</v>
      </c>
      <c r="I40" s="163">
        <f>IFERROR(H40/G40-1,"-")</f>
        <v>-1.1261261261261257E-2</v>
      </c>
      <c r="J40" s="163">
        <f t="shared" si="23"/>
        <v>0.23056131990879511</v>
      </c>
      <c r="K40" s="162">
        <v>100354</v>
      </c>
      <c r="L40" s="162">
        <v>10257</v>
      </c>
      <c r="M40" s="162">
        <v>192180</v>
      </c>
      <c r="N40" s="162">
        <v>226037</v>
      </c>
      <c r="O40" s="162">
        <v>243675</v>
      </c>
      <c r="P40" s="162">
        <v>255614</v>
      </c>
      <c r="Q40" s="163">
        <f>IFERROR(P40/O40-1,"-")</f>
        <v>4.899558838617013E-2</v>
      </c>
      <c r="R40" s="163">
        <f t="shared" si="25"/>
        <v>0.18104461839641217</v>
      </c>
      <c r="S40" s="162">
        <v>137440</v>
      </c>
      <c r="T40" s="162">
        <v>251120</v>
      </c>
      <c r="U40" s="162">
        <v>297544</v>
      </c>
      <c r="V40" s="162">
        <v>316491</v>
      </c>
      <c r="W40" s="162">
        <v>327610</v>
      </c>
      <c r="X40" s="163">
        <f>IFERROR(W40/V40-1,"-")</f>
        <v>3.5132120660618993E-2</v>
      </c>
      <c r="Y40" s="163">
        <f>W40/W$8</f>
        <v>0.19001269032588849</v>
      </c>
    </row>
    <row r="41" spans="1:25" s="57" customFormat="1" x14ac:dyDescent="0.25">
      <c r="B41" s="165" t="s">
        <v>112</v>
      </c>
      <c r="C41" s="166">
        <v>18060</v>
      </c>
      <c r="D41" s="166">
        <v>33</v>
      </c>
      <c r="E41" s="166">
        <v>26891</v>
      </c>
      <c r="F41" s="166">
        <v>29840</v>
      </c>
      <c r="G41" s="166">
        <v>29326</v>
      </c>
      <c r="H41" s="166">
        <v>27286</v>
      </c>
      <c r="I41" s="167">
        <f t="shared" ref="I41:I48" si="26">IFERROR(H41/G41-1,"-")</f>
        <v>-6.9562845256768702E-2</v>
      </c>
      <c r="J41" s="167">
        <f t="shared" si="23"/>
        <v>8.7381190274895604E-2</v>
      </c>
      <c r="K41" s="166">
        <v>48199</v>
      </c>
      <c r="L41" s="166">
        <v>319</v>
      </c>
      <c r="M41" s="166">
        <v>92999</v>
      </c>
      <c r="N41" s="166">
        <v>111276</v>
      </c>
      <c r="O41" s="166">
        <v>126180</v>
      </c>
      <c r="P41" s="166">
        <v>132146</v>
      </c>
      <c r="Q41" s="167">
        <f t="shared" ref="Q41:Q48" si="27">IFERROR(P41/O41-1,"-")</f>
        <v>4.7281661119036311E-2</v>
      </c>
      <c r="R41" s="167">
        <f t="shared" si="25"/>
        <v>9.3595507846253659E-2</v>
      </c>
      <c r="S41" s="166">
        <v>66259</v>
      </c>
      <c r="T41" s="166">
        <v>119890</v>
      </c>
      <c r="U41" s="166">
        <v>141116</v>
      </c>
      <c r="V41" s="166">
        <v>155506</v>
      </c>
      <c r="W41" s="166">
        <v>159432</v>
      </c>
      <c r="X41" s="167">
        <f t="shared" ref="X41:X48" si="28">IFERROR(W41/V41-1,"-")</f>
        <v>2.5246614278548796E-2</v>
      </c>
      <c r="Y41" s="167">
        <f t="shared" ref="Y41:Y48" si="29">W41/W$8</f>
        <v>9.2470019975083348E-2</v>
      </c>
    </row>
    <row r="42" spans="1:25" s="57" customFormat="1" x14ac:dyDescent="0.25">
      <c r="B42" s="165" t="s">
        <v>115</v>
      </c>
      <c r="C42" s="166">
        <v>2861</v>
      </c>
      <c r="D42" s="166">
        <v>71</v>
      </c>
      <c r="E42" s="166">
        <v>2508</v>
      </c>
      <c r="F42" s="166">
        <v>4573</v>
      </c>
      <c r="G42" s="166">
        <v>4848</v>
      </c>
      <c r="H42" s="166">
        <v>5221</v>
      </c>
      <c r="I42" s="167">
        <f t="shared" si="26"/>
        <v>7.6938943894389489E-2</v>
      </c>
      <c r="J42" s="167">
        <f t="shared" si="23"/>
        <v>1.6719826813209337E-2</v>
      </c>
      <c r="K42" s="166">
        <v>5618</v>
      </c>
      <c r="L42" s="166">
        <v>1034</v>
      </c>
      <c r="M42" s="166">
        <v>8267</v>
      </c>
      <c r="N42" s="166">
        <v>10499</v>
      </c>
      <c r="O42" s="166">
        <v>9625</v>
      </c>
      <c r="P42" s="166">
        <v>8997</v>
      </c>
      <c r="Q42" s="167">
        <f t="shared" si="27"/>
        <v>-6.524675324675322E-2</v>
      </c>
      <c r="R42" s="167">
        <f t="shared" si="25"/>
        <v>6.3723365375625762E-3</v>
      </c>
      <c r="S42" s="166">
        <v>8479</v>
      </c>
      <c r="T42" s="166">
        <v>10775</v>
      </c>
      <c r="U42" s="166">
        <v>15072</v>
      </c>
      <c r="V42" s="166">
        <v>14473</v>
      </c>
      <c r="W42" s="166">
        <v>14218</v>
      </c>
      <c r="X42" s="167">
        <f t="shared" si="28"/>
        <v>-1.76190147170594E-2</v>
      </c>
      <c r="Y42" s="167">
        <f t="shared" si="29"/>
        <v>8.2463918410716486E-3</v>
      </c>
    </row>
    <row r="43" spans="1:25" x14ac:dyDescent="0.25">
      <c r="A43" s="57"/>
      <c r="B43" s="165" t="s">
        <v>118</v>
      </c>
      <c r="C43" s="166">
        <v>1616</v>
      </c>
      <c r="D43" s="166">
        <v>75</v>
      </c>
      <c r="E43" s="166">
        <v>2031</v>
      </c>
      <c r="F43" s="166">
        <v>3176</v>
      </c>
      <c r="G43" s="166">
        <v>3190</v>
      </c>
      <c r="H43" s="166">
        <v>3179</v>
      </c>
      <c r="I43" s="167">
        <f t="shared" si="26"/>
        <v>-3.4482758620689724E-3</v>
      </c>
      <c r="J43" s="167">
        <f t="shared" si="23"/>
        <v>1.0180488304767761E-2</v>
      </c>
      <c r="K43" s="166">
        <v>2576</v>
      </c>
      <c r="L43" s="166">
        <v>1735</v>
      </c>
      <c r="M43" s="166">
        <v>5215</v>
      </c>
      <c r="N43" s="166">
        <v>5861</v>
      </c>
      <c r="O43" s="166">
        <v>4959</v>
      </c>
      <c r="P43" s="166">
        <v>5811</v>
      </c>
      <c r="Q43" s="167">
        <f t="shared" si="27"/>
        <v>0.1718088324258924</v>
      </c>
      <c r="R43" s="167">
        <f t="shared" si="25"/>
        <v>4.1157772168251786E-3</v>
      </c>
      <c r="S43" s="166">
        <v>4192</v>
      </c>
      <c r="T43" s="166">
        <v>7246</v>
      </c>
      <c r="U43" s="166">
        <v>9037</v>
      </c>
      <c r="V43" s="166">
        <v>8149</v>
      </c>
      <c r="W43" s="166">
        <v>8990</v>
      </c>
      <c r="X43" s="167">
        <f t="shared" si="28"/>
        <v>0.10320284697508897</v>
      </c>
      <c r="Y43" s="167">
        <f t="shared" si="29"/>
        <v>5.2141695492498325E-3</v>
      </c>
    </row>
    <row r="44" spans="1:25" x14ac:dyDescent="0.25">
      <c r="A44" s="57"/>
      <c r="B44" s="165" t="s">
        <v>125</v>
      </c>
      <c r="C44" s="166">
        <v>711</v>
      </c>
      <c r="D44" s="166">
        <v>6</v>
      </c>
      <c r="E44" s="166">
        <v>1206</v>
      </c>
      <c r="F44" s="166">
        <v>1415</v>
      </c>
      <c r="G44" s="166">
        <v>1482</v>
      </c>
      <c r="H44" s="166">
        <v>1296</v>
      </c>
      <c r="I44" s="167">
        <f t="shared" si="26"/>
        <v>-0.12550607287449389</v>
      </c>
      <c r="J44" s="167">
        <f t="shared" si="23"/>
        <v>4.1503343324878952E-3</v>
      </c>
      <c r="K44" s="166">
        <v>4692</v>
      </c>
      <c r="L44" s="166">
        <v>189</v>
      </c>
      <c r="M44" s="166">
        <v>11388</v>
      </c>
      <c r="N44" s="166">
        <v>10473</v>
      </c>
      <c r="O44" s="166">
        <v>11382</v>
      </c>
      <c r="P44" s="166">
        <v>9924</v>
      </c>
      <c r="Q44" s="167">
        <f t="shared" si="27"/>
        <v>-0.12809699525566687</v>
      </c>
      <c r="R44" s="167">
        <f t="shared" si="25"/>
        <v>7.0289060574381468E-3</v>
      </c>
      <c r="S44" s="166">
        <v>5403</v>
      </c>
      <c r="T44" s="166">
        <v>12594</v>
      </c>
      <c r="U44" s="166">
        <v>11888</v>
      </c>
      <c r="V44" s="166">
        <v>12864</v>
      </c>
      <c r="W44" s="166">
        <v>11220</v>
      </c>
      <c r="X44" s="167">
        <f t="shared" si="28"/>
        <v>-0.12779850746268662</v>
      </c>
      <c r="Y44" s="167">
        <f t="shared" si="29"/>
        <v>6.5075619958379445E-3</v>
      </c>
    </row>
    <row r="45" spans="1:25" x14ac:dyDescent="0.25">
      <c r="A45" s="57"/>
      <c r="B45" s="165" t="s">
        <v>121</v>
      </c>
      <c r="C45" s="166">
        <v>694</v>
      </c>
      <c r="D45" s="166">
        <v>14</v>
      </c>
      <c r="E45" s="166">
        <v>671</v>
      </c>
      <c r="F45" s="166">
        <v>888</v>
      </c>
      <c r="G45" s="166">
        <v>988</v>
      </c>
      <c r="H45" s="166">
        <v>995</v>
      </c>
      <c r="I45" s="167">
        <f t="shared" si="26"/>
        <v>7.0850202429149078E-3</v>
      </c>
      <c r="J45" s="167">
        <f t="shared" si="23"/>
        <v>3.1864063740937158E-3</v>
      </c>
      <c r="K45" s="166">
        <v>6876</v>
      </c>
      <c r="L45" s="166">
        <v>455</v>
      </c>
      <c r="M45" s="166">
        <v>11495</v>
      </c>
      <c r="N45" s="166">
        <v>13310</v>
      </c>
      <c r="O45" s="166">
        <v>14303</v>
      </c>
      <c r="P45" s="166">
        <v>10871</v>
      </c>
      <c r="Q45" s="167">
        <f t="shared" si="27"/>
        <v>-0.23994966091029857</v>
      </c>
      <c r="R45" s="167">
        <f t="shared" si="25"/>
        <v>7.6996410469981954E-3</v>
      </c>
      <c r="S45" s="166">
        <v>7570</v>
      </c>
      <c r="T45" s="166">
        <v>12166</v>
      </c>
      <c r="U45" s="166">
        <v>14198</v>
      </c>
      <c r="V45" s="166">
        <v>15291</v>
      </c>
      <c r="W45" s="166">
        <v>11866</v>
      </c>
      <c r="X45" s="167">
        <f t="shared" si="28"/>
        <v>-0.22398796677784316</v>
      </c>
      <c r="Y45" s="167">
        <f t="shared" si="29"/>
        <v>6.8822398077195233E-3</v>
      </c>
    </row>
    <row r="46" spans="1:25" x14ac:dyDescent="0.25">
      <c r="A46" s="57"/>
      <c r="B46" s="165" t="s">
        <v>130</v>
      </c>
      <c r="C46" s="166">
        <v>1093</v>
      </c>
      <c r="D46" s="166">
        <v>0</v>
      </c>
      <c r="E46" s="166">
        <v>1355</v>
      </c>
      <c r="F46" s="166">
        <v>1476</v>
      </c>
      <c r="G46" s="166">
        <v>806</v>
      </c>
      <c r="H46" s="166">
        <v>1143</v>
      </c>
      <c r="I46" s="167">
        <f t="shared" si="26"/>
        <v>0.41811414392059554</v>
      </c>
      <c r="J46" s="167">
        <f t="shared" si="23"/>
        <v>3.6603643071247407E-3</v>
      </c>
      <c r="K46" s="166">
        <v>2222</v>
      </c>
      <c r="L46" s="166">
        <v>90</v>
      </c>
      <c r="M46" s="166">
        <v>3052</v>
      </c>
      <c r="N46" s="166">
        <v>4383</v>
      </c>
      <c r="O46" s="166">
        <v>3939</v>
      </c>
      <c r="P46" s="166">
        <v>4798</v>
      </c>
      <c r="Q46" s="167">
        <f t="shared" si="27"/>
        <v>0.21807565371921811</v>
      </c>
      <c r="R46" s="167">
        <f t="shared" si="25"/>
        <v>3.3982961773063509E-3</v>
      </c>
      <c r="S46" s="166">
        <v>3315</v>
      </c>
      <c r="T46" s="166">
        <v>4407</v>
      </c>
      <c r="U46" s="166">
        <v>5859</v>
      </c>
      <c r="V46" s="166">
        <v>4745</v>
      </c>
      <c r="W46" s="166">
        <v>5941</v>
      </c>
      <c r="X46" s="167">
        <f t="shared" si="28"/>
        <v>0.25205479452054802</v>
      </c>
      <c r="Y46" s="167">
        <f t="shared" si="29"/>
        <v>3.4457598767623195E-3</v>
      </c>
    </row>
    <row r="47" spans="1:25" x14ac:dyDescent="0.25">
      <c r="A47" s="57"/>
      <c r="B47" s="165" t="s">
        <v>133</v>
      </c>
      <c r="C47" s="166">
        <v>1061</v>
      </c>
      <c r="D47" s="166">
        <v>2</v>
      </c>
      <c r="E47" s="166">
        <v>730</v>
      </c>
      <c r="F47" s="166">
        <v>991</v>
      </c>
      <c r="G47" s="166">
        <v>834</v>
      </c>
      <c r="H47" s="166">
        <v>717</v>
      </c>
      <c r="I47" s="167">
        <f t="shared" si="26"/>
        <v>-0.14028776978417268</v>
      </c>
      <c r="J47" s="167">
        <f t="shared" si="23"/>
        <v>2.2961340404273308E-3</v>
      </c>
      <c r="K47" s="166">
        <v>3677</v>
      </c>
      <c r="L47" s="166">
        <v>616</v>
      </c>
      <c r="M47" s="166">
        <v>3013</v>
      </c>
      <c r="N47" s="166">
        <v>4676</v>
      </c>
      <c r="O47" s="166">
        <v>4454</v>
      </c>
      <c r="P47" s="166">
        <v>3807</v>
      </c>
      <c r="Q47" s="167">
        <f t="shared" si="27"/>
        <v>-0.14526268522676244</v>
      </c>
      <c r="R47" s="167">
        <f t="shared" si="25"/>
        <v>2.6963971544404497E-3</v>
      </c>
      <c r="S47" s="166">
        <v>4738</v>
      </c>
      <c r="T47" s="166">
        <v>3743</v>
      </c>
      <c r="U47" s="166">
        <v>5667</v>
      </c>
      <c r="V47" s="166">
        <v>5288</v>
      </c>
      <c r="W47" s="166">
        <v>4524</v>
      </c>
      <c r="X47" s="167">
        <f t="shared" si="28"/>
        <v>-0.14447806354009074</v>
      </c>
      <c r="Y47" s="167">
        <f t="shared" si="29"/>
        <v>2.6239046763966898E-3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1416</v>
      </c>
      <c r="E48" s="171">
        <f t="shared" si="31"/>
        <v>23548</v>
      </c>
      <c r="F48" s="171">
        <f t="shared" si="31"/>
        <v>29148</v>
      </c>
      <c r="G48" s="171">
        <f t="shared" si="31"/>
        <v>31342</v>
      </c>
      <c r="H48" s="171">
        <f t="shared" si="31"/>
        <v>32159</v>
      </c>
      <c r="I48" s="172">
        <f t="shared" si="26"/>
        <v>2.6067257992470116E-2</v>
      </c>
      <c r="J48" s="172">
        <f t="shared" si="23"/>
        <v>0.10298657546178874</v>
      </c>
      <c r="K48" s="171">
        <f t="shared" ref="K48:P48" si="32">K40-SUM(K41:K47)</f>
        <v>26494</v>
      </c>
      <c r="L48" s="171">
        <f t="shared" si="32"/>
        <v>5819</v>
      </c>
      <c r="M48" s="171">
        <f t="shared" si="32"/>
        <v>56751</v>
      </c>
      <c r="N48" s="171">
        <f t="shared" si="32"/>
        <v>65559</v>
      </c>
      <c r="O48" s="171">
        <f t="shared" si="32"/>
        <v>68833</v>
      </c>
      <c r="P48" s="171">
        <f t="shared" si="32"/>
        <v>79260</v>
      </c>
      <c r="Q48" s="172">
        <f t="shared" si="27"/>
        <v>0.15148257376549035</v>
      </c>
      <c r="R48" s="172">
        <f t="shared" si="25"/>
        <v>5.6137756359587614E-2</v>
      </c>
      <c r="S48" s="171">
        <f>S40-SUM(S41:S47)</f>
        <v>37484</v>
      </c>
      <c r="T48" s="171">
        <f>T40-SUM(T41:T47)</f>
        <v>80299</v>
      </c>
      <c r="U48" s="171">
        <f>U40-SUM(U41:U47)</f>
        <v>94707</v>
      </c>
      <c r="V48" s="171">
        <f>V40-SUM(V41:V47)</f>
        <v>100175</v>
      </c>
      <c r="W48" s="171">
        <f>W40-SUM(W41:W47)</f>
        <v>111419</v>
      </c>
      <c r="X48" s="172">
        <f t="shared" si="28"/>
        <v>0.11224357374594462</v>
      </c>
      <c r="Y48" s="172">
        <f t="shared" si="29"/>
        <v>6.4622642603767197E-2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14300</v>
      </c>
      <c r="U50" s="178">
        <f>U51+U54</f>
        <v>24103</v>
      </c>
      <c r="V50" s="178">
        <f>V51+V54</f>
        <v>20584</v>
      </c>
      <c r="W50" s="178">
        <f>W51+W54</f>
        <v>18160</v>
      </c>
      <c r="X50" s="179">
        <f>IFERROR(W50/V50-1,"-")</f>
        <v>-0.11776136805285664</v>
      </c>
      <c r="Y50" s="179">
        <f>W50/W$8</f>
        <v>1.0532738488807225E-2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1482</v>
      </c>
      <c r="U51" s="162">
        <v>10585</v>
      </c>
      <c r="V51" s="162">
        <v>5640</v>
      </c>
      <c r="W51" s="162">
        <v>3433</v>
      </c>
      <c r="X51" s="163">
        <f>IFERROR(W51/V51-1,"-")</f>
        <v>-0.39131205673758862</v>
      </c>
      <c r="Y51" s="163">
        <f>W51/W$8</f>
        <v>1.9911283718103087E-3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479</v>
      </c>
      <c r="U52" s="166">
        <v>7865</v>
      </c>
      <c r="V52" s="166">
        <v>3866</v>
      </c>
      <c r="W52" s="166">
        <v>2151</v>
      </c>
      <c r="X52" s="167">
        <f>IFERROR(W52/V52-1,"-")</f>
        <v>-0.44361096740817385</v>
      </c>
      <c r="Y52" s="167">
        <f>W52/W$8</f>
        <v>1.2475727141753492E-3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1003</v>
      </c>
      <c r="U53" s="166">
        <v>2720</v>
      </c>
      <c r="V53" s="166">
        <v>1774</v>
      </c>
      <c r="W53" s="166">
        <v>1282</v>
      </c>
      <c r="X53" s="167">
        <f>IFERROR(W53/V53-1,"-")</f>
        <v>-0.27733934611048483</v>
      </c>
      <c r="Y53" s="167">
        <f>W53/W$8</f>
        <v>7.4355565763495942E-4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12818</v>
      </c>
      <c r="U54" s="162">
        <v>13518</v>
      </c>
      <c r="V54" s="162">
        <v>14944</v>
      </c>
      <c r="W54" s="162">
        <v>14727</v>
      </c>
      <c r="X54" s="163">
        <f>IFERROR(W54/V54-1,"-")</f>
        <v>-1.4520877944325439E-2</v>
      </c>
      <c r="Y54" s="163">
        <f>W54/W$8</f>
        <v>8.5416101169969172E-3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4284</v>
      </c>
      <c r="U55" s="166">
        <v>3960</v>
      </c>
      <c r="V55" s="166">
        <v>4477</v>
      </c>
      <c r="W55" s="166">
        <v>5123</v>
      </c>
      <c r="X55" s="167">
        <f t="shared" ref="X55:X62" si="39">IFERROR(W55/V55-1,"-")</f>
        <v>0.14429305338396237</v>
      </c>
      <c r="Y55" s="167">
        <f t="shared" ref="Y55:Y62" si="40">W55/W$8</f>
        <v>2.9713226474757386E-3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3320</v>
      </c>
      <c r="U56" s="166">
        <v>2467</v>
      </c>
      <c r="V56" s="166">
        <v>3257</v>
      </c>
      <c r="W56" s="166">
        <v>3102</v>
      </c>
      <c r="X56" s="167">
        <f t="shared" si="39"/>
        <v>-4.7589806570463633E-2</v>
      </c>
      <c r="Y56" s="167">
        <f t="shared" si="40"/>
        <v>1.799149492966961E-3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1008</v>
      </c>
      <c r="U57" s="166">
        <v>1424</v>
      </c>
      <c r="V57" s="166">
        <v>1158</v>
      </c>
      <c r="W57" s="166">
        <v>901</v>
      </c>
      <c r="X57" s="167">
        <f t="shared" si="39"/>
        <v>-0.22193436960276336</v>
      </c>
      <c r="Y57" s="167">
        <f t="shared" si="40"/>
        <v>5.2257694815062276E-4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375</v>
      </c>
      <c r="U58" s="166">
        <v>320</v>
      </c>
      <c r="V58" s="166">
        <v>522</v>
      </c>
      <c r="W58" s="166">
        <v>429</v>
      </c>
      <c r="X58" s="167">
        <f t="shared" si="39"/>
        <v>-0.17816091954022983</v>
      </c>
      <c r="Y58" s="167">
        <f t="shared" si="40"/>
        <v>2.4881854689968612E-4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344</v>
      </c>
      <c r="U59" s="166">
        <v>319</v>
      </c>
      <c r="V59" s="166">
        <v>383</v>
      </c>
      <c r="W59" s="166">
        <v>419</v>
      </c>
      <c r="X59" s="167">
        <f t="shared" si="39"/>
        <v>9.3994778067885143E-2</v>
      </c>
      <c r="Y59" s="167">
        <f t="shared" si="40"/>
        <v>2.4301858077148828E-4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44</v>
      </c>
      <c r="U60" s="166">
        <v>147</v>
      </c>
      <c r="V60" s="166">
        <v>78</v>
      </c>
      <c r="W60" s="166">
        <v>162</v>
      </c>
      <c r="X60" s="167">
        <f t="shared" si="39"/>
        <v>1.0769230769230771</v>
      </c>
      <c r="Y60" s="167">
        <f t="shared" si="40"/>
        <v>9.3959451276804539E-5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88</v>
      </c>
      <c r="U61" s="166">
        <v>133</v>
      </c>
      <c r="V61" s="166">
        <v>83</v>
      </c>
      <c r="W61" s="166">
        <v>321</v>
      </c>
      <c r="X61" s="167">
        <f t="shared" si="39"/>
        <v>2.8674698795180724</v>
      </c>
      <c r="Y61" s="167">
        <f t="shared" si="40"/>
        <v>1.8617891271514975E-4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3355</v>
      </c>
      <c r="U62" s="171">
        <f>U54-SUM(U55:U61)</f>
        <v>4748</v>
      </c>
      <c r="V62" s="171">
        <f>V54-SUM(V55:V61)</f>
        <v>4986</v>
      </c>
      <c r="W62" s="171">
        <f>W54-SUM(W55:W61)</f>
        <v>4270</v>
      </c>
      <c r="X62" s="172">
        <f t="shared" si="39"/>
        <v>-0.14360208584035294</v>
      </c>
      <c r="Y62" s="172">
        <f t="shared" si="40"/>
        <v>2.4765855367404653E-3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13364</v>
      </c>
      <c r="M64" s="178">
        <f t="shared" si="46"/>
        <v>0</v>
      </c>
      <c r="N64" s="178">
        <f t="shared" si="46"/>
        <v>6778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52151</v>
      </c>
      <c r="U64" s="178">
        <f>U65+U68</f>
        <v>67931</v>
      </c>
      <c r="V64" s="178">
        <f>V65+V68</f>
        <v>84114</v>
      </c>
      <c r="W64" s="178">
        <f>W65+W68</f>
        <v>62084</v>
      </c>
      <c r="X64" s="179">
        <f>IFERROR(W64/V64-1,"-")</f>
        <v>-0.26190646028009601</v>
      </c>
      <c r="Y64" s="179">
        <f>W64/W$8</f>
        <v>3.6008509710303289E-2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6820</v>
      </c>
      <c r="M65" s="162">
        <v>0</v>
      </c>
      <c r="N65" s="162">
        <v>762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12344</v>
      </c>
      <c r="U65" s="162">
        <v>6571</v>
      </c>
      <c r="V65" s="162">
        <v>20644</v>
      </c>
      <c r="W65" s="162">
        <v>12615</v>
      </c>
      <c r="X65" s="163">
        <f>IFERROR(W65/V65-1,"-")</f>
        <v>-0.38892656461925978</v>
      </c>
      <c r="Y65" s="163">
        <f>W65/W$8</f>
        <v>7.3166572707215388E-3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6751</v>
      </c>
      <c r="M66" s="166">
        <v>0</v>
      </c>
      <c r="N66" s="166">
        <v>63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8839</v>
      </c>
      <c r="U66" s="166">
        <v>4414</v>
      </c>
      <c r="V66" s="166">
        <v>11240</v>
      </c>
      <c r="W66" s="166">
        <v>4292</v>
      </c>
      <c r="X66" s="167">
        <f>IFERROR(W66/V66-1,"-")</f>
        <v>-0.61814946619217082</v>
      </c>
      <c r="Y66" s="167">
        <f>W66/W$8</f>
        <v>2.4893454622225007E-3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69</v>
      </c>
      <c r="M67" s="166">
        <v>0</v>
      </c>
      <c r="N67" s="166">
        <v>699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3505</v>
      </c>
      <c r="U67" s="166">
        <v>2157</v>
      </c>
      <c r="V67" s="166">
        <v>9404</v>
      </c>
      <c r="W67" s="166">
        <v>8323</v>
      </c>
      <c r="X67" s="167">
        <f>IFERROR(W67/V67-1,"-")</f>
        <v>-0.11495108464483195</v>
      </c>
      <c r="Y67" s="167">
        <f>W67/W$8</f>
        <v>4.8273118084990385E-3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6544</v>
      </c>
      <c r="M68" s="162">
        <v>0</v>
      </c>
      <c r="N68" s="162">
        <v>6016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39807</v>
      </c>
      <c r="U68" s="162">
        <v>61360</v>
      </c>
      <c r="V68" s="162">
        <v>63470</v>
      </c>
      <c r="W68" s="162">
        <v>49469</v>
      </c>
      <c r="X68" s="163">
        <f>IFERROR(W68/V68-1,"-")</f>
        <v>-0.22059240586103668</v>
      </c>
      <c r="Y68" s="163">
        <f>W68/W$8</f>
        <v>2.8691852439581753E-2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585</v>
      </c>
      <c r="M69" s="166">
        <v>0</v>
      </c>
      <c r="N69" s="166">
        <v>2431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15807</v>
      </c>
      <c r="U69" s="166">
        <v>22517</v>
      </c>
      <c r="V69" s="166">
        <v>19990</v>
      </c>
      <c r="W69" s="166">
        <v>20697</v>
      </c>
      <c r="X69" s="167">
        <f t="shared" ref="X69:X76" si="50">IFERROR(W69/V69-1,"-")</f>
        <v>3.5367683841921016E-2</v>
      </c>
      <c r="Y69" s="167">
        <f t="shared" ref="Y69:Y76" si="51">W69/W$8</f>
        <v>1.2004189895531011E-2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1120</v>
      </c>
      <c r="M70" s="166">
        <v>0</v>
      </c>
      <c r="N70" s="166">
        <v>339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4505</v>
      </c>
      <c r="U70" s="166">
        <v>3468</v>
      </c>
      <c r="V70" s="166">
        <v>4663</v>
      </c>
      <c r="W70" s="166">
        <v>4860</v>
      </c>
      <c r="X70" s="167">
        <f t="shared" si="50"/>
        <v>4.2247480162985296E-2</v>
      </c>
      <c r="Y70" s="167">
        <f t="shared" si="51"/>
        <v>2.8187835383041361E-3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969</v>
      </c>
      <c r="M71" s="166">
        <v>0</v>
      </c>
      <c r="N71" s="166">
        <v>625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6043</v>
      </c>
      <c r="U71" s="166">
        <v>8110</v>
      </c>
      <c r="V71" s="166">
        <v>9664</v>
      </c>
      <c r="W71" s="166">
        <v>4243</v>
      </c>
      <c r="X71" s="167">
        <f t="shared" si="50"/>
        <v>-0.56094784768211925</v>
      </c>
      <c r="Y71" s="167">
        <f t="shared" si="51"/>
        <v>2.4609256281943313E-3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178</v>
      </c>
      <c r="M72" s="166">
        <v>0</v>
      </c>
      <c r="N72" s="166">
        <v>184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621</v>
      </c>
      <c r="U72" s="166">
        <v>1564</v>
      </c>
      <c r="V72" s="166">
        <v>2265</v>
      </c>
      <c r="W72" s="166">
        <v>1198</v>
      </c>
      <c r="X72" s="167">
        <f t="shared" si="50"/>
        <v>-0.47108167770419429</v>
      </c>
      <c r="Y72" s="167">
        <f t="shared" si="51"/>
        <v>6.9483594215809783E-4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354</v>
      </c>
      <c r="M73" s="166">
        <v>0</v>
      </c>
      <c r="N73" s="166">
        <v>245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1193</v>
      </c>
      <c r="U73" s="166">
        <v>1181</v>
      </c>
      <c r="V73" s="166">
        <v>1580</v>
      </c>
      <c r="W73" s="166">
        <v>1358</v>
      </c>
      <c r="X73" s="167">
        <f t="shared" si="50"/>
        <v>-0.14050632911392402</v>
      </c>
      <c r="Y73" s="167">
        <f t="shared" si="51"/>
        <v>7.8763540020926283E-4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1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844</v>
      </c>
      <c r="U74" s="166">
        <v>3180</v>
      </c>
      <c r="V74" s="166">
        <v>1637</v>
      </c>
      <c r="W74" s="166">
        <v>797</v>
      </c>
      <c r="X74" s="167">
        <f t="shared" si="50"/>
        <v>-0.51313378130726939</v>
      </c>
      <c r="Y74" s="167">
        <f t="shared" si="51"/>
        <v>4.6225730041736556E-4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16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191</v>
      </c>
      <c r="U75" s="166">
        <v>904</v>
      </c>
      <c r="V75" s="166">
        <v>202</v>
      </c>
      <c r="W75" s="166">
        <v>501</v>
      </c>
      <c r="X75" s="167">
        <f t="shared" si="50"/>
        <v>1.4801980198019802</v>
      </c>
      <c r="Y75" s="167">
        <f t="shared" si="51"/>
        <v>2.9057830302271033E-4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3338</v>
      </c>
      <c r="M76" s="171">
        <f t="shared" si="54"/>
        <v>0</v>
      </c>
      <c r="N76" s="171">
        <f t="shared" si="54"/>
        <v>2175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10603</v>
      </c>
      <c r="U76" s="171">
        <f>U68-SUM(U69:U75)</f>
        <v>20436</v>
      </c>
      <c r="V76" s="171">
        <f>V68-SUM(V69:V75)</f>
        <v>23469</v>
      </c>
      <c r="W76" s="171">
        <f>W68-SUM(W69:W75)</f>
        <v>15815</v>
      </c>
      <c r="X76" s="172">
        <f t="shared" si="50"/>
        <v>-0.32613234479526187</v>
      </c>
      <c r="Y76" s="172">
        <f t="shared" si="51"/>
        <v>9.1726464317448391E-3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13965</v>
      </c>
      <c r="E78" s="178">
        <f t="shared" si="55"/>
        <v>43337</v>
      </c>
      <c r="F78" s="178">
        <f t="shared" si="55"/>
        <v>40643</v>
      </c>
      <c r="G78" s="178">
        <f t="shared" si="55"/>
        <v>45538</v>
      </c>
      <c r="H78" s="178">
        <f t="shared" si="55"/>
        <v>48517</v>
      </c>
      <c r="I78" s="179">
        <f>IFERROR(H78/G78-1,"-")</f>
        <v>6.5417892748913076E-2</v>
      </c>
      <c r="J78" s="179">
        <f t="shared" ref="J78:J90" si="56">H78/H$8</f>
        <v>0.15537173673558272</v>
      </c>
      <c r="K78" s="178">
        <f t="shared" ref="K78:P78" si="57">K79+K82</f>
        <v>93394</v>
      </c>
      <c r="L78" s="178">
        <f t="shared" si="57"/>
        <v>18739</v>
      </c>
      <c r="M78" s="178">
        <f t="shared" si="57"/>
        <v>166765</v>
      </c>
      <c r="N78" s="178">
        <f t="shared" si="57"/>
        <v>208689</v>
      </c>
      <c r="O78" s="178">
        <f t="shared" si="57"/>
        <v>241600</v>
      </c>
      <c r="P78" s="178">
        <f t="shared" si="57"/>
        <v>244457</v>
      </c>
      <c r="Q78" s="179">
        <f>IFERROR(P78/O78-1,"-")</f>
        <v>1.1825331125827843E-2</v>
      </c>
      <c r="R78" s="179">
        <f t="shared" ref="R78:R90" si="58">P78/P$8</f>
        <v>0.17314241113292594</v>
      </c>
      <c r="S78" s="178">
        <f>S79+S82</f>
        <v>116219</v>
      </c>
      <c r="T78" s="178">
        <f>T79+T82</f>
        <v>210102</v>
      </c>
      <c r="U78" s="178">
        <f>U79+U82</f>
        <v>249332</v>
      </c>
      <c r="V78" s="178">
        <f>V79+V82</f>
        <v>287138</v>
      </c>
      <c r="W78" s="178">
        <f>W79+W82</f>
        <v>292974</v>
      </c>
      <c r="X78" s="179">
        <f>IFERROR(W78/V78-1,"-")</f>
        <v>2.032472191071899E-2</v>
      </c>
      <c r="Y78" s="179">
        <f>W78/W$8</f>
        <v>0.16992392764426256</v>
      </c>
    </row>
    <row r="79" spans="1:25" x14ac:dyDescent="0.25">
      <c r="A79" s="57"/>
      <c r="B79" s="161" t="s">
        <v>99</v>
      </c>
      <c r="C79" s="162">
        <v>7130</v>
      </c>
      <c r="D79" s="162">
        <v>7644</v>
      </c>
      <c r="E79" s="162">
        <v>19558</v>
      </c>
      <c r="F79" s="162">
        <v>17088</v>
      </c>
      <c r="G79" s="162">
        <v>19026</v>
      </c>
      <c r="H79" s="162">
        <v>21189</v>
      </c>
      <c r="I79" s="163">
        <f>IFERROR(H79/G79-1,"-")</f>
        <v>0.11368653421633557</v>
      </c>
      <c r="J79" s="163">
        <f t="shared" si="56"/>
        <v>6.7856044885097222E-2</v>
      </c>
      <c r="K79" s="162">
        <v>33582</v>
      </c>
      <c r="L79" s="162">
        <v>9702</v>
      </c>
      <c r="M79" s="162">
        <v>76711</v>
      </c>
      <c r="N79" s="162">
        <v>85260</v>
      </c>
      <c r="O79" s="162">
        <v>87539</v>
      </c>
      <c r="P79" s="162">
        <v>89413</v>
      </c>
      <c r="Q79" s="163">
        <f>IFERROR(P79/O79-1,"-")</f>
        <v>2.1407601183472513E-2</v>
      </c>
      <c r="R79" s="163">
        <f t="shared" si="58"/>
        <v>6.3328857044913034E-2</v>
      </c>
      <c r="S79" s="162">
        <v>40712</v>
      </c>
      <c r="T79" s="162">
        <v>96269</v>
      </c>
      <c r="U79" s="162">
        <v>102348</v>
      </c>
      <c r="V79" s="162">
        <v>106565</v>
      </c>
      <c r="W79" s="162">
        <v>110602</v>
      </c>
      <c r="X79" s="163">
        <f>IFERROR(W79/V79-1,"-")</f>
        <v>3.7882982217426031E-2</v>
      </c>
      <c r="Y79" s="163">
        <f>W79/W$8</f>
        <v>6.4148785371093434E-2</v>
      </c>
    </row>
    <row r="80" spans="1:25" x14ac:dyDescent="0.25">
      <c r="A80" s="57"/>
      <c r="B80" s="165" t="s">
        <v>105</v>
      </c>
      <c r="C80" s="166">
        <v>2296</v>
      </c>
      <c r="D80" s="166">
        <v>5440</v>
      </c>
      <c r="E80" s="166">
        <v>12116</v>
      </c>
      <c r="F80" s="166">
        <v>9994</v>
      </c>
      <c r="G80" s="166">
        <v>9419</v>
      </c>
      <c r="H80" s="166">
        <v>9814</v>
      </c>
      <c r="I80" s="167">
        <f>IFERROR(H80/G80-1,"-")</f>
        <v>4.1936511306932767E-2</v>
      </c>
      <c r="J80" s="167">
        <f t="shared" si="56"/>
        <v>3.1428534829503238E-2</v>
      </c>
      <c r="K80" s="166">
        <v>4508</v>
      </c>
      <c r="L80" s="166">
        <v>2591</v>
      </c>
      <c r="M80" s="166">
        <v>11961</v>
      </c>
      <c r="N80" s="166">
        <v>8738</v>
      </c>
      <c r="O80" s="166">
        <v>14643</v>
      </c>
      <c r="P80" s="166">
        <v>12235</v>
      </c>
      <c r="Q80" s="167">
        <f>IFERROR(P80/O80-1,"-")</f>
        <v>-0.16444717612511095</v>
      </c>
      <c r="R80" s="167">
        <f t="shared" si="58"/>
        <v>8.6657260794796177E-3</v>
      </c>
      <c r="S80" s="166">
        <v>6804</v>
      </c>
      <c r="T80" s="166">
        <v>24077</v>
      </c>
      <c r="U80" s="166">
        <v>18732</v>
      </c>
      <c r="V80" s="166">
        <v>24062</v>
      </c>
      <c r="W80" s="166">
        <v>22049</v>
      </c>
      <c r="X80" s="167">
        <f>IFERROR(W80/V80-1,"-")</f>
        <v>-8.3658881223505954E-2</v>
      </c>
      <c r="Y80" s="167">
        <f>W80/W$8</f>
        <v>1.2788345316063354E-2</v>
      </c>
    </row>
    <row r="81" spans="1:25" x14ac:dyDescent="0.25">
      <c r="A81" s="57"/>
      <c r="B81" s="165" t="s">
        <v>102</v>
      </c>
      <c r="C81" s="166">
        <v>4834</v>
      </c>
      <c r="D81" s="166">
        <v>2204</v>
      </c>
      <c r="E81" s="166">
        <v>7442</v>
      </c>
      <c r="F81" s="166">
        <v>7094</v>
      </c>
      <c r="G81" s="166">
        <v>9607</v>
      </c>
      <c r="H81" s="166">
        <v>11375</v>
      </c>
      <c r="I81" s="167">
        <f>IFERROR(H81/G81-1,"-")</f>
        <v>0.18403247631935038</v>
      </c>
      <c r="J81" s="167">
        <f t="shared" si="56"/>
        <v>3.6427510055593984E-2</v>
      </c>
      <c r="K81" s="166">
        <v>29074</v>
      </c>
      <c r="L81" s="166">
        <v>7111</v>
      </c>
      <c r="M81" s="166">
        <v>64750</v>
      </c>
      <c r="N81" s="166">
        <v>76522</v>
      </c>
      <c r="O81" s="166">
        <v>72896</v>
      </c>
      <c r="P81" s="166">
        <v>77178</v>
      </c>
      <c r="Q81" s="167">
        <f>IFERROR(P81/O81-1,"-")</f>
        <v>5.8741220368744518E-2</v>
      </c>
      <c r="R81" s="167">
        <f t="shared" si="58"/>
        <v>5.4663130965433418E-2</v>
      </c>
      <c r="S81" s="166">
        <v>33908</v>
      </c>
      <c r="T81" s="166">
        <v>72192</v>
      </c>
      <c r="U81" s="166">
        <v>83616</v>
      </c>
      <c r="V81" s="166">
        <v>82503</v>
      </c>
      <c r="W81" s="166">
        <v>88553</v>
      </c>
      <c r="X81" s="167">
        <f>IFERROR(W81/V81-1,"-")</f>
        <v>7.3330666763632868E-2</v>
      </c>
      <c r="Y81" s="167">
        <f>W81/W$8</f>
        <v>5.1360440055030078E-2</v>
      </c>
    </row>
    <row r="82" spans="1:25" x14ac:dyDescent="0.25">
      <c r="A82" s="57"/>
      <c r="B82" s="161" t="s">
        <v>109</v>
      </c>
      <c r="C82" s="162">
        <v>15695</v>
      </c>
      <c r="D82" s="162">
        <v>6321</v>
      </c>
      <c r="E82" s="162">
        <v>23779</v>
      </c>
      <c r="F82" s="162">
        <v>23555</v>
      </c>
      <c r="G82" s="162">
        <v>26512</v>
      </c>
      <c r="H82" s="162">
        <v>27328</v>
      </c>
      <c r="I82" s="163">
        <f>IFERROR(H82/G82-1,"-")</f>
        <v>3.0778515389257688E-2</v>
      </c>
      <c r="J82" s="163">
        <f t="shared" si="56"/>
        <v>8.751569185048548E-2</v>
      </c>
      <c r="K82" s="162">
        <v>59812</v>
      </c>
      <c r="L82" s="162">
        <v>9037</v>
      </c>
      <c r="M82" s="162">
        <v>90054</v>
      </c>
      <c r="N82" s="162">
        <v>123429</v>
      </c>
      <c r="O82" s="162">
        <v>154061</v>
      </c>
      <c r="P82" s="162">
        <v>155044</v>
      </c>
      <c r="Q82" s="163">
        <f>IFERROR(P82/O82-1,"-")</f>
        <v>6.3805895067539087E-3</v>
      </c>
      <c r="R82" s="163">
        <f t="shared" si="58"/>
        <v>0.1098135540880129</v>
      </c>
      <c r="S82" s="162">
        <v>75507</v>
      </c>
      <c r="T82" s="162">
        <v>113833</v>
      </c>
      <c r="U82" s="162">
        <v>146984</v>
      </c>
      <c r="V82" s="162">
        <v>180573</v>
      </c>
      <c r="W82" s="162">
        <v>182372</v>
      </c>
      <c r="X82" s="163">
        <f>IFERROR(W82/V82-1,"-")</f>
        <v>9.9627297547253413E-3</v>
      </c>
      <c r="Y82" s="163">
        <f>W82/W$8</f>
        <v>0.10577514227316913</v>
      </c>
    </row>
    <row r="83" spans="1:25" s="57" customFormat="1" x14ac:dyDescent="0.25">
      <c r="B83" s="165" t="s">
        <v>112</v>
      </c>
      <c r="C83" s="166">
        <v>2122</v>
      </c>
      <c r="D83" s="166">
        <v>668</v>
      </c>
      <c r="E83" s="166">
        <v>2318</v>
      </c>
      <c r="F83" s="166">
        <v>3162</v>
      </c>
      <c r="G83" s="166">
        <v>3798</v>
      </c>
      <c r="H83" s="166">
        <v>3561</v>
      </c>
      <c r="I83" s="167">
        <f t="shared" ref="I83:I90" si="59">IFERROR(H83/G83-1,"-")</f>
        <v>-6.2401263823064768E-2</v>
      </c>
      <c r="J83" s="167">
        <f t="shared" si="56"/>
        <v>1.1403812158942433E-2</v>
      </c>
      <c r="K83" s="166">
        <v>12866</v>
      </c>
      <c r="L83" s="166">
        <v>474</v>
      </c>
      <c r="M83" s="166">
        <v>18395</v>
      </c>
      <c r="N83" s="166">
        <v>26594</v>
      </c>
      <c r="O83" s="166">
        <v>32683</v>
      </c>
      <c r="P83" s="166">
        <v>33766</v>
      </c>
      <c r="Q83" s="167">
        <f t="shared" ref="Q83:Q90" si="60">IFERROR(P83/O83-1,"-")</f>
        <v>3.3136492978000698E-2</v>
      </c>
      <c r="R83" s="167">
        <f t="shared" si="58"/>
        <v>2.3915562468304761E-2</v>
      </c>
      <c r="S83" s="166">
        <v>14988</v>
      </c>
      <c r="T83" s="166">
        <v>20713</v>
      </c>
      <c r="U83" s="166">
        <v>29756</v>
      </c>
      <c r="V83" s="166">
        <v>36481</v>
      </c>
      <c r="W83" s="166">
        <v>37327</v>
      </c>
      <c r="X83" s="167">
        <f t="shared" ref="X83:X90" si="61">IFERROR(W83/V83-1,"-")</f>
        <v>2.319015377867939E-2</v>
      </c>
      <c r="Y83" s="167">
        <f t="shared" ref="Y83:Y90" si="62">W83/W$8</f>
        <v>2.1649533566723972E-2</v>
      </c>
    </row>
    <row r="84" spans="1:25" s="57" customFormat="1" x14ac:dyDescent="0.25">
      <c r="B84" s="165" t="s">
        <v>115</v>
      </c>
      <c r="C84" s="166">
        <v>4630</v>
      </c>
      <c r="D84" s="166">
        <v>1258</v>
      </c>
      <c r="E84" s="166">
        <v>6141</v>
      </c>
      <c r="F84" s="166">
        <v>7018</v>
      </c>
      <c r="G84" s="166">
        <v>7163</v>
      </c>
      <c r="H84" s="166">
        <v>6817</v>
      </c>
      <c r="I84" s="167">
        <f t="shared" si="59"/>
        <v>-4.83037833310066E-2</v>
      </c>
      <c r="J84" s="167">
        <f t="shared" si="56"/>
        <v>2.1830886685624985E-2</v>
      </c>
      <c r="K84" s="166">
        <v>23780</v>
      </c>
      <c r="L84" s="166">
        <v>1629</v>
      </c>
      <c r="M84" s="166">
        <v>32415</v>
      </c>
      <c r="N84" s="166">
        <v>42368</v>
      </c>
      <c r="O84" s="166">
        <v>49776</v>
      </c>
      <c r="P84" s="166">
        <v>47842</v>
      </c>
      <c r="Q84" s="167">
        <f t="shared" si="60"/>
        <v>-3.8854066216650551E-2</v>
      </c>
      <c r="R84" s="167">
        <f t="shared" si="58"/>
        <v>3.3885220032240607E-2</v>
      </c>
      <c r="S84" s="166">
        <v>28410</v>
      </c>
      <c r="T84" s="166">
        <v>38556</v>
      </c>
      <c r="U84" s="166">
        <v>49386</v>
      </c>
      <c r="V84" s="166">
        <v>56939</v>
      </c>
      <c r="W84" s="166">
        <v>54659</v>
      </c>
      <c r="X84" s="167">
        <f t="shared" si="61"/>
        <v>-4.0042852877640978E-2</v>
      </c>
      <c r="Y84" s="167">
        <f t="shared" si="62"/>
        <v>3.170203486011642E-2</v>
      </c>
    </row>
    <row r="85" spans="1:25" x14ac:dyDescent="0.25">
      <c r="A85" s="57"/>
      <c r="B85" s="165" t="s">
        <v>118</v>
      </c>
      <c r="C85" s="166">
        <v>1312</v>
      </c>
      <c r="D85" s="166">
        <v>1890</v>
      </c>
      <c r="E85" s="166">
        <v>3022</v>
      </c>
      <c r="F85" s="166">
        <v>2726</v>
      </c>
      <c r="G85" s="166">
        <v>2549</v>
      </c>
      <c r="H85" s="166">
        <v>2740</v>
      </c>
      <c r="I85" s="167">
        <f t="shared" si="59"/>
        <v>7.4931345625735668E-2</v>
      </c>
      <c r="J85" s="167">
        <f t="shared" si="56"/>
        <v>8.7746265980068149E-3</v>
      </c>
      <c r="K85" s="166">
        <v>3742</v>
      </c>
      <c r="L85" s="166">
        <v>1689</v>
      </c>
      <c r="M85" s="166">
        <v>8517</v>
      </c>
      <c r="N85" s="166">
        <v>12205</v>
      </c>
      <c r="O85" s="166">
        <v>18986</v>
      </c>
      <c r="P85" s="166">
        <v>17705</v>
      </c>
      <c r="Q85" s="167">
        <f t="shared" si="60"/>
        <v>-6.7470767934267317E-2</v>
      </c>
      <c r="R85" s="167">
        <f t="shared" si="58"/>
        <v>1.253998203818444E-2</v>
      </c>
      <c r="S85" s="166">
        <v>5054</v>
      </c>
      <c r="T85" s="166">
        <v>11539</v>
      </c>
      <c r="U85" s="166">
        <v>14931</v>
      </c>
      <c r="V85" s="166">
        <v>21535</v>
      </c>
      <c r="W85" s="166">
        <v>20445</v>
      </c>
      <c r="X85" s="167">
        <f t="shared" si="61"/>
        <v>-5.0615277455305363E-2</v>
      </c>
      <c r="Y85" s="167">
        <f t="shared" si="62"/>
        <v>1.1858030749100426E-2</v>
      </c>
    </row>
    <row r="86" spans="1:25" x14ac:dyDescent="0.25">
      <c r="A86" s="57"/>
      <c r="B86" s="165" t="s">
        <v>125</v>
      </c>
      <c r="C86" s="166">
        <v>223</v>
      </c>
      <c r="D86" s="166">
        <v>36</v>
      </c>
      <c r="E86" s="166">
        <v>618</v>
      </c>
      <c r="F86" s="166">
        <v>530</v>
      </c>
      <c r="G86" s="166">
        <v>687</v>
      </c>
      <c r="H86" s="166">
        <v>680</v>
      </c>
      <c r="I86" s="167">
        <f t="shared" si="59"/>
        <v>-1.0189228529839833E-2</v>
      </c>
      <c r="J86" s="167">
        <f t="shared" si="56"/>
        <v>2.1776445571695746E-3</v>
      </c>
      <c r="K86" s="166">
        <v>951</v>
      </c>
      <c r="L86" s="166">
        <v>138</v>
      </c>
      <c r="M86" s="166">
        <v>1933</v>
      </c>
      <c r="N86" s="166">
        <v>1779</v>
      </c>
      <c r="O86" s="166">
        <v>3258</v>
      </c>
      <c r="P86" s="166">
        <v>4113</v>
      </c>
      <c r="Q86" s="167">
        <f t="shared" si="60"/>
        <v>0.26243093922651939</v>
      </c>
      <c r="R86" s="167">
        <f t="shared" si="58"/>
        <v>2.9131288406129682E-3</v>
      </c>
      <c r="S86" s="166">
        <v>1174</v>
      </c>
      <c r="T86" s="166">
        <v>2551</v>
      </c>
      <c r="U86" s="166">
        <v>2309</v>
      </c>
      <c r="V86" s="166">
        <v>3945</v>
      </c>
      <c r="W86" s="166">
        <v>4793</v>
      </c>
      <c r="X86" s="167">
        <f t="shared" si="61"/>
        <v>0.21495564005069712</v>
      </c>
      <c r="Y86" s="167">
        <f t="shared" si="62"/>
        <v>2.7799237652452111E-3</v>
      </c>
    </row>
    <row r="87" spans="1:25" x14ac:dyDescent="0.25">
      <c r="A87" s="57"/>
      <c r="B87" s="165" t="s">
        <v>121</v>
      </c>
      <c r="C87" s="166">
        <v>139</v>
      </c>
      <c r="D87" s="166">
        <v>163</v>
      </c>
      <c r="E87" s="166">
        <v>445</v>
      </c>
      <c r="F87" s="166">
        <v>337</v>
      </c>
      <c r="G87" s="166">
        <v>318</v>
      </c>
      <c r="H87" s="166">
        <v>335</v>
      </c>
      <c r="I87" s="167">
        <f t="shared" si="59"/>
        <v>5.3459119496855445E-2</v>
      </c>
      <c r="J87" s="167">
        <f t="shared" si="56"/>
        <v>1.072810186252658E-3</v>
      </c>
      <c r="K87" s="166">
        <v>854</v>
      </c>
      <c r="L87" s="166">
        <v>189</v>
      </c>
      <c r="M87" s="166">
        <v>1740</v>
      </c>
      <c r="N87" s="166">
        <v>1770</v>
      </c>
      <c r="O87" s="166">
        <v>2289</v>
      </c>
      <c r="P87" s="166">
        <v>2519</v>
      </c>
      <c r="Q87" s="167">
        <f t="shared" si="60"/>
        <v>0.10048055919615551</v>
      </c>
      <c r="R87" s="167">
        <f t="shared" si="58"/>
        <v>1.7841409067600453E-3</v>
      </c>
      <c r="S87" s="166">
        <v>993</v>
      </c>
      <c r="T87" s="166">
        <v>2185</v>
      </c>
      <c r="U87" s="166">
        <v>2107</v>
      </c>
      <c r="V87" s="166">
        <v>2607</v>
      </c>
      <c r="W87" s="166">
        <v>2854</v>
      </c>
      <c r="X87" s="167">
        <f t="shared" si="61"/>
        <v>9.474491752972769E-2</v>
      </c>
      <c r="Y87" s="167">
        <f t="shared" si="62"/>
        <v>1.6553103329876554E-3</v>
      </c>
    </row>
    <row r="88" spans="1:25" x14ac:dyDescent="0.25">
      <c r="A88" s="57"/>
      <c r="B88" s="165" t="s">
        <v>130</v>
      </c>
      <c r="C88" s="166">
        <v>282</v>
      </c>
      <c r="D88" s="166">
        <v>26</v>
      </c>
      <c r="E88" s="166">
        <v>218</v>
      </c>
      <c r="F88" s="166">
        <v>271</v>
      </c>
      <c r="G88" s="166">
        <v>308</v>
      </c>
      <c r="H88" s="166">
        <v>330</v>
      </c>
      <c r="I88" s="167">
        <f t="shared" si="59"/>
        <v>7.1428571428571397E-2</v>
      </c>
      <c r="J88" s="167">
        <f t="shared" si="56"/>
        <v>1.0567980939205288E-3</v>
      </c>
      <c r="K88" s="166">
        <v>1406</v>
      </c>
      <c r="L88" s="166">
        <v>18</v>
      </c>
      <c r="M88" s="166">
        <v>1427</v>
      </c>
      <c r="N88" s="166">
        <v>2144</v>
      </c>
      <c r="O88" s="166">
        <v>2062</v>
      </c>
      <c r="P88" s="166">
        <v>2122</v>
      </c>
      <c r="Q88" s="167">
        <f t="shared" si="60"/>
        <v>2.9097963142580063E-2</v>
      </c>
      <c r="R88" s="167">
        <f t="shared" si="58"/>
        <v>1.5029563335231507E-3</v>
      </c>
      <c r="S88" s="166">
        <v>1688</v>
      </c>
      <c r="T88" s="166">
        <v>1645</v>
      </c>
      <c r="U88" s="166">
        <v>2415</v>
      </c>
      <c r="V88" s="166">
        <v>2370</v>
      </c>
      <c r="W88" s="166">
        <v>2452</v>
      </c>
      <c r="X88" s="167">
        <f t="shared" si="61"/>
        <v>3.459915611814357E-2</v>
      </c>
      <c r="Y88" s="167">
        <f t="shared" si="62"/>
        <v>1.4221516946341032E-3</v>
      </c>
    </row>
    <row r="89" spans="1:25" x14ac:dyDescent="0.25">
      <c r="A89" s="57"/>
      <c r="B89" s="165" t="s">
        <v>133</v>
      </c>
      <c r="C89" s="166">
        <v>378</v>
      </c>
      <c r="D89" s="166">
        <v>88</v>
      </c>
      <c r="E89" s="166">
        <v>376</v>
      </c>
      <c r="F89" s="166">
        <v>351</v>
      </c>
      <c r="G89" s="166">
        <v>345</v>
      </c>
      <c r="H89" s="166">
        <v>419</v>
      </c>
      <c r="I89" s="167">
        <f t="shared" si="59"/>
        <v>0.21449275362318843</v>
      </c>
      <c r="J89" s="167">
        <f t="shared" si="56"/>
        <v>1.3418133374324289E-3</v>
      </c>
      <c r="K89" s="166">
        <v>1875</v>
      </c>
      <c r="L89" s="166">
        <v>80</v>
      </c>
      <c r="M89" s="166">
        <v>1002</v>
      </c>
      <c r="N89" s="166">
        <v>2069</v>
      </c>
      <c r="O89" s="166">
        <v>2535</v>
      </c>
      <c r="P89" s="166">
        <v>1601</v>
      </c>
      <c r="Q89" s="167">
        <f t="shared" si="60"/>
        <v>-0.36844181459566072</v>
      </c>
      <c r="R89" s="167">
        <f t="shared" si="58"/>
        <v>1.1339458482424903E-3</v>
      </c>
      <c r="S89" s="166">
        <v>2253</v>
      </c>
      <c r="T89" s="166">
        <v>1378</v>
      </c>
      <c r="U89" s="166">
        <v>2420</v>
      </c>
      <c r="V89" s="166">
        <v>2880</v>
      </c>
      <c r="W89" s="166">
        <v>2020</v>
      </c>
      <c r="X89" s="167">
        <f t="shared" si="61"/>
        <v>-0.29861111111111116</v>
      </c>
      <c r="Y89" s="167">
        <f t="shared" si="62"/>
        <v>1.1715931578959579E-3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2192</v>
      </c>
      <c r="E90" s="171">
        <f t="shared" si="64"/>
        <v>10641</v>
      </c>
      <c r="F90" s="171">
        <f t="shared" si="64"/>
        <v>9160</v>
      </c>
      <c r="G90" s="171">
        <f t="shared" si="64"/>
        <v>11344</v>
      </c>
      <c r="H90" s="171">
        <f t="shared" si="64"/>
        <v>12446</v>
      </c>
      <c r="I90" s="172">
        <f t="shared" si="59"/>
        <v>9.7143864598025376E-2</v>
      </c>
      <c r="J90" s="172">
        <f t="shared" si="56"/>
        <v>3.9857300233136064E-2</v>
      </c>
      <c r="K90" s="171">
        <f t="shared" ref="K90:P90" si="65">K82-SUM(K83:K89)</f>
        <v>14338</v>
      </c>
      <c r="L90" s="171">
        <f t="shared" si="65"/>
        <v>4820</v>
      </c>
      <c r="M90" s="171">
        <f t="shared" si="65"/>
        <v>24625</v>
      </c>
      <c r="N90" s="171">
        <f t="shared" si="65"/>
        <v>34500</v>
      </c>
      <c r="O90" s="171">
        <f t="shared" si="65"/>
        <v>42472</v>
      </c>
      <c r="P90" s="171">
        <f t="shared" si="65"/>
        <v>45376</v>
      </c>
      <c r="Q90" s="172">
        <f t="shared" si="60"/>
        <v>6.8374458466754495E-2</v>
      </c>
      <c r="R90" s="172">
        <f t="shared" si="58"/>
        <v>3.213861762014443E-2</v>
      </c>
      <c r="S90" s="171">
        <f>S82-SUM(S83:S89)</f>
        <v>20947</v>
      </c>
      <c r="T90" s="171">
        <f>T82-SUM(T83:T89)</f>
        <v>35266</v>
      </c>
      <c r="U90" s="171">
        <f>U82-SUM(U83:U89)</f>
        <v>43660</v>
      </c>
      <c r="V90" s="171">
        <f>V82-SUM(V83:V89)</f>
        <v>53816</v>
      </c>
      <c r="W90" s="171">
        <f>W82-SUM(W83:W89)</f>
        <v>57822</v>
      </c>
      <c r="X90" s="172">
        <f t="shared" si="61"/>
        <v>7.4438828601159468E-2</v>
      </c>
      <c r="Y90" s="172">
        <f t="shared" si="62"/>
        <v>3.3536564146465386E-2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969</v>
      </c>
      <c r="F92" s="178">
        <f t="shared" si="66"/>
        <v>3547</v>
      </c>
      <c r="G92" s="178">
        <f t="shared" si="66"/>
        <v>3434</v>
      </c>
      <c r="H92" s="178">
        <f t="shared" si="66"/>
        <v>3865</v>
      </c>
      <c r="I92" s="179">
        <f>IFERROR(H92/G92-1,"-")</f>
        <v>0.12550960978450787</v>
      </c>
      <c r="J92" s="179">
        <f t="shared" ref="J92:J104" si="67">H92/H$8</f>
        <v>1.2377347372735889E-2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6738</v>
      </c>
      <c r="N92" s="178">
        <f t="shared" si="68"/>
        <v>22955</v>
      </c>
      <c r="O92" s="178">
        <f t="shared" si="68"/>
        <v>21800</v>
      </c>
      <c r="P92" s="178">
        <f t="shared" si="68"/>
        <v>20288</v>
      </c>
      <c r="Q92" s="179">
        <f>IFERROR(P92/O92-1,"-")</f>
        <v>-6.9357798165137652E-2</v>
      </c>
      <c r="R92" s="179">
        <f t="shared" ref="R92:R104" si="69">P92/P$8</f>
        <v>1.4369452447934816E-2</v>
      </c>
      <c r="S92" s="178">
        <f>S93+S96</f>
        <v>12754</v>
      </c>
      <c r="T92" s="178">
        <f>T93+T96</f>
        <v>20151</v>
      </c>
      <c r="U92" s="178">
        <f>U93+U96</f>
        <v>26502</v>
      </c>
      <c r="V92" s="178">
        <f>V93+V96</f>
        <v>25234</v>
      </c>
      <c r="W92" s="178">
        <f>W93+W96</f>
        <v>24153</v>
      </c>
      <c r="X92" s="179">
        <f>IFERROR(W92/V92-1,"-")</f>
        <v>-4.2839026709994399E-2</v>
      </c>
      <c r="Y92" s="179">
        <f>W92/W$8</f>
        <v>1.4008658189436174E-2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766</v>
      </c>
      <c r="F93" s="162">
        <v>2319</v>
      </c>
      <c r="G93" s="162">
        <v>2369</v>
      </c>
      <c r="H93" s="162">
        <v>2646</v>
      </c>
      <c r="I93" s="163">
        <f>IFERROR(H93/G93-1,"-")</f>
        <v>0.1169269734065006</v>
      </c>
      <c r="J93" s="163">
        <f t="shared" si="67"/>
        <v>8.4735992621627846E-3</v>
      </c>
      <c r="K93" s="162">
        <v>4723</v>
      </c>
      <c r="L93" s="162">
        <v>0</v>
      </c>
      <c r="M93" s="162">
        <v>4334</v>
      </c>
      <c r="N93" s="162">
        <v>14317</v>
      </c>
      <c r="O93" s="162">
        <v>11519</v>
      </c>
      <c r="P93" s="162">
        <v>10881</v>
      </c>
      <c r="Q93" s="163">
        <f>IFERROR(P93/O93-1,"-")</f>
        <v>-5.538675232225021E-2</v>
      </c>
      <c r="R93" s="163">
        <f t="shared" si="69"/>
        <v>7.7067237818404348E-3</v>
      </c>
      <c r="S93" s="162">
        <v>7454</v>
      </c>
      <c r="T93" s="162">
        <v>11803</v>
      </c>
      <c r="U93" s="162">
        <v>16636</v>
      </c>
      <c r="V93" s="162">
        <v>13888</v>
      </c>
      <c r="W93" s="162">
        <v>13527</v>
      </c>
      <c r="X93" s="163">
        <f>IFERROR(W93/V93-1,"-")</f>
        <v>-2.5993663594470084E-2</v>
      </c>
      <c r="Y93" s="163">
        <f>W93/W$8</f>
        <v>7.8456141816131801E-3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557</v>
      </c>
      <c r="F94" s="166">
        <v>1624</v>
      </c>
      <c r="G94" s="166">
        <v>1648</v>
      </c>
      <c r="H94" s="166">
        <v>1878</v>
      </c>
      <c r="I94" s="167">
        <f>IFERROR(H94/G94-1,"-")</f>
        <v>0.1395631067961165</v>
      </c>
      <c r="J94" s="167">
        <f t="shared" si="67"/>
        <v>6.0141418799477368E-3</v>
      </c>
      <c r="K94" s="166">
        <v>2176</v>
      </c>
      <c r="L94" s="166">
        <v>0</v>
      </c>
      <c r="M94" s="166">
        <v>1858</v>
      </c>
      <c r="N94" s="166">
        <v>3513</v>
      </c>
      <c r="O94" s="166">
        <v>2300</v>
      </c>
      <c r="P94" s="166">
        <v>2494</v>
      </c>
      <c r="Q94" s="167">
        <f>IFERROR(P94/O94-1,"-")</f>
        <v>8.4347826086956568E-2</v>
      </c>
      <c r="R94" s="167">
        <f t="shared" si="69"/>
        <v>1.7664340696544475E-3</v>
      </c>
      <c r="S94" s="166">
        <v>4239</v>
      </c>
      <c r="T94" s="166">
        <v>5649</v>
      </c>
      <c r="U94" s="166">
        <v>5137</v>
      </c>
      <c r="V94" s="166">
        <v>3948</v>
      </c>
      <c r="W94" s="166">
        <v>4372</v>
      </c>
      <c r="X94" s="167">
        <f>IFERROR(W94/V94-1,"-")</f>
        <v>0.10739614994934144</v>
      </c>
      <c r="Y94" s="167">
        <f>W94/W$8</f>
        <v>2.5357451912480832E-3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209</v>
      </c>
      <c r="F95" s="166">
        <v>695</v>
      </c>
      <c r="G95" s="166">
        <v>721</v>
      </c>
      <c r="H95" s="166">
        <v>768</v>
      </c>
      <c r="I95" s="167">
        <f>IFERROR(H95/G95-1,"-")</f>
        <v>6.5187239944521469E-2</v>
      </c>
      <c r="J95" s="167">
        <f t="shared" si="67"/>
        <v>2.4594573822150486E-3</v>
      </c>
      <c r="K95" s="166">
        <v>2547</v>
      </c>
      <c r="L95" s="166">
        <v>0</v>
      </c>
      <c r="M95" s="166">
        <v>2476</v>
      </c>
      <c r="N95" s="166">
        <v>10804</v>
      </c>
      <c r="O95" s="166">
        <v>9219</v>
      </c>
      <c r="P95" s="166">
        <v>8387</v>
      </c>
      <c r="Q95" s="167">
        <f>IFERROR(P95/O95-1,"-")</f>
        <v>-9.0248400043388632E-2</v>
      </c>
      <c r="R95" s="167">
        <f t="shared" si="69"/>
        <v>5.9402897121859869E-3</v>
      </c>
      <c r="S95" s="166">
        <v>3215</v>
      </c>
      <c r="T95" s="166">
        <v>6154</v>
      </c>
      <c r="U95" s="166">
        <v>11499</v>
      </c>
      <c r="V95" s="166">
        <v>9940</v>
      </c>
      <c r="W95" s="166">
        <v>9155</v>
      </c>
      <c r="X95" s="167">
        <f>IFERROR(W95/V95-1,"-")</f>
        <v>-7.8973843058350091E-2</v>
      </c>
      <c r="Y95" s="167">
        <f>W95/W$8</f>
        <v>5.3098689903650961E-3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203</v>
      </c>
      <c r="F96" s="162">
        <v>1228</v>
      </c>
      <c r="G96" s="162">
        <v>1065</v>
      </c>
      <c r="H96" s="162">
        <v>1219</v>
      </c>
      <c r="I96" s="163">
        <f>IFERROR(H96/G96-1,"-")</f>
        <v>0.14460093896713611</v>
      </c>
      <c r="J96" s="163">
        <f t="shared" si="67"/>
        <v>3.9037481105731048E-3</v>
      </c>
      <c r="K96" s="162">
        <v>3970</v>
      </c>
      <c r="L96" s="162">
        <v>0</v>
      </c>
      <c r="M96" s="162">
        <v>2404</v>
      </c>
      <c r="N96" s="162">
        <v>8638</v>
      </c>
      <c r="O96" s="162">
        <v>10281</v>
      </c>
      <c r="P96" s="162">
        <v>9407</v>
      </c>
      <c r="Q96" s="163">
        <f>IFERROR(P96/O96-1,"-")</f>
        <v>-8.5011185682326573E-2</v>
      </c>
      <c r="R96" s="163">
        <f t="shared" si="69"/>
        <v>6.6627286660943816E-3</v>
      </c>
      <c r="S96" s="162">
        <v>5300</v>
      </c>
      <c r="T96" s="162">
        <v>8348</v>
      </c>
      <c r="U96" s="162">
        <v>9866</v>
      </c>
      <c r="V96" s="162">
        <v>11346</v>
      </c>
      <c r="W96" s="162">
        <v>10626</v>
      </c>
      <c r="X96" s="163">
        <f>IFERROR(W96/V96-1,"-")</f>
        <v>-6.3458487572712885E-2</v>
      </c>
      <c r="Y96" s="163">
        <f>W96/W$8</f>
        <v>6.1630440078229943E-3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5</v>
      </c>
      <c r="F97" s="166">
        <v>62</v>
      </c>
      <c r="G97" s="166">
        <v>86</v>
      </c>
      <c r="H97" s="166">
        <v>72</v>
      </c>
      <c r="I97" s="167">
        <f t="shared" ref="I97:I104" si="70">IFERROR(H97/G97-1,"-")</f>
        <v>-0.16279069767441856</v>
      </c>
      <c r="J97" s="167">
        <f t="shared" si="67"/>
        <v>2.3057412958266084E-4</v>
      </c>
      <c r="K97" s="166">
        <v>915</v>
      </c>
      <c r="L97" s="166">
        <v>0</v>
      </c>
      <c r="M97" s="166">
        <v>267</v>
      </c>
      <c r="N97" s="166">
        <v>1375</v>
      </c>
      <c r="O97" s="166">
        <v>1659</v>
      </c>
      <c r="P97" s="166">
        <v>1367</v>
      </c>
      <c r="Q97" s="167">
        <f t="shared" ref="Q97:Q104" si="71">IFERROR(P97/O97-1,"-")</f>
        <v>-0.17600964436407474</v>
      </c>
      <c r="R97" s="167">
        <f t="shared" si="69"/>
        <v>9.6820985293409373E-4</v>
      </c>
      <c r="S97" s="166">
        <v>994</v>
      </c>
      <c r="T97" s="166">
        <v>1187</v>
      </c>
      <c r="U97" s="166">
        <v>1437</v>
      </c>
      <c r="V97" s="166">
        <v>1745</v>
      </c>
      <c r="W97" s="166">
        <v>1439</v>
      </c>
      <c r="X97" s="167">
        <f t="shared" ref="X97:X104" si="72">IFERROR(W97/V97-1,"-")</f>
        <v>-0.17535816618911171</v>
      </c>
      <c r="Y97" s="167">
        <f t="shared" ref="Y97:Y104" si="73">W97/W$8</f>
        <v>8.34615125847665E-4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37</v>
      </c>
      <c r="F98" s="166">
        <v>157</v>
      </c>
      <c r="G98" s="166">
        <v>187</v>
      </c>
      <c r="H98" s="166">
        <v>176</v>
      </c>
      <c r="I98" s="167">
        <f t="shared" si="70"/>
        <v>-5.8823529411764719E-2</v>
      </c>
      <c r="J98" s="167">
        <f t="shared" si="67"/>
        <v>5.6362565009094874E-4</v>
      </c>
      <c r="K98" s="166">
        <v>772</v>
      </c>
      <c r="L98" s="166">
        <v>0</v>
      </c>
      <c r="M98" s="166">
        <v>505</v>
      </c>
      <c r="N98" s="166">
        <v>1739</v>
      </c>
      <c r="O98" s="166">
        <v>2148</v>
      </c>
      <c r="P98" s="166">
        <v>1880</v>
      </c>
      <c r="Q98" s="167">
        <f t="shared" si="71"/>
        <v>-0.12476722532588458</v>
      </c>
      <c r="R98" s="167">
        <f t="shared" si="69"/>
        <v>1.3315541503409628E-3</v>
      </c>
      <c r="S98" s="166">
        <v>1071</v>
      </c>
      <c r="T98" s="166">
        <v>1672</v>
      </c>
      <c r="U98" s="166">
        <v>1896</v>
      </c>
      <c r="V98" s="166">
        <v>2335</v>
      </c>
      <c r="W98" s="166">
        <v>2056</v>
      </c>
      <c r="X98" s="167">
        <f t="shared" si="72"/>
        <v>-0.11948608137044969</v>
      </c>
      <c r="Y98" s="167">
        <f t="shared" si="73"/>
        <v>1.19247303595747E-3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80</v>
      </c>
      <c r="F99" s="166">
        <v>506</v>
      </c>
      <c r="G99" s="166">
        <v>354</v>
      </c>
      <c r="H99" s="166">
        <v>431</v>
      </c>
      <c r="I99" s="167">
        <f t="shared" si="70"/>
        <v>0.21751412429378525</v>
      </c>
      <c r="J99" s="167">
        <f t="shared" si="67"/>
        <v>1.380242359029539E-3</v>
      </c>
      <c r="K99" s="166">
        <v>622</v>
      </c>
      <c r="L99" s="166">
        <v>0</v>
      </c>
      <c r="M99" s="166">
        <v>481</v>
      </c>
      <c r="N99" s="166">
        <v>1461</v>
      </c>
      <c r="O99" s="166">
        <v>1610</v>
      </c>
      <c r="P99" s="166">
        <v>1461</v>
      </c>
      <c r="Q99" s="167">
        <f t="shared" si="71"/>
        <v>-9.254658385093173E-2</v>
      </c>
      <c r="R99" s="167">
        <f t="shared" si="69"/>
        <v>1.0347875604511418E-3</v>
      </c>
      <c r="S99" s="166">
        <v>1161</v>
      </c>
      <c r="T99" s="166">
        <v>1657</v>
      </c>
      <c r="U99" s="166">
        <v>1967</v>
      </c>
      <c r="V99" s="166">
        <v>1964</v>
      </c>
      <c r="W99" s="166">
        <v>1892</v>
      </c>
      <c r="X99" s="167">
        <f t="shared" si="72"/>
        <v>-3.6659877800407359E-2</v>
      </c>
      <c r="Y99" s="167">
        <f t="shared" si="73"/>
        <v>1.0973535914550259E-3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6</v>
      </c>
      <c r="F100" s="166">
        <v>17</v>
      </c>
      <c r="G100" s="166">
        <v>55</v>
      </c>
      <c r="H100" s="166">
        <v>43</v>
      </c>
      <c r="I100" s="167">
        <f t="shared" si="70"/>
        <v>-0.21818181818181814</v>
      </c>
      <c r="J100" s="167">
        <f t="shared" si="67"/>
        <v>1.3770399405631134E-4</v>
      </c>
      <c r="K100" s="166">
        <v>210</v>
      </c>
      <c r="L100" s="166">
        <v>0</v>
      </c>
      <c r="M100" s="166">
        <v>179</v>
      </c>
      <c r="N100" s="166">
        <v>484</v>
      </c>
      <c r="O100" s="166">
        <v>507</v>
      </c>
      <c r="P100" s="166">
        <v>500</v>
      </c>
      <c r="Q100" s="167">
        <f t="shared" si="71"/>
        <v>-1.3806706114398382E-2</v>
      </c>
      <c r="R100" s="167">
        <f t="shared" si="69"/>
        <v>3.5413674211195821E-4</v>
      </c>
      <c r="S100" s="166">
        <v>265</v>
      </c>
      <c r="T100" s="166">
        <v>587</v>
      </c>
      <c r="U100" s="166">
        <v>501</v>
      </c>
      <c r="V100" s="166">
        <v>562</v>
      </c>
      <c r="W100" s="166">
        <v>543</v>
      </c>
      <c r="X100" s="167">
        <f t="shared" si="72"/>
        <v>-3.3807829181494609E-2</v>
      </c>
      <c r="Y100" s="167">
        <f t="shared" si="73"/>
        <v>3.1493816076114117E-4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56</v>
      </c>
      <c r="G101" s="166">
        <v>29</v>
      </c>
      <c r="H101" s="166">
        <v>41</v>
      </c>
      <c r="I101" s="167">
        <f t="shared" si="70"/>
        <v>0.4137931034482758</v>
      </c>
      <c r="J101" s="167">
        <f t="shared" si="67"/>
        <v>1.3129915712345965E-4</v>
      </c>
      <c r="K101" s="166">
        <v>102</v>
      </c>
      <c r="L101" s="166">
        <v>0</v>
      </c>
      <c r="M101" s="166">
        <v>92</v>
      </c>
      <c r="N101" s="166">
        <v>205</v>
      </c>
      <c r="O101" s="166">
        <v>466</v>
      </c>
      <c r="P101" s="166">
        <v>425</v>
      </c>
      <c r="Q101" s="167">
        <f t="shared" si="71"/>
        <v>-8.7982832618025753E-2</v>
      </c>
      <c r="R101" s="167">
        <f t="shared" si="69"/>
        <v>3.0101623079516448E-4</v>
      </c>
      <c r="S101" s="166">
        <v>132</v>
      </c>
      <c r="T101" s="166">
        <v>342</v>
      </c>
      <c r="U101" s="166">
        <v>261</v>
      </c>
      <c r="V101" s="166">
        <v>495</v>
      </c>
      <c r="W101" s="166">
        <v>466</v>
      </c>
      <c r="X101" s="167">
        <f t="shared" si="72"/>
        <v>-5.858585858585863E-2</v>
      </c>
      <c r="Y101" s="167">
        <f t="shared" si="73"/>
        <v>2.7027842157401803E-4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3.8429021597110135E-5</v>
      </c>
      <c r="K102" s="166">
        <v>90</v>
      </c>
      <c r="L102" s="166">
        <v>0</v>
      </c>
      <c r="M102" s="166">
        <v>16</v>
      </c>
      <c r="N102" s="166">
        <v>79</v>
      </c>
      <c r="O102" s="166">
        <v>90</v>
      </c>
      <c r="P102" s="166">
        <v>114</v>
      </c>
      <c r="Q102" s="167">
        <f t="shared" si="71"/>
        <v>0.26666666666666661</v>
      </c>
      <c r="R102" s="167">
        <f t="shared" si="69"/>
        <v>8.0743177201526465E-5</v>
      </c>
      <c r="S102" s="166">
        <v>112</v>
      </c>
      <c r="T102" s="166">
        <v>175</v>
      </c>
      <c r="U102" s="166">
        <v>85</v>
      </c>
      <c r="V102" s="166">
        <v>104</v>
      </c>
      <c r="W102" s="166">
        <v>126</v>
      </c>
      <c r="X102" s="167">
        <f t="shared" si="72"/>
        <v>0.21153846153846145</v>
      </c>
      <c r="Y102" s="167">
        <f t="shared" si="73"/>
        <v>7.3079573215292421E-5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2.5619347731406759E-5</v>
      </c>
      <c r="K103" s="166">
        <v>61</v>
      </c>
      <c r="L103" s="166">
        <v>0</v>
      </c>
      <c r="M103" s="166">
        <v>8</v>
      </c>
      <c r="N103" s="166">
        <v>146</v>
      </c>
      <c r="O103" s="166">
        <v>254</v>
      </c>
      <c r="P103" s="166">
        <v>131</v>
      </c>
      <c r="Q103" s="167">
        <f t="shared" si="71"/>
        <v>-0.48425196850393704</v>
      </c>
      <c r="R103" s="167">
        <f t="shared" si="69"/>
        <v>9.2783826433333045E-5</v>
      </c>
      <c r="S103" s="166">
        <v>61</v>
      </c>
      <c r="T103" s="166">
        <v>77</v>
      </c>
      <c r="U103" s="166">
        <v>146</v>
      </c>
      <c r="V103" s="166">
        <v>265</v>
      </c>
      <c r="W103" s="166">
        <v>139</v>
      </c>
      <c r="X103" s="167">
        <f t="shared" si="72"/>
        <v>-0.47547169811320755</v>
      </c>
      <c r="Y103" s="167">
        <f t="shared" si="73"/>
        <v>8.0619529181949571E-5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75</v>
      </c>
      <c r="F104" s="171">
        <f t="shared" si="75"/>
        <v>424</v>
      </c>
      <c r="G104" s="171">
        <f t="shared" si="75"/>
        <v>329</v>
      </c>
      <c r="H104" s="171">
        <f t="shared" si="75"/>
        <v>436</v>
      </c>
      <c r="I104" s="172">
        <f t="shared" si="70"/>
        <v>0.32522796352583594</v>
      </c>
      <c r="J104" s="172">
        <f t="shared" si="67"/>
        <v>1.3962544513616683E-3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856</v>
      </c>
      <c r="N104" s="171">
        <f t="shared" si="76"/>
        <v>3149</v>
      </c>
      <c r="O104" s="171">
        <f t="shared" si="76"/>
        <v>3547</v>
      </c>
      <c r="P104" s="171">
        <f t="shared" si="76"/>
        <v>3529</v>
      </c>
      <c r="Q104" s="172">
        <f t="shared" si="71"/>
        <v>-5.0747110234000692E-3</v>
      </c>
      <c r="R104" s="172">
        <f t="shared" si="69"/>
        <v>2.4994971258262009E-3</v>
      </c>
      <c r="S104" s="171">
        <f>S96-SUM(S97:S103)</f>
        <v>1504</v>
      </c>
      <c r="T104" s="171">
        <f>T96-SUM(T97:T103)</f>
        <v>2651</v>
      </c>
      <c r="U104" s="171">
        <f>U96-SUM(U97:U103)</f>
        <v>3573</v>
      </c>
      <c r="V104" s="171">
        <f>V96-SUM(V97:V103)</f>
        <v>3876</v>
      </c>
      <c r="W104" s="171">
        <f>W96-SUM(W97:W103)</f>
        <v>3965</v>
      </c>
      <c r="X104" s="172">
        <f t="shared" si="72"/>
        <v>2.2961816305469451E-2</v>
      </c>
      <c r="Y104" s="172">
        <f t="shared" si="73"/>
        <v>2.299686569830432E-3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68287</v>
      </c>
      <c r="U106" s="178">
        <f>U107+U110</f>
        <v>92728</v>
      </c>
      <c r="V106" s="178">
        <f>V107+V110</f>
        <v>86636</v>
      </c>
      <c r="W106" s="178">
        <f>W107+W110</f>
        <v>95259</v>
      </c>
      <c r="X106" s="179">
        <f>IFERROR(W106/V106-1,"-")</f>
        <v>9.9531372639549476E-2</v>
      </c>
      <c r="Y106" s="179">
        <f>W106/W$8</f>
        <v>5.5249897340599534E-2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13107</v>
      </c>
      <c r="U107" s="162">
        <v>17275</v>
      </c>
      <c r="V107" s="162">
        <v>16131</v>
      </c>
      <c r="W107" s="162">
        <v>17740</v>
      </c>
      <c r="X107" s="163">
        <f>IFERROR(W107/V107-1,"-")</f>
        <v>9.9745831008617003E-2</v>
      </c>
      <c r="Y107" s="163">
        <f>W107/W$8</f>
        <v>1.0289139911422917E-2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5114</v>
      </c>
      <c r="U108" s="166">
        <v>6615</v>
      </c>
      <c r="V108" s="166">
        <v>4058</v>
      </c>
      <c r="W108" s="166">
        <v>5541</v>
      </c>
      <c r="X108" s="167">
        <f>IFERROR(W108/V108-1,"-")</f>
        <v>0.36545096106456376</v>
      </c>
      <c r="Y108" s="167">
        <f>W108/W$8</f>
        <v>3.2137612316344073E-3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7993</v>
      </c>
      <c r="U109" s="166">
        <v>10660</v>
      </c>
      <c r="V109" s="166">
        <v>12073</v>
      </c>
      <c r="W109" s="166">
        <v>12199</v>
      </c>
      <c r="X109" s="167">
        <f>IFERROR(W109/V109-1,"-")</f>
        <v>1.0436511223391065E-2</v>
      </c>
      <c r="Y109" s="167">
        <f>W109/W$8</f>
        <v>7.0753786797885104E-3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55180</v>
      </c>
      <c r="U110" s="162">
        <v>75453</v>
      </c>
      <c r="V110" s="162">
        <v>70505</v>
      </c>
      <c r="W110" s="162">
        <v>77519</v>
      </c>
      <c r="X110" s="163">
        <f>IFERROR(W110/V110-1,"-")</f>
        <v>9.9482306219417005E-2</v>
      </c>
      <c r="Y110" s="163">
        <f>W110/W$8</f>
        <v>4.4960757429176615E-2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30291</v>
      </c>
      <c r="U111" s="166">
        <v>48894</v>
      </c>
      <c r="V111" s="166">
        <v>42355</v>
      </c>
      <c r="W111" s="166">
        <v>44687</v>
      </c>
      <c r="X111" s="167">
        <f t="shared" ref="X111:X118" si="83">IFERROR(W111/V111-1,"-")</f>
        <v>5.5058434659426281E-2</v>
      </c>
      <c r="Y111" s="167">
        <f t="shared" ref="Y111:Y118" si="84">W111/W$8</f>
        <v>2.5918308637077558E-2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3092</v>
      </c>
      <c r="U112" s="166">
        <v>3778</v>
      </c>
      <c r="V112" s="166">
        <v>3352</v>
      </c>
      <c r="W112" s="166">
        <v>3940</v>
      </c>
      <c r="X112" s="167">
        <f t="shared" si="83"/>
        <v>0.17541766109785195</v>
      </c>
      <c r="Y112" s="167">
        <f t="shared" si="84"/>
        <v>2.2851866545099378E-3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3780</v>
      </c>
      <c r="U113" s="166">
        <v>6852</v>
      </c>
      <c r="V113" s="166">
        <v>4816</v>
      </c>
      <c r="W113" s="166">
        <v>6372</v>
      </c>
      <c r="X113" s="167">
        <f t="shared" si="83"/>
        <v>0.32308970099667778</v>
      </c>
      <c r="Y113" s="167">
        <f t="shared" si="84"/>
        <v>3.6957384168876456E-3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3219</v>
      </c>
      <c r="U114" s="166">
        <v>2628</v>
      </c>
      <c r="V114" s="166">
        <v>3107</v>
      </c>
      <c r="W114" s="166">
        <v>2989</v>
      </c>
      <c r="X114" s="167">
        <f t="shared" si="83"/>
        <v>-3.7978757644029582E-2</v>
      </c>
      <c r="Y114" s="167">
        <f t="shared" si="84"/>
        <v>1.7336098757183259E-3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2104</v>
      </c>
      <c r="U115" s="166">
        <v>1868</v>
      </c>
      <c r="V115" s="166">
        <v>2165</v>
      </c>
      <c r="W115" s="166">
        <v>2043</v>
      </c>
      <c r="X115" s="167">
        <f t="shared" si="83"/>
        <v>-5.635103926096996E-2</v>
      </c>
      <c r="Y115" s="167">
        <f t="shared" si="84"/>
        <v>1.1849330799908128E-3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413</v>
      </c>
      <c r="U116" s="166">
        <v>578</v>
      </c>
      <c r="V116" s="166">
        <v>806</v>
      </c>
      <c r="W116" s="166">
        <v>767</v>
      </c>
      <c r="X116" s="167">
        <f t="shared" si="83"/>
        <v>-4.8387096774193505E-2</v>
      </c>
      <c r="Y116" s="167">
        <f t="shared" si="84"/>
        <v>4.4485740203277214E-4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621</v>
      </c>
      <c r="U117" s="166">
        <v>362</v>
      </c>
      <c r="V117" s="166">
        <v>1002</v>
      </c>
      <c r="W117" s="166">
        <v>637</v>
      </c>
      <c r="X117" s="167">
        <f t="shared" si="83"/>
        <v>-0.36427145708582831</v>
      </c>
      <c r="Y117" s="167">
        <f t="shared" si="84"/>
        <v>3.6945784236620057E-4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11660</v>
      </c>
      <c r="U118" s="171">
        <f>U110-SUM(U111:U117)</f>
        <v>10493</v>
      </c>
      <c r="V118" s="171">
        <f>V110-SUM(V111:V117)</f>
        <v>12902</v>
      </c>
      <c r="W118" s="171">
        <f>W110-SUM(W111:W117)</f>
        <v>16084</v>
      </c>
      <c r="X118" s="172">
        <f t="shared" si="83"/>
        <v>0.24662842970082166</v>
      </c>
      <c r="Y118" s="172">
        <f t="shared" si="84"/>
        <v>9.32866552059336E-3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19550</v>
      </c>
      <c r="E120" s="178">
        <f t="shared" si="88"/>
        <v>32829</v>
      </c>
      <c r="F120" s="178">
        <f t="shared" si="88"/>
        <v>43190</v>
      </c>
      <c r="G120" s="178">
        <f t="shared" si="88"/>
        <v>44511</v>
      </c>
      <c r="H120" s="178">
        <f t="shared" si="88"/>
        <v>42611</v>
      </c>
      <c r="I120" s="179">
        <f>IFERROR(H120/G120-1,"-")</f>
        <v>-4.2686077598795835E-2</v>
      </c>
      <c r="J120" s="179">
        <f t="shared" ref="J120:J132" si="89">H120/H$8</f>
        <v>0.13645825327287167</v>
      </c>
      <c r="K120" s="178">
        <f t="shared" ref="K120:P120" si="90">K121+K124</f>
        <v>26292</v>
      </c>
      <c r="L120" s="178">
        <f t="shared" si="90"/>
        <v>25712</v>
      </c>
      <c r="M120" s="178">
        <f t="shared" si="90"/>
        <v>53984</v>
      </c>
      <c r="N120" s="178">
        <f t="shared" si="90"/>
        <v>65403</v>
      </c>
      <c r="O120" s="178">
        <f t="shared" si="90"/>
        <v>61420</v>
      </c>
      <c r="P120" s="178">
        <f t="shared" si="90"/>
        <v>77277</v>
      </c>
      <c r="Q120" s="179">
        <f>IFERROR(P120/O120-1,"-")</f>
        <v>0.25817323347443821</v>
      </c>
      <c r="R120" s="179">
        <f t="shared" ref="R120:R132" si="91">P120/P$8</f>
        <v>5.4733250040371585E-2</v>
      </c>
      <c r="S120" s="178">
        <f>S121+S124</f>
        <v>52853</v>
      </c>
      <c r="T120" s="178">
        <f>T121+T124</f>
        <v>86813</v>
      </c>
      <c r="U120" s="178">
        <f>U121+U124</f>
        <v>108593</v>
      </c>
      <c r="V120" s="178">
        <f>V121+V124</f>
        <v>105931</v>
      </c>
      <c r="W120" s="178">
        <f>W121+W124</f>
        <v>119888</v>
      </c>
      <c r="X120" s="179">
        <f>IFERROR(W120/V120-1,"-")</f>
        <v>0.13175557674335181</v>
      </c>
      <c r="Y120" s="179">
        <f>W120/W$8</f>
        <v>6.9534633917737926E-2</v>
      </c>
    </row>
    <row r="121" spans="1:25" x14ac:dyDescent="0.25">
      <c r="A121" s="57"/>
      <c r="B121" s="161" t="s">
        <v>99</v>
      </c>
      <c r="C121" s="162">
        <v>12262</v>
      </c>
      <c r="D121" s="162">
        <v>9862</v>
      </c>
      <c r="E121" s="162">
        <v>18062</v>
      </c>
      <c r="F121" s="162">
        <v>26156</v>
      </c>
      <c r="G121" s="162">
        <v>28110</v>
      </c>
      <c r="H121" s="162">
        <v>25065</v>
      </c>
      <c r="I121" s="163">
        <f>IFERROR(H121/G121-1,"-")</f>
        <v>-0.108324439701174</v>
      </c>
      <c r="J121" s="163">
        <f t="shared" si="89"/>
        <v>8.02686188609638E-2</v>
      </c>
      <c r="K121" s="162">
        <v>14678</v>
      </c>
      <c r="L121" s="162">
        <v>18868</v>
      </c>
      <c r="M121" s="162">
        <v>32505</v>
      </c>
      <c r="N121" s="162">
        <v>37243</v>
      </c>
      <c r="O121" s="162">
        <v>32952</v>
      </c>
      <c r="P121" s="162">
        <v>45988</v>
      </c>
      <c r="Q121" s="163">
        <f>IFERROR(P121/O121-1,"-")</f>
        <v>0.39560572954600626</v>
      </c>
      <c r="R121" s="163">
        <f t="shared" si="91"/>
        <v>3.2572080992489469E-2</v>
      </c>
      <c r="S121" s="162">
        <v>26940</v>
      </c>
      <c r="T121" s="162">
        <v>50567</v>
      </c>
      <c r="U121" s="162">
        <v>63399</v>
      </c>
      <c r="V121" s="162">
        <v>61062</v>
      </c>
      <c r="W121" s="162">
        <v>71053</v>
      </c>
      <c r="X121" s="163">
        <f>IFERROR(W121/V121-1,"-")</f>
        <v>0.16362058235891386</v>
      </c>
      <c r="Y121" s="163">
        <f>W121/W$8</f>
        <v>4.1210499330683908E-2</v>
      </c>
    </row>
    <row r="122" spans="1:25" x14ac:dyDescent="0.25">
      <c r="A122" s="57"/>
      <c r="B122" s="165" t="s">
        <v>105</v>
      </c>
      <c r="C122" s="166">
        <v>6450</v>
      </c>
      <c r="D122" s="166">
        <v>5080</v>
      </c>
      <c r="E122" s="166">
        <v>9481</v>
      </c>
      <c r="F122" s="166">
        <v>11586</v>
      </c>
      <c r="G122" s="166">
        <v>15351</v>
      </c>
      <c r="H122" s="166">
        <v>14170</v>
      </c>
      <c r="I122" s="167">
        <f>IFERROR(H122/G122-1,"-")</f>
        <v>-7.6933098820923695E-2</v>
      </c>
      <c r="J122" s="167">
        <f t="shared" si="89"/>
        <v>4.537826966925422E-2</v>
      </c>
      <c r="K122" s="166">
        <v>7265</v>
      </c>
      <c r="L122" s="166">
        <v>10256</v>
      </c>
      <c r="M122" s="166">
        <v>15226</v>
      </c>
      <c r="N122" s="166">
        <v>17626</v>
      </c>
      <c r="O122" s="166">
        <v>11425</v>
      </c>
      <c r="P122" s="166">
        <v>20975</v>
      </c>
      <c r="Q122" s="167">
        <f>IFERROR(P122/O122-1,"-")</f>
        <v>0.83588621444201316</v>
      </c>
      <c r="R122" s="167">
        <f t="shared" si="91"/>
        <v>1.4856036331596647E-2</v>
      </c>
      <c r="S122" s="166">
        <v>13715</v>
      </c>
      <c r="T122" s="166">
        <v>24707</v>
      </c>
      <c r="U122" s="166">
        <v>29212</v>
      </c>
      <c r="V122" s="166">
        <v>26776</v>
      </c>
      <c r="W122" s="166">
        <v>35145</v>
      </c>
      <c r="X122" s="167">
        <f>IFERROR(W122/V122-1,"-")</f>
        <v>0.31255602031670149</v>
      </c>
      <c r="Y122" s="167">
        <f>W122/W$8</f>
        <v>2.0383980957551208E-2</v>
      </c>
    </row>
    <row r="123" spans="1:25" x14ac:dyDescent="0.25">
      <c r="A123" s="57"/>
      <c r="B123" s="165" t="s">
        <v>102</v>
      </c>
      <c r="C123" s="166">
        <v>5812</v>
      </c>
      <c r="D123" s="166">
        <v>4782</v>
      </c>
      <c r="E123" s="166">
        <v>8581</v>
      </c>
      <c r="F123" s="166">
        <v>14570</v>
      </c>
      <c r="G123" s="166">
        <v>12759</v>
      </c>
      <c r="H123" s="166">
        <v>10895</v>
      </c>
      <c r="I123" s="167">
        <f>IFERROR(H123/G123-1,"-")</f>
        <v>-0.14609295399325961</v>
      </c>
      <c r="J123" s="167">
        <f t="shared" si="89"/>
        <v>3.489034919170958E-2</v>
      </c>
      <c r="K123" s="166">
        <v>7413</v>
      </c>
      <c r="L123" s="166">
        <v>8612</v>
      </c>
      <c r="M123" s="166">
        <v>17279</v>
      </c>
      <c r="N123" s="166">
        <v>19617</v>
      </c>
      <c r="O123" s="166">
        <v>21527</v>
      </c>
      <c r="P123" s="166">
        <v>25013</v>
      </c>
      <c r="Q123" s="167">
        <f>IFERROR(P123/O123-1,"-")</f>
        <v>0.16193617317786968</v>
      </c>
      <c r="R123" s="167">
        <f t="shared" si="91"/>
        <v>1.771604466089282E-2</v>
      </c>
      <c r="S123" s="166">
        <v>13225</v>
      </c>
      <c r="T123" s="166">
        <v>25860</v>
      </c>
      <c r="U123" s="166">
        <v>34187</v>
      </c>
      <c r="V123" s="166">
        <v>34286</v>
      </c>
      <c r="W123" s="166">
        <v>35908</v>
      </c>
      <c r="X123" s="167">
        <f>IFERROR(W123/V123-1,"-")</f>
        <v>4.7307939100507568E-2</v>
      </c>
      <c r="Y123" s="167">
        <f>W123/W$8</f>
        <v>2.0826518373132701E-2</v>
      </c>
    </row>
    <row r="124" spans="1:25" x14ac:dyDescent="0.25">
      <c r="A124" s="57"/>
      <c r="B124" s="161" t="s">
        <v>109</v>
      </c>
      <c r="C124" s="162">
        <v>14299</v>
      </c>
      <c r="D124" s="162">
        <v>9688</v>
      </c>
      <c r="E124" s="162">
        <v>14767</v>
      </c>
      <c r="F124" s="162">
        <v>17034</v>
      </c>
      <c r="G124" s="162">
        <v>16401</v>
      </c>
      <c r="H124" s="162">
        <v>17546</v>
      </c>
      <c r="I124" s="163">
        <f>IFERROR(H124/G124-1,"-")</f>
        <v>6.9812816291689561E-2</v>
      </c>
      <c r="J124" s="163">
        <f t="shared" si="89"/>
        <v>5.6189634411907871E-2</v>
      </c>
      <c r="K124" s="162">
        <v>11614</v>
      </c>
      <c r="L124" s="162">
        <v>6844</v>
      </c>
      <c r="M124" s="162">
        <v>21479</v>
      </c>
      <c r="N124" s="162">
        <v>28160</v>
      </c>
      <c r="O124" s="162">
        <v>28468</v>
      </c>
      <c r="P124" s="162">
        <v>31289</v>
      </c>
      <c r="Q124" s="163">
        <f>IFERROR(P124/O124-1,"-")</f>
        <v>9.909371926373467E-2</v>
      </c>
      <c r="R124" s="163">
        <f t="shared" si="91"/>
        <v>2.216116904788212E-2</v>
      </c>
      <c r="S124" s="162">
        <v>25913</v>
      </c>
      <c r="T124" s="162">
        <v>36246</v>
      </c>
      <c r="U124" s="162">
        <v>45194</v>
      </c>
      <c r="V124" s="162">
        <v>44869</v>
      </c>
      <c r="W124" s="162">
        <v>48835</v>
      </c>
      <c r="X124" s="163">
        <f>IFERROR(W124/V124-1,"-")</f>
        <v>8.8390648331810429E-2</v>
      </c>
      <c r="Y124" s="163">
        <f>W124/W$8</f>
        <v>2.832413458705401E-2</v>
      </c>
    </row>
    <row r="125" spans="1:25" s="57" customFormat="1" x14ac:dyDescent="0.25">
      <c r="B125" s="165" t="s">
        <v>112</v>
      </c>
      <c r="C125" s="166">
        <v>1009</v>
      </c>
      <c r="D125" s="166">
        <v>111</v>
      </c>
      <c r="E125" s="166">
        <v>775</v>
      </c>
      <c r="F125" s="166">
        <v>1276</v>
      </c>
      <c r="G125" s="166">
        <v>1231</v>
      </c>
      <c r="H125" s="166">
        <v>1332</v>
      </c>
      <c r="I125" s="167">
        <f t="shared" ref="I125:I132" si="92">IFERROR(H125/G125-1,"-")</f>
        <v>8.2047116165719025E-2</v>
      </c>
      <c r="J125" s="167">
        <f t="shared" si="89"/>
        <v>4.265621397279225E-3</v>
      </c>
      <c r="K125" s="166">
        <v>1801</v>
      </c>
      <c r="L125" s="166">
        <v>373</v>
      </c>
      <c r="M125" s="166">
        <v>2778</v>
      </c>
      <c r="N125" s="166">
        <v>3882</v>
      </c>
      <c r="O125" s="166">
        <v>4124</v>
      </c>
      <c r="P125" s="166">
        <v>3817</v>
      </c>
      <c r="Q125" s="167">
        <f t="shared" ref="Q125:Q132" si="93">IFERROR(P125/O125-1,"-")</f>
        <v>-7.444228903976724E-2</v>
      </c>
      <c r="R125" s="167">
        <f t="shared" si="91"/>
        <v>2.7034798892826891E-3</v>
      </c>
      <c r="S125" s="166">
        <v>2810</v>
      </c>
      <c r="T125" s="166">
        <v>3553</v>
      </c>
      <c r="U125" s="166">
        <v>5158</v>
      </c>
      <c r="V125" s="166">
        <v>5355</v>
      </c>
      <c r="W125" s="166">
        <v>5149</v>
      </c>
      <c r="X125" s="167">
        <f t="shared" ref="X125:X132" si="94">IFERROR(W125/V125-1,"-")</f>
        <v>-3.8468720821661972E-2</v>
      </c>
      <c r="Y125" s="167">
        <f t="shared" ref="Y125:Y132" si="95">W125/W$8</f>
        <v>2.9864025594090529E-3</v>
      </c>
    </row>
    <row r="126" spans="1:25" s="57" customFormat="1" x14ac:dyDescent="0.25">
      <c r="B126" s="165" t="s">
        <v>115</v>
      </c>
      <c r="C126" s="166">
        <v>1174</v>
      </c>
      <c r="D126" s="166">
        <v>899</v>
      </c>
      <c r="E126" s="166">
        <v>1376</v>
      </c>
      <c r="F126" s="166">
        <v>2662</v>
      </c>
      <c r="G126" s="166">
        <v>2597</v>
      </c>
      <c r="H126" s="166">
        <v>2612</v>
      </c>
      <c r="I126" s="167">
        <f t="shared" si="92"/>
        <v>5.7758952637658734E-3</v>
      </c>
      <c r="J126" s="167">
        <f t="shared" si="89"/>
        <v>8.3647170343043066E-3</v>
      </c>
      <c r="K126" s="166">
        <v>1720</v>
      </c>
      <c r="L126" s="166">
        <v>844</v>
      </c>
      <c r="M126" s="166">
        <v>2945</v>
      </c>
      <c r="N126" s="166">
        <v>4470</v>
      </c>
      <c r="O126" s="166">
        <v>4156</v>
      </c>
      <c r="P126" s="166">
        <v>5065</v>
      </c>
      <c r="Q126" s="167">
        <f t="shared" si="93"/>
        <v>0.21871992300288734</v>
      </c>
      <c r="R126" s="167">
        <f t="shared" si="91"/>
        <v>3.5874051975941365E-3</v>
      </c>
      <c r="S126" s="166">
        <v>2894</v>
      </c>
      <c r="T126" s="166">
        <v>4321</v>
      </c>
      <c r="U126" s="166">
        <v>7132</v>
      </c>
      <c r="V126" s="166">
        <v>6753</v>
      </c>
      <c r="W126" s="166">
        <v>7677</v>
      </c>
      <c r="X126" s="167">
        <f t="shared" si="94"/>
        <v>0.13682807641048433</v>
      </c>
      <c r="Y126" s="167">
        <f t="shared" si="95"/>
        <v>4.4526339966174597E-3</v>
      </c>
    </row>
    <row r="127" spans="1:25" x14ac:dyDescent="0.25">
      <c r="A127" s="57"/>
      <c r="B127" s="165" t="s">
        <v>118</v>
      </c>
      <c r="C127" s="166">
        <v>890</v>
      </c>
      <c r="D127" s="166">
        <v>827</v>
      </c>
      <c r="E127" s="166">
        <v>1152</v>
      </c>
      <c r="F127" s="166">
        <v>1443</v>
      </c>
      <c r="G127" s="166">
        <v>1328</v>
      </c>
      <c r="H127" s="166">
        <v>1475</v>
      </c>
      <c r="I127" s="167">
        <f t="shared" si="92"/>
        <v>0.11069277108433728</v>
      </c>
      <c r="J127" s="167">
        <f t="shared" si="89"/>
        <v>4.7235672379781213E-3</v>
      </c>
      <c r="K127" s="166">
        <v>1060</v>
      </c>
      <c r="L127" s="166">
        <v>1675</v>
      </c>
      <c r="M127" s="166">
        <v>2485</v>
      </c>
      <c r="N127" s="166">
        <v>2592</v>
      </c>
      <c r="O127" s="166">
        <v>2453</v>
      </c>
      <c r="P127" s="166">
        <v>2408</v>
      </c>
      <c r="Q127" s="167">
        <f t="shared" si="93"/>
        <v>-1.8344883815735846E-2</v>
      </c>
      <c r="R127" s="167">
        <f t="shared" si="91"/>
        <v>1.7055225500111908E-3</v>
      </c>
      <c r="S127" s="166">
        <v>1950</v>
      </c>
      <c r="T127" s="166">
        <v>3637</v>
      </c>
      <c r="U127" s="166">
        <v>4035</v>
      </c>
      <c r="V127" s="166">
        <v>3781</v>
      </c>
      <c r="W127" s="166">
        <v>3883</v>
      </c>
      <c r="X127" s="167">
        <f t="shared" si="94"/>
        <v>2.6976990214228946E-2</v>
      </c>
      <c r="Y127" s="167">
        <f t="shared" si="95"/>
        <v>2.2521268475792101E-3</v>
      </c>
    </row>
    <row r="128" spans="1:25" x14ac:dyDescent="0.25">
      <c r="A128" s="57"/>
      <c r="B128" s="165" t="s">
        <v>125</v>
      </c>
      <c r="C128" s="166">
        <v>261</v>
      </c>
      <c r="D128" s="166">
        <v>91</v>
      </c>
      <c r="E128" s="166">
        <v>313</v>
      </c>
      <c r="F128" s="166">
        <v>310</v>
      </c>
      <c r="G128" s="166">
        <v>322</v>
      </c>
      <c r="H128" s="166">
        <v>451</v>
      </c>
      <c r="I128" s="167">
        <f t="shared" si="92"/>
        <v>0.40062111801242239</v>
      </c>
      <c r="J128" s="167">
        <f t="shared" si="89"/>
        <v>1.4442907283580559E-3</v>
      </c>
      <c r="K128" s="166">
        <v>266</v>
      </c>
      <c r="L128" s="166">
        <v>144</v>
      </c>
      <c r="M128" s="166">
        <v>739</v>
      </c>
      <c r="N128" s="166">
        <v>817</v>
      </c>
      <c r="O128" s="166">
        <v>824</v>
      </c>
      <c r="P128" s="166">
        <v>744</v>
      </c>
      <c r="Q128" s="167">
        <f t="shared" si="93"/>
        <v>-9.7087378640776656E-2</v>
      </c>
      <c r="R128" s="167">
        <f t="shared" si="91"/>
        <v>5.2695547226259379E-4</v>
      </c>
      <c r="S128" s="166">
        <v>527</v>
      </c>
      <c r="T128" s="166">
        <v>1052</v>
      </c>
      <c r="U128" s="166">
        <v>1127</v>
      </c>
      <c r="V128" s="166">
        <v>1146</v>
      </c>
      <c r="W128" s="166">
        <v>1195</v>
      </c>
      <c r="X128" s="167">
        <f t="shared" si="94"/>
        <v>4.2757417102966766E-2</v>
      </c>
      <c r="Y128" s="167">
        <f t="shared" si="95"/>
        <v>6.9309595231963842E-4</v>
      </c>
    </row>
    <row r="129" spans="1:25" x14ac:dyDescent="0.25">
      <c r="A129" s="57"/>
      <c r="B129" s="165" t="s">
        <v>121</v>
      </c>
      <c r="C129" s="166">
        <v>170</v>
      </c>
      <c r="D129" s="166">
        <v>88</v>
      </c>
      <c r="E129" s="166">
        <v>236</v>
      </c>
      <c r="F129" s="166">
        <v>272</v>
      </c>
      <c r="G129" s="166">
        <v>279</v>
      </c>
      <c r="H129" s="166">
        <v>262</v>
      </c>
      <c r="I129" s="167">
        <f t="shared" si="92"/>
        <v>-6.0931899641577081E-2</v>
      </c>
      <c r="J129" s="167">
        <f t="shared" si="89"/>
        <v>8.3903363820357136E-4</v>
      </c>
      <c r="K129" s="166">
        <v>285</v>
      </c>
      <c r="L129" s="166">
        <v>154</v>
      </c>
      <c r="M129" s="166">
        <v>545</v>
      </c>
      <c r="N129" s="166">
        <v>582</v>
      </c>
      <c r="O129" s="166">
        <v>617</v>
      </c>
      <c r="P129" s="166">
        <v>754</v>
      </c>
      <c r="Q129" s="167">
        <f t="shared" si="93"/>
        <v>0.22204213938411677</v>
      </c>
      <c r="R129" s="167">
        <f t="shared" si="91"/>
        <v>5.3403820710483298E-4</v>
      </c>
      <c r="S129" s="166">
        <v>455</v>
      </c>
      <c r="T129" s="166">
        <v>781</v>
      </c>
      <c r="U129" s="166">
        <v>854</v>
      </c>
      <c r="V129" s="166">
        <v>896</v>
      </c>
      <c r="W129" s="166">
        <v>1016</v>
      </c>
      <c r="X129" s="167">
        <f t="shared" si="94"/>
        <v>0.1339285714285714</v>
      </c>
      <c r="Y129" s="167">
        <f t="shared" si="95"/>
        <v>5.8927655862489766E-4</v>
      </c>
    </row>
    <row r="130" spans="1:25" x14ac:dyDescent="0.25">
      <c r="A130" s="57"/>
      <c r="B130" s="165" t="s">
        <v>130</v>
      </c>
      <c r="C130" s="166">
        <v>169</v>
      </c>
      <c r="D130" s="166">
        <v>12</v>
      </c>
      <c r="E130" s="166">
        <v>137</v>
      </c>
      <c r="F130" s="166">
        <v>135</v>
      </c>
      <c r="G130" s="166">
        <v>158</v>
      </c>
      <c r="H130" s="166">
        <v>188</v>
      </c>
      <c r="I130" s="167">
        <f t="shared" si="92"/>
        <v>0.18987341772151889</v>
      </c>
      <c r="J130" s="167">
        <f t="shared" si="89"/>
        <v>6.0205467168805878E-4</v>
      </c>
      <c r="K130" s="166">
        <v>461</v>
      </c>
      <c r="L130" s="166">
        <v>19</v>
      </c>
      <c r="M130" s="166">
        <v>399</v>
      </c>
      <c r="N130" s="166">
        <v>614</v>
      </c>
      <c r="O130" s="166">
        <v>661</v>
      </c>
      <c r="P130" s="166">
        <v>454</v>
      </c>
      <c r="Q130" s="167">
        <f t="shared" si="93"/>
        <v>-0.31316187594553702</v>
      </c>
      <c r="R130" s="167">
        <f t="shared" si="91"/>
        <v>3.2155616183765804E-4</v>
      </c>
      <c r="S130" s="166">
        <v>630</v>
      </c>
      <c r="T130" s="166">
        <v>536</v>
      </c>
      <c r="U130" s="166">
        <v>749</v>
      </c>
      <c r="V130" s="166">
        <v>819</v>
      </c>
      <c r="W130" s="166">
        <v>642</v>
      </c>
      <c r="X130" s="167">
        <f t="shared" si="94"/>
        <v>-0.21611721611721613</v>
      </c>
      <c r="Y130" s="167">
        <f t="shared" si="95"/>
        <v>3.723578254302995E-4</v>
      </c>
    </row>
    <row r="131" spans="1:25" x14ac:dyDescent="0.25">
      <c r="A131" s="57"/>
      <c r="B131" s="165" t="s">
        <v>133</v>
      </c>
      <c r="C131" s="166">
        <v>146</v>
      </c>
      <c r="D131" s="166">
        <v>53</v>
      </c>
      <c r="E131" s="166">
        <v>125</v>
      </c>
      <c r="F131" s="166">
        <v>247</v>
      </c>
      <c r="G131" s="166">
        <v>166</v>
      </c>
      <c r="H131" s="166">
        <v>170</v>
      </c>
      <c r="I131" s="167">
        <f t="shared" si="92"/>
        <v>2.4096385542168752E-2</v>
      </c>
      <c r="J131" s="167">
        <f t="shared" si="89"/>
        <v>5.4441113929239366E-4</v>
      </c>
      <c r="K131" s="166">
        <v>824</v>
      </c>
      <c r="L131" s="166">
        <v>61</v>
      </c>
      <c r="M131" s="166">
        <v>854</v>
      </c>
      <c r="N131" s="166">
        <v>1174</v>
      </c>
      <c r="O131" s="166">
        <v>1126</v>
      </c>
      <c r="P131" s="166">
        <v>1171</v>
      </c>
      <c r="Q131" s="167">
        <f t="shared" si="93"/>
        <v>3.9964476021314477E-2</v>
      </c>
      <c r="R131" s="167">
        <f t="shared" si="91"/>
        <v>8.2938825002620614E-4</v>
      </c>
      <c r="S131" s="166">
        <v>970</v>
      </c>
      <c r="T131" s="166">
        <v>979</v>
      </c>
      <c r="U131" s="166">
        <v>1421</v>
      </c>
      <c r="V131" s="166">
        <v>1292</v>
      </c>
      <c r="W131" s="166">
        <v>1341</v>
      </c>
      <c r="X131" s="167">
        <f t="shared" si="94"/>
        <v>3.7925696594427238E-2</v>
      </c>
      <c r="Y131" s="167">
        <f t="shared" si="95"/>
        <v>7.7777545779132652E-4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7607</v>
      </c>
      <c r="E132" s="171">
        <f t="shared" si="97"/>
        <v>10653</v>
      </c>
      <c r="F132" s="171">
        <f t="shared" si="97"/>
        <v>10689</v>
      </c>
      <c r="G132" s="171">
        <f t="shared" si="97"/>
        <v>10320</v>
      </c>
      <c r="H132" s="171">
        <f t="shared" si="97"/>
        <v>11056</v>
      </c>
      <c r="I132" s="172">
        <f t="shared" si="92"/>
        <v>7.1317829457364423E-2</v>
      </c>
      <c r="J132" s="172">
        <f t="shared" si="89"/>
        <v>3.5405938564804139E-2</v>
      </c>
      <c r="K132" s="171">
        <f t="shared" ref="K132:P132" si="98">K124-SUM(K125:K131)</f>
        <v>5197</v>
      </c>
      <c r="L132" s="171">
        <f t="shared" si="98"/>
        <v>3574</v>
      </c>
      <c r="M132" s="171">
        <f t="shared" si="98"/>
        <v>10734</v>
      </c>
      <c r="N132" s="171">
        <f t="shared" si="98"/>
        <v>14029</v>
      </c>
      <c r="O132" s="171">
        <f t="shared" si="98"/>
        <v>14507</v>
      </c>
      <c r="P132" s="171">
        <f t="shared" si="98"/>
        <v>16876</v>
      </c>
      <c r="Q132" s="172">
        <f t="shared" si="93"/>
        <v>0.1633004756324532</v>
      </c>
      <c r="R132" s="172">
        <f t="shared" si="91"/>
        <v>1.1952823319762813E-2</v>
      </c>
      <c r="S132" s="171">
        <f>S124-SUM(S125:S131)</f>
        <v>15677</v>
      </c>
      <c r="T132" s="171">
        <f>T124-SUM(T125:T131)</f>
        <v>21387</v>
      </c>
      <c r="U132" s="171">
        <f>U124-SUM(U125:U131)</f>
        <v>24718</v>
      </c>
      <c r="V132" s="171">
        <f>V124-SUM(V125:V131)</f>
        <v>24827</v>
      </c>
      <c r="W132" s="171">
        <f>W124-SUM(W125:W131)</f>
        <v>27932</v>
      </c>
      <c r="X132" s="172">
        <f t="shared" si="94"/>
        <v>0.12506545293430538</v>
      </c>
      <c r="Y132" s="172">
        <f t="shared" si="95"/>
        <v>1.6200465389282128E-2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19242</v>
      </c>
      <c r="F134" s="178">
        <f t="shared" si="99"/>
        <v>18573</v>
      </c>
      <c r="G134" s="178">
        <f t="shared" si="99"/>
        <v>21086</v>
      </c>
      <c r="H134" s="178">
        <f t="shared" si="99"/>
        <v>20128</v>
      </c>
      <c r="I134" s="179">
        <f>IFERROR(H134/G134-1,"-")</f>
        <v>-4.5432988712890032E-2</v>
      </c>
      <c r="J134" s="179">
        <f t="shared" ref="J134:J146" si="100">H134/H$8</f>
        <v>6.4458278892219403E-2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66024</v>
      </c>
      <c r="N134" s="178">
        <f t="shared" si="101"/>
        <v>73849</v>
      </c>
      <c r="O134" s="178">
        <f t="shared" si="101"/>
        <v>77626</v>
      </c>
      <c r="P134" s="178">
        <f t="shared" si="101"/>
        <v>71340</v>
      </c>
      <c r="Q134" s="179">
        <f>IFERROR(P134/O134-1,"-")</f>
        <v>-8.0978022827403184E-2</v>
      </c>
      <c r="R134" s="179">
        <f t="shared" ref="R134:R146" si="102">P134/P$8</f>
        <v>5.0528230364534195E-2</v>
      </c>
      <c r="S134" s="178">
        <f>S135+S138</f>
        <v>39287</v>
      </c>
      <c r="T134" s="178">
        <f>T135+T138</f>
        <v>85266</v>
      </c>
      <c r="U134" s="178">
        <f>U135+U138</f>
        <v>92422</v>
      </c>
      <c r="V134" s="178">
        <f>V135+V138</f>
        <v>98712</v>
      </c>
      <c r="W134" s="178">
        <f>W135+W138</f>
        <v>91468</v>
      </c>
      <c r="X134" s="179">
        <f>IFERROR(W134/V134-1,"-")</f>
        <v>-7.3385201393954103E-2</v>
      </c>
      <c r="Y134" s="179">
        <f>W134/W$8</f>
        <v>5.3051130181399737E-2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1779</v>
      </c>
      <c r="F135" s="162">
        <v>2368</v>
      </c>
      <c r="G135" s="162">
        <v>2702</v>
      </c>
      <c r="H135" s="162">
        <v>755</v>
      </c>
      <c r="I135" s="163">
        <f>IFERROR(H135/G135-1,"-")</f>
        <v>-0.72057735011102886</v>
      </c>
      <c r="J135" s="163">
        <f t="shared" si="100"/>
        <v>2.4178259421515128E-3</v>
      </c>
      <c r="K135" s="162">
        <v>1373</v>
      </c>
      <c r="L135" s="162">
        <v>0</v>
      </c>
      <c r="M135" s="162">
        <v>5952</v>
      </c>
      <c r="N135" s="162">
        <v>5795</v>
      </c>
      <c r="O135" s="162">
        <v>3416</v>
      </c>
      <c r="P135" s="162">
        <v>3679</v>
      </c>
      <c r="Q135" s="163">
        <f>IFERROR(P135/O135-1,"-")</f>
        <v>7.6990632318501229E-2</v>
      </c>
      <c r="R135" s="163">
        <f t="shared" si="102"/>
        <v>2.6057381484597885E-3</v>
      </c>
      <c r="S135" s="162">
        <v>1887</v>
      </c>
      <c r="T135" s="162">
        <v>7731</v>
      </c>
      <c r="U135" s="162">
        <v>8163</v>
      </c>
      <c r="V135" s="162">
        <v>6118</v>
      </c>
      <c r="W135" s="162">
        <v>4434</v>
      </c>
      <c r="X135" s="163">
        <f>IFERROR(W135/V135-1,"-")</f>
        <v>-0.27525335076822488</v>
      </c>
      <c r="Y135" s="163">
        <f>W135/W$8</f>
        <v>2.5717049812429096E-3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1708</v>
      </c>
      <c r="F136" s="166">
        <v>2368</v>
      </c>
      <c r="G136" s="166">
        <v>2702</v>
      </c>
      <c r="H136" s="166">
        <v>755</v>
      </c>
      <c r="I136" s="167">
        <f>IFERROR(H136/G136-1,"-")</f>
        <v>-0.72057735011102886</v>
      </c>
      <c r="J136" s="167">
        <f t="shared" si="100"/>
        <v>2.4178259421515128E-3</v>
      </c>
      <c r="K136" s="166">
        <v>632</v>
      </c>
      <c r="L136" s="166">
        <v>0</v>
      </c>
      <c r="M136" s="166">
        <v>3781</v>
      </c>
      <c r="N136" s="166">
        <v>3022</v>
      </c>
      <c r="O136" s="166">
        <v>1009</v>
      </c>
      <c r="P136" s="166">
        <v>943</v>
      </c>
      <c r="Q136" s="167">
        <f>IFERROR(P136/O136-1,"-")</f>
        <v>-6.5411298315163569E-2</v>
      </c>
      <c r="R136" s="167">
        <f t="shared" si="102"/>
        <v>6.6790189562315316E-4</v>
      </c>
      <c r="S136" s="166">
        <v>1146</v>
      </c>
      <c r="T136" s="166">
        <v>5489</v>
      </c>
      <c r="U136" s="166">
        <v>5390</v>
      </c>
      <c r="V136" s="166">
        <v>3711</v>
      </c>
      <c r="W136" s="166">
        <v>1698</v>
      </c>
      <c r="X136" s="167">
        <f>IFERROR(W136/V136-1,"-")</f>
        <v>-0.54244139046079232</v>
      </c>
      <c r="Y136" s="167">
        <f>W136/W$8</f>
        <v>9.8483424856798843E-4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2171</v>
      </c>
      <c r="N137" s="166">
        <v>2773</v>
      </c>
      <c r="O137" s="166">
        <v>2407</v>
      </c>
      <c r="P137" s="166">
        <v>2736</v>
      </c>
      <c r="Q137" s="167">
        <f>IFERROR(P137/O137-1,"-")</f>
        <v>0.13668466971333615</v>
      </c>
      <c r="R137" s="167">
        <f t="shared" si="102"/>
        <v>1.9378362528366354E-3</v>
      </c>
      <c r="S137" s="166">
        <v>741</v>
      </c>
      <c r="T137" s="166">
        <v>2242</v>
      </c>
      <c r="U137" s="166">
        <v>2773</v>
      </c>
      <c r="V137" s="166">
        <v>2407</v>
      </c>
      <c r="W137" s="166">
        <v>2736</v>
      </c>
      <c r="X137" s="167">
        <f>IFERROR(W137/V137-1,"-")</f>
        <v>0.13668466971333615</v>
      </c>
      <c r="Y137" s="167">
        <f>W137/W$8</f>
        <v>1.5868707326749212E-3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17463</v>
      </c>
      <c r="F138" s="162">
        <v>16205</v>
      </c>
      <c r="G138" s="162">
        <v>18384</v>
      </c>
      <c r="H138" s="162">
        <v>19373</v>
      </c>
      <c r="I138" s="163">
        <f>IFERROR(H138/G138-1,"-")</f>
        <v>5.379677980852926E-2</v>
      </c>
      <c r="J138" s="163">
        <f t="shared" si="100"/>
        <v>6.2040452950067888E-2</v>
      </c>
      <c r="K138" s="162">
        <v>31161</v>
      </c>
      <c r="L138" s="162">
        <v>0</v>
      </c>
      <c r="M138" s="162">
        <v>60072</v>
      </c>
      <c r="N138" s="162">
        <v>68054</v>
      </c>
      <c r="O138" s="162">
        <v>74210</v>
      </c>
      <c r="P138" s="162">
        <v>67661</v>
      </c>
      <c r="Q138" s="163">
        <f>IFERROR(P138/O138-1,"-")</f>
        <v>-8.8249562053631547E-2</v>
      </c>
      <c r="R138" s="163">
        <f t="shared" si="102"/>
        <v>4.7922492216074405E-2</v>
      </c>
      <c r="S138" s="162">
        <v>37400</v>
      </c>
      <c r="T138" s="162">
        <v>77535</v>
      </c>
      <c r="U138" s="162">
        <v>84259</v>
      </c>
      <c r="V138" s="162">
        <v>92594</v>
      </c>
      <c r="W138" s="162">
        <v>87034</v>
      </c>
      <c r="X138" s="163">
        <f>IFERROR(W138/V138-1,"-")</f>
        <v>-6.0047087284273326E-2</v>
      </c>
      <c r="Y138" s="163">
        <f>W138/W$8</f>
        <v>5.047942520015683E-2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9027</v>
      </c>
      <c r="F139" s="166">
        <v>8375</v>
      </c>
      <c r="G139" s="166">
        <v>10258</v>
      </c>
      <c r="H139" s="166">
        <v>11012</v>
      </c>
      <c r="I139" s="167">
        <f t="shared" ref="I139:I146" si="103">IFERROR(H139/G139-1,"-")</f>
        <v>7.350360694092406E-2</v>
      </c>
      <c r="J139" s="167">
        <f t="shared" si="100"/>
        <v>3.5265032152281404E-2</v>
      </c>
      <c r="K139" s="166">
        <v>12322</v>
      </c>
      <c r="L139" s="166">
        <v>0</v>
      </c>
      <c r="M139" s="166">
        <v>23092</v>
      </c>
      <c r="N139" s="166">
        <v>24614</v>
      </c>
      <c r="O139" s="166">
        <v>28399</v>
      </c>
      <c r="P139" s="166">
        <v>27605</v>
      </c>
      <c r="Q139" s="167">
        <f t="shared" ref="Q139:Q146" si="104">IFERROR(P139/O139-1,"-")</f>
        <v>-2.7958730941230359E-2</v>
      </c>
      <c r="R139" s="167">
        <f t="shared" si="102"/>
        <v>1.9551889532001213E-2</v>
      </c>
      <c r="S139" s="166">
        <v>15636</v>
      </c>
      <c r="T139" s="166">
        <v>32119</v>
      </c>
      <c r="U139" s="166">
        <v>32989</v>
      </c>
      <c r="V139" s="166">
        <v>38657</v>
      </c>
      <c r="W139" s="166">
        <v>38617</v>
      </c>
      <c r="X139" s="167">
        <f t="shared" ref="X139:X146" si="105">IFERROR(W139/V139-1,"-")</f>
        <v>-1.0347414439816349E-3</v>
      </c>
      <c r="Y139" s="167">
        <f t="shared" ref="Y139:Y146" si="106">W139/W$8</f>
        <v>2.2397729197261487E-2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458</v>
      </c>
      <c r="F140" s="166">
        <v>914</v>
      </c>
      <c r="G140" s="166">
        <v>832</v>
      </c>
      <c r="H140" s="166">
        <v>908</v>
      </c>
      <c r="I140" s="167">
        <f t="shared" si="103"/>
        <v>9.1346153846153744E-2</v>
      </c>
      <c r="J140" s="167">
        <f t="shared" si="100"/>
        <v>2.9077959675146673E-3</v>
      </c>
      <c r="K140" s="166">
        <v>1709</v>
      </c>
      <c r="L140" s="166">
        <v>0</v>
      </c>
      <c r="M140" s="166">
        <v>4339</v>
      </c>
      <c r="N140" s="166">
        <v>6747</v>
      </c>
      <c r="O140" s="166">
        <v>8161</v>
      </c>
      <c r="P140" s="166">
        <v>6624</v>
      </c>
      <c r="Q140" s="167">
        <f t="shared" si="104"/>
        <v>-0.18833476289670381</v>
      </c>
      <c r="R140" s="167">
        <f t="shared" si="102"/>
        <v>4.691603559499222E-3</v>
      </c>
      <c r="S140" s="166">
        <v>2675</v>
      </c>
      <c r="T140" s="166">
        <v>4797</v>
      </c>
      <c r="U140" s="166">
        <v>7661</v>
      </c>
      <c r="V140" s="166">
        <v>8993</v>
      </c>
      <c r="W140" s="166">
        <v>7532</v>
      </c>
      <c r="X140" s="167">
        <f t="shared" si="105"/>
        <v>-0.16245969087067724</v>
      </c>
      <c r="Y140" s="167">
        <f t="shared" si="106"/>
        <v>4.3685344877585916E-3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2224</v>
      </c>
      <c r="F141" s="166">
        <v>1808</v>
      </c>
      <c r="G141" s="166">
        <v>2095</v>
      </c>
      <c r="H141" s="166">
        <v>2012</v>
      </c>
      <c r="I141" s="167">
        <f t="shared" si="103"/>
        <v>-3.9618138424820981E-2</v>
      </c>
      <c r="J141" s="167">
        <f t="shared" si="100"/>
        <v>6.4432659544487996E-3</v>
      </c>
      <c r="K141" s="166">
        <v>3010</v>
      </c>
      <c r="L141" s="166">
        <v>0</v>
      </c>
      <c r="M141" s="166">
        <v>7965</v>
      </c>
      <c r="N141" s="166">
        <v>7599</v>
      </c>
      <c r="O141" s="166">
        <v>7962</v>
      </c>
      <c r="P141" s="166">
        <v>6037</v>
      </c>
      <c r="Q141" s="167">
        <f t="shared" si="104"/>
        <v>-0.2417734237628737</v>
      </c>
      <c r="R141" s="167">
        <f t="shared" si="102"/>
        <v>4.2758470242597836E-3</v>
      </c>
      <c r="S141" s="166">
        <v>3097</v>
      </c>
      <c r="T141" s="166">
        <v>10189</v>
      </c>
      <c r="U141" s="166">
        <v>9407</v>
      </c>
      <c r="V141" s="166">
        <v>10057</v>
      </c>
      <c r="W141" s="166">
        <v>8049</v>
      </c>
      <c r="X141" s="167">
        <f t="shared" si="105"/>
        <v>-0.19966192701600871</v>
      </c>
      <c r="Y141" s="167">
        <f t="shared" si="106"/>
        <v>4.6683927365864181E-3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1624</v>
      </c>
      <c r="F142" s="166">
        <v>1183</v>
      </c>
      <c r="G142" s="166">
        <v>763</v>
      </c>
      <c r="H142" s="166">
        <v>670</v>
      </c>
      <c r="I142" s="167">
        <f t="shared" si="103"/>
        <v>-0.1218872870249017</v>
      </c>
      <c r="J142" s="167">
        <f t="shared" si="100"/>
        <v>2.1456203725053161E-3</v>
      </c>
      <c r="K142" s="166">
        <v>312</v>
      </c>
      <c r="L142" s="166">
        <v>0</v>
      </c>
      <c r="M142" s="166">
        <v>1754</v>
      </c>
      <c r="N142" s="166">
        <v>1872</v>
      </c>
      <c r="O142" s="166">
        <v>1479</v>
      </c>
      <c r="P142" s="166">
        <v>1350</v>
      </c>
      <c r="Q142" s="167">
        <f t="shared" si="104"/>
        <v>-8.7221095334685583E-2</v>
      </c>
      <c r="R142" s="167">
        <f t="shared" si="102"/>
        <v>9.5616920370228712E-4</v>
      </c>
      <c r="S142" s="166">
        <v>406</v>
      </c>
      <c r="T142" s="166">
        <v>3378</v>
      </c>
      <c r="U142" s="166">
        <v>3055</v>
      </c>
      <c r="V142" s="166">
        <v>2242</v>
      </c>
      <c r="W142" s="166">
        <v>2020</v>
      </c>
      <c r="X142" s="167">
        <f t="shared" si="105"/>
        <v>-9.9018733273862569E-2</v>
      </c>
      <c r="Y142" s="167">
        <f t="shared" si="106"/>
        <v>1.1715931578959579E-3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150</v>
      </c>
      <c r="F143" s="166">
        <v>213</v>
      </c>
      <c r="G143" s="166">
        <v>309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1316</v>
      </c>
      <c r="N143" s="166">
        <v>1490</v>
      </c>
      <c r="O143" s="166">
        <v>1717</v>
      </c>
      <c r="P143" s="166">
        <v>1449</v>
      </c>
      <c r="Q143" s="167">
        <f t="shared" si="104"/>
        <v>-0.1560861968549796</v>
      </c>
      <c r="R143" s="167">
        <f t="shared" si="102"/>
        <v>1.0262882786404549E-3</v>
      </c>
      <c r="S143" s="166">
        <v>671</v>
      </c>
      <c r="T143" s="166">
        <v>1466</v>
      </c>
      <c r="U143" s="166">
        <v>1703</v>
      </c>
      <c r="V143" s="166">
        <v>2026</v>
      </c>
      <c r="W143" s="166">
        <v>1449</v>
      </c>
      <c r="X143" s="167">
        <f t="shared" si="105"/>
        <v>-0.28479763079960518</v>
      </c>
      <c r="Y143" s="167">
        <f t="shared" si="106"/>
        <v>8.4041509197586286E-4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0</v>
      </c>
      <c r="M144" s="166">
        <v>1480</v>
      </c>
      <c r="N144" s="166">
        <v>1805</v>
      </c>
      <c r="O144" s="166">
        <v>1790</v>
      </c>
      <c r="P144" s="166">
        <v>1975</v>
      </c>
      <c r="Q144" s="167">
        <f t="shared" si="104"/>
        <v>0.1033519553072626</v>
      </c>
      <c r="R144" s="167">
        <f t="shared" si="102"/>
        <v>1.398840131342235E-3</v>
      </c>
      <c r="S144" s="166">
        <v>1581</v>
      </c>
      <c r="T144" s="166">
        <v>1548</v>
      </c>
      <c r="U144" s="166">
        <v>1944</v>
      </c>
      <c r="V144" s="166">
        <v>1796</v>
      </c>
      <c r="W144" s="166">
        <v>1975</v>
      </c>
      <c r="X144" s="167">
        <f t="shared" si="105"/>
        <v>9.9665924276169271E-2</v>
      </c>
      <c r="Y144" s="167">
        <f t="shared" si="106"/>
        <v>1.1454933103190678E-3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53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664</v>
      </c>
      <c r="N145" s="166">
        <v>1226</v>
      </c>
      <c r="O145" s="166">
        <v>1096</v>
      </c>
      <c r="P145" s="166">
        <v>798</v>
      </c>
      <c r="Q145" s="167">
        <f t="shared" si="104"/>
        <v>-0.27189781021897808</v>
      </c>
      <c r="R145" s="167">
        <f t="shared" si="102"/>
        <v>5.6520224041068528E-4</v>
      </c>
      <c r="S145" s="166">
        <v>3277</v>
      </c>
      <c r="T145" s="166">
        <v>713</v>
      </c>
      <c r="U145" s="166">
        <v>1288</v>
      </c>
      <c r="V145" s="166">
        <v>1149</v>
      </c>
      <c r="W145" s="166">
        <v>798</v>
      </c>
      <c r="X145" s="167">
        <f t="shared" si="105"/>
        <v>-0.3054830287206266</v>
      </c>
      <c r="Y145" s="167">
        <f t="shared" si="106"/>
        <v>4.6283729703018535E-4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3863</v>
      </c>
      <c r="F146" s="171">
        <f t="shared" si="108"/>
        <v>3511</v>
      </c>
      <c r="G146" s="171">
        <f t="shared" si="108"/>
        <v>4068</v>
      </c>
      <c r="H146" s="171">
        <f t="shared" si="108"/>
        <v>4771</v>
      </c>
      <c r="I146" s="172">
        <f t="shared" si="103"/>
        <v>0.17281219272369719</v>
      </c>
      <c r="J146" s="172">
        <f t="shared" si="100"/>
        <v>1.5278738503317705E-2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19462</v>
      </c>
      <c r="N146" s="171">
        <f t="shared" si="109"/>
        <v>22701</v>
      </c>
      <c r="O146" s="171">
        <f t="shared" si="109"/>
        <v>23606</v>
      </c>
      <c r="P146" s="171">
        <f t="shared" si="109"/>
        <v>21823</v>
      </c>
      <c r="Q146" s="172">
        <f t="shared" si="104"/>
        <v>-7.5531644497161765E-2</v>
      </c>
      <c r="R146" s="172">
        <f t="shared" si="102"/>
        <v>1.5456652246218528E-2</v>
      </c>
      <c r="S146" s="171">
        <f>S138-SUM(S139:S145)</f>
        <v>10057</v>
      </c>
      <c r="T146" s="171">
        <f>T138-SUM(T139:T145)</f>
        <v>23325</v>
      </c>
      <c r="U146" s="171">
        <f>U138-SUM(U139:U145)</f>
        <v>26212</v>
      </c>
      <c r="V146" s="171">
        <f>V138-SUM(V139:V145)</f>
        <v>27674</v>
      </c>
      <c r="W146" s="171">
        <f>W138-SUM(W139:W145)</f>
        <v>26594</v>
      </c>
      <c r="X146" s="172">
        <f t="shared" si="105"/>
        <v>-3.9025800390258047E-2</v>
      </c>
      <c r="Y146" s="172">
        <f t="shared" si="106"/>
        <v>1.5424429921329259E-2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2656</v>
      </c>
      <c r="E148" s="178">
        <f t="shared" si="110"/>
        <v>12694</v>
      </c>
      <c r="F148" s="178">
        <f t="shared" si="110"/>
        <v>12356</v>
      </c>
      <c r="G148" s="178">
        <f t="shared" si="110"/>
        <v>14219</v>
      </c>
      <c r="H148" s="178">
        <f t="shared" si="110"/>
        <v>13918</v>
      </c>
      <c r="I148" s="179">
        <f>IFERROR(H148/G148-1,"-")</f>
        <v>-2.1168858569519666E-2</v>
      </c>
      <c r="J148" s="179">
        <f t="shared" ref="J148:J160" si="111">H148/H$8</f>
        <v>4.4571260215714906E-2</v>
      </c>
      <c r="K148" s="178">
        <f t="shared" ref="K148:P148" si="112">K149+K152</f>
        <v>16907</v>
      </c>
      <c r="L148" s="178">
        <f t="shared" si="112"/>
        <v>14234</v>
      </c>
      <c r="M148" s="178">
        <f t="shared" si="112"/>
        <v>32159</v>
      </c>
      <c r="N148" s="178">
        <f t="shared" si="112"/>
        <v>33450</v>
      </c>
      <c r="O148" s="178">
        <f t="shared" si="112"/>
        <v>35137</v>
      </c>
      <c r="P148" s="178">
        <f t="shared" si="112"/>
        <v>31584</v>
      </c>
      <c r="Q148" s="179">
        <f>IFERROR(P148/O148-1,"-")</f>
        <v>-0.10111847909610949</v>
      </c>
      <c r="R148" s="179">
        <f t="shared" ref="R148:R160" si="113">P148/P$8</f>
        <v>2.2370109725728175E-2</v>
      </c>
      <c r="S148" s="178">
        <f>S149+S152</f>
        <v>22394</v>
      </c>
      <c r="T148" s="178">
        <f>T149+T152</f>
        <v>44853</v>
      </c>
      <c r="U148" s="178">
        <f>U149+U152</f>
        <v>45806</v>
      </c>
      <c r="V148" s="178">
        <f>V149+V152</f>
        <v>49356</v>
      </c>
      <c r="W148" s="178">
        <f>W149+W152</f>
        <v>45502</v>
      </c>
      <c r="X148" s="179">
        <f>IFERROR(W148/V148-1,"-")</f>
        <v>-7.8085744387713762E-2</v>
      </c>
      <c r="Y148" s="179">
        <f>W148/W$8</f>
        <v>2.6391005876525681E-2</v>
      </c>
    </row>
    <row r="149" spans="1:25" x14ac:dyDescent="0.25">
      <c r="A149" s="57"/>
      <c r="B149" s="161" t="s">
        <v>99</v>
      </c>
      <c r="C149" s="162">
        <v>3443</v>
      </c>
      <c r="D149" s="162">
        <v>1310</v>
      </c>
      <c r="E149" s="162">
        <v>7630</v>
      </c>
      <c r="F149" s="162">
        <v>7654</v>
      </c>
      <c r="G149" s="162">
        <v>7082</v>
      </c>
      <c r="H149" s="162">
        <v>6514</v>
      </c>
      <c r="I149" s="163">
        <f>IFERROR(H149/G149-1,"-")</f>
        <v>-8.0203332391979631E-2</v>
      </c>
      <c r="J149" s="163">
        <f t="shared" si="111"/>
        <v>2.0860553890297954E-2</v>
      </c>
      <c r="K149" s="162">
        <v>4415</v>
      </c>
      <c r="L149" s="162">
        <v>10211</v>
      </c>
      <c r="M149" s="162">
        <v>16106</v>
      </c>
      <c r="N149" s="162">
        <v>14608</v>
      </c>
      <c r="O149" s="162">
        <v>14494</v>
      </c>
      <c r="P149" s="162">
        <v>11361</v>
      </c>
      <c r="Q149" s="163">
        <f>IFERROR(P149/O149-1,"-")</f>
        <v>-0.21615841037670758</v>
      </c>
      <c r="R149" s="163">
        <f t="shared" si="113"/>
        <v>8.0466950542679144E-3</v>
      </c>
      <c r="S149" s="162">
        <v>7858</v>
      </c>
      <c r="T149" s="162">
        <v>23736</v>
      </c>
      <c r="U149" s="162">
        <v>22262</v>
      </c>
      <c r="V149" s="162">
        <v>21576</v>
      </c>
      <c r="W149" s="162">
        <v>17875</v>
      </c>
      <c r="X149" s="163">
        <f>IFERROR(W149/V149-1,"-")</f>
        <v>-0.17153318502039305</v>
      </c>
      <c r="Y149" s="163">
        <f>W149/W$8</f>
        <v>1.0367439454153587E-2</v>
      </c>
    </row>
    <row r="150" spans="1:25" x14ac:dyDescent="0.25">
      <c r="A150" s="57"/>
      <c r="B150" s="165" t="s">
        <v>105</v>
      </c>
      <c r="C150" s="166">
        <v>545</v>
      </c>
      <c r="D150" s="166">
        <v>931</v>
      </c>
      <c r="E150" s="166">
        <v>1817</v>
      </c>
      <c r="F150" s="166">
        <v>1788</v>
      </c>
      <c r="G150" s="166">
        <v>1534</v>
      </c>
      <c r="H150" s="166">
        <v>1926</v>
      </c>
      <c r="I150" s="167">
        <f>IFERROR(H150/G150-1,"-")</f>
        <v>0.2555410691003912</v>
      </c>
      <c r="J150" s="167">
        <f t="shared" si="111"/>
        <v>6.1678579663361774E-3</v>
      </c>
      <c r="K150" s="166">
        <v>3315</v>
      </c>
      <c r="L150" s="166">
        <v>9355</v>
      </c>
      <c r="M150" s="166">
        <v>14382</v>
      </c>
      <c r="N150" s="166">
        <v>13745</v>
      </c>
      <c r="O150" s="166">
        <v>13854</v>
      </c>
      <c r="P150" s="166">
        <v>9873</v>
      </c>
      <c r="Q150" s="167">
        <f>IFERROR(P150/O150-1,"-")</f>
        <v>-0.28735383282806415</v>
      </c>
      <c r="R150" s="167">
        <f t="shared" si="113"/>
        <v>6.9927841097427263E-3</v>
      </c>
      <c r="S150" s="166">
        <v>3860</v>
      </c>
      <c r="T150" s="166">
        <v>16199</v>
      </c>
      <c r="U150" s="166">
        <v>15533</v>
      </c>
      <c r="V150" s="166">
        <v>15388</v>
      </c>
      <c r="W150" s="166">
        <v>11799</v>
      </c>
      <c r="X150" s="167">
        <f>IFERROR(W150/V150-1,"-")</f>
        <v>-0.23323368858851057</v>
      </c>
      <c r="Y150" s="167">
        <f>W150/W$8</f>
        <v>6.8433800346605978E-3</v>
      </c>
    </row>
    <row r="151" spans="1:25" x14ac:dyDescent="0.25">
      <c r="A151" s="57"/>
      <c r="B151" s="165" t="s">
        <v>102</v>
      </c>
      <c r="C151" s="166">
        <v>2898</v>
      </c>
      <c r="D151" s="166">
        <v>379</v>
      </c>
      <c r="E151" s="166">
        <v>5813</v>
      </c>
      <c r="F151" s="166">
        <v>5866</v>
      </c>
      <c r="G151" s="166">
        <v>5548</v>
      </c>
      <c r="H151" s="166">
        <v>4588</v>
      </c>
      <c r="I151" s="167">
        <f>IFERROR(H151/G151-1,"-")</f>
        <v>-0.17303532804614274</v>
      </c>
      <c r="J151" s="167">
        <f t="shared" si="111"/>
        <v>1.4692695923961776E-2</v>
      </c>
      <c r="K151" s="166">
        <v>1100</v>
      </c>
      <c r="L151" s="166">
        <v>856</v>
      </c>
      <c r="M151" s="166">
        <v>1724</v>
      </c>
      <c r="N151" s="166">
        <v>863</v>
      </c>
      <c r="O151" s="166">
        <v>640</v>
      </c>
      <c r="P151" s="166">
        <v>1488</v>
      </c>
      <c r="Q151" s="167">
        <f>IFERROR(P151/O151-1,"-")</f>
        <v>1.3250000000000002</v>
      </c>
      <c r="R151" s="167">
        <f t="shared" si="113"/>
        <v>1.0539109445251876E-3</v>
      </c>
      <c r="S151" s="166">
        <v>3998</v>
      </c>
      <c r="T151" s="166">
        <v>7537</v>
      </c>
      <c r="U151" s="166">
        <v>6729</v>
      </c>
      <c r="V151" s="166">
        <v>6188</v>
      </c>
      <c r="W151" s="166">
        <v>6076</v>
      </c>
      <c r="X151" s="167">
        <f>IFERROR(W151/V151-1,"-")</f>
        <v>-1.8099547511312264E-2</v>
      </c>
      <c r="Y151" s="167">
        <f>W151/W$8</f>
        <v>3.5240594194929902E-3</v>
      </c>
    </row>
    <row r="152" spans="1:25" x14ac:dyDescent="0.25">
      <c r="A152" s="57"/>
      <c r="B152" s="161" t="s">
        <v>109</v>
      </c>
      <c r="C152" s="162">
        <v>2044</v>
      </c>
      <c r="D152" s="162">
        <v>1346</v>
      </c>
      <c r="E152" s="162">
        <v>5064</v>
      </c>
      <c r="F152" s="162">
        <v>4702</v>
      </c>
      <c r="G152" s="162">
        <v>7137</v>
      </c>
      <c r="H152" s="162">
        <v>7404</v>
      </c>
      <c r="I152" s="163">
        <f>IFERROR(H152/G152-1,"-")</f>
        <v>3.7410676754939143E-2</v>
      </c>
      <c r="J152" s="163">
        <f t="shared" si="111"/>
        <v>2.3710706325416955E-2</v>
      </c>
      <c r="K152" s="162">
        <v>12492</v>
      </c>
      <c r="L152" s="162">
        <v>4023</v>
      </c>
      <c r="M152" s="162">
        <v>16053</v>
      </c>
      <c r="N152" s="162">
        <v>18842</v>
      </c>
      <c r="O152" s="162">
        <v>20643</v>
      </c>
      <c r="P152" s="162">
        <v>20223</v>
      </c>
      <c r="Q152" s="163">
        <f>IFERROR(P152/O152-1,"-")</f>
        <v>-2.0345879959308255E-2</v>
      </c>
      <c r="R152" s="163">
        <f t="shared" si="113"/>
        <v>1.4323414671460262E-2</v>
      </c>
      <c r="S152" s="162">
        <v>14536</v>
      </c>
      <c r="T152" s="162">
        <v>21117</v>
      </c>
      <c r="U152" s="162">
        <v>23544</v>
      </c>
      <c r="V152" s="162">
        <v>27780</v>
      </c>
      <c r="W152" s="162">
        <v>27627</v>
      </c>
      <c r="X152" s="163">
        <f>IFERROR(W152/V152-1,"-")</f>
        <v>-5.5075593952483848E-3</v>
      </c>
      <c r="Y152" s="163">
        <f>W152/W$8</f>
        <v>1.6023566422372092E-2</v>
      </c>
    </row>
    <row r="153" spans="1:25" s="57" customFormat="1" x14ac:dyDescent="0.25">
      <c r="B153" s="165" t="s">
        <v>112</v>
      </c>
      <c r="C153" s="166">
        <v>267</v>
      </c>
      <c r="D153" s="166">
        <v>64</v>
      </c>
      <c r="E153" s="166">
        <v>479</v>
      </c>
      <c r="F153" s="166">
        <v>383</v>
      </c>
      <c r="G153" s="166">
        <v>641</v>
      </c>
      <c r="H153" s="166">
        <v>610</v>
      </c>
      <c r="I153" s="167">
        <f t="shared" ref="I153:I160" si="114">IFERROR(H153/G153-1,"-")</f>
        <v>-4.8361934477379132E-2</v>
      </c>
      <c r="J153" s="167">
        <f t="shared" si="111"/>
        <v>1.9534752645197651E-3</v>
      </c>
      <c r="K153" s="166">
        <v>4639</v>
      </c>
      <c r="L153" s="166">
        <v>150</v>
      </c>
      <c r="M153" s="166">
        <v>7006</v>
      </c>
      <c r="N153" s="166">
        <v>7775</v>
      </c>
      <c r="O153" s="166">
        <v>8557</v>
      </c>
      <c r="P153" s="166">
        <v>6724</v>
      </c>
      <c r="Q153" s="167">
        <f t="shared" ref="Q153:Q160" si="115">IFERROR(P153/O153-1,"-")</f>
        <v>-0.21421058782283509</v>
      </c>
      <c r="R153" s="167">
        <f t="shared" si="113"/>
        <v>4.7624309079216135E-3</v>
      </c>
      <c r="S153" s="166">
        <v>4906</v>
      </c>
      <c r="T153" s="166">
        <v>7485</v>
      </c>
      <c r="U153" s="166">
        <v>8158</v>
      </c>
      <c r="V153" s="166">
        <v>9198</v>
      </c>
      <c r="W153" s="166">
        <v>7334</v>
      </c>
      <c r="X153" s="167">
        <f t="shared" ref="X153:X160" si="116">IFERROR(W153/V153-1,"-")</f>
        <v>-0.20265275059795607</v>
      </c>
      <c r="Y153" s="167">
        <f t="shared" ref="Y153:Y160" si="117">W153/W$8</f>
        <v>4.2536951584202752E-3</v>
      </c>
    </row>
    <row r="154" spans="1:25" s="57" customFormat="1" x14ac:dyDescent="0.25">
      <c r="B154" s="165" t="s">
        <v>115</v>
      </c>
      <c r="C154" s="166">
        <v>395</v>
      </c>
      <c r="D154" s="166">
        <v>199</v>
      </c>
      <c r="E154" s="166">
        <v>1009</v>
      </c>
      <c r="F154" s="166">
        <v>1042</v>
      </c>
      <c r="G154" s="166">
        <v>1483</v>
      </c>
      <c r="H154" s="166">
        <v>1414</v>
      </c>
      <c r="I154" s="167">
        <f t="shared" si="114"/>
        <v>-4.6527309507754522E-2</v>
      </c>
      <c r="J154" s="167">
        <f t="shared" si="111"/>
        <v>4.5282197115261444E-3</v>
      </c>
      <c r="K154" s="166">
        <v>3440</v>
      </c>
      <c r="L154" s="166">
        <v>787</v>
      </c>
      <c r="M154" s="166">
        <v>3627</v>
      </c>
      <c r="N154" s="166">
        <v>3629</v>
      </c>
      <c r="O154" s="166">
        <v>3437</v>
      </c>
      <c r="P154" s="166">
        <v>3380</v>
      </c>
      <c r="Q154" s="167">
        <f t="shared" si="115"/>
        <v>-1.6584230433517644E-2</v>
      </c>
      <c r="R154" s="167">
        <f t="shared" si="113"/>
        <v>2.3939643766768375E-3</v>
      </c>
      <c r="S154" s="166">
        <v>3835</v>
      </c>
      <c r="T154" s="166">
        <v>4636</v>
      </c>
      <c r="U154" s="166">
        <v>4671</v>
      </c>
      <c r="V154" s="166">
        <v>4920</v>
      </c>
      <c r="W154" s="166">
        <v>4794</v>
      </c>
      <c r="X154" s="167">
        <f t="shared" si="116"/>
        <v>-2.5609756097560998E-2</v>
      </c>
      <c r="Y154" s="167">
        <f t="shared" si="117"/>
        <v>2.7805037618580308E-3</v>
      </c>
    </row>
    <row r="155" spans="1:25" x14ac:dyDescent="0.25">
      <c r="A155" s="57"/>
      <c r="B155" s="165" t="s">
        <v>118</v>
      </c>
      <c r="C155" s="166">
        <v>268</v>
      </c>
      <c r="D155" s="166">
        <v>331</v>
      </c>
      <c r="E155" s="166">
        <v>925</v>
      </c>
      <c r="F155" s="166">
        <v>886</v>
      </c>
      <c r="G155" s="166">
        <v>1176</v>
      </c>
      <c r="H155" s="166">
        <v>1268</v>
      </c>
      <c r="I155" s="167">
        <f t="shared" si="114"/>
        <v>7.8231292517006779E-2</v>
      </c>
      <c r="J155" s="167">
        <f t="shared" si="111"/>
        <v>4.0606666154279708E-3</v>
      </c>
      <c r="K155" s="166">
        <v>1433</v>
      </c>
      <c r="L155" s="166">
        <v>1244</v>
      </c>
      <c r="M155" s="166">
        <v>1565</v>
      </c>
      <c r="N155" s="166">
        <v>2593</v>
      </c>
      <c r="O155" s="166">
        <v>3146</v>
      </c>
      <c r="P155" s="166">
        <v>5044</v>
      </c>
      <c r="Q155" s="167">
        <f t="shared" si="115"/>
        <v>0.60330578512396693</v>
      </c>
      <c r="R155" s="167">
        <f t="shared" si="113"/>
        <v>3.5725314544254342E-3</v>
      </c>
      <c r="S155" s="166">
        <v>1701</v>
      </c>
      <c r="T155" s="166">
        <v>2490</v>
      </c>
      <c r="U155" s="166">
        <v>3479</v>
      </c>
      <c r="V155" s="166">
        <v>4322</v>
      </c>
      <c r="W155" s="166">
        <v>6312</v>
      </c>
      <c r="X155" s="167">
        <f t="shared" si="116"/>
        <v>0.46043498380379444</v>
      </c>
      <c r="Y155" s="167">
        <f t="shared" si="117"/>
        <v>3.6609386201184586E-3</v>
      </c>
    </row>
    <row r="156" spans="1:25" x14ac:dyDescent="0.25">
      <c r="A156" s="57"/>
      <c r="B156" s="165" t="s">
        <v>125</v>
      </c>
      <c r="C156" s="166">
        <v>189</v>
      </c>
      <c r="D156" s="166">
        <v>64</v>
      </c>
      <c r="E156" s="166">
        <v>316</v>
      </c>
      <c r="F156" s="166">
        <v>326</v>
      </c>
      <c r="G156" s="166">
        <v>454</v>
      </c>
      <c r="H156" s="166">
        <v>512</v>
      </c>
      <c r="I156" s="167">
        <f t="shared" si="114"/>
        <v>0.12775330396475781</v>
      </c>
      <c r="J156" s="167">
        <f t="shared" si="111"/>
        <v>1.6396382548100326E-3</v>
      </c>
      <c r="K156" s="166">
        <v>306</v>
      </c>
      <c r="L156" s="166">
        <v>122</v>
      </c>
      <c r="M156" s="166">
        <v>342</v>
      </c>
      <c r="N156" s="166">
        <v>381</v>
      </c>
      <c r="O156" s="166">
        <v>520</v>
      </c>
      <c r="P156" s="166">
        <v>503</v>
      </c>
      <c r="Q156" s="167">
        <f t="shared" si="115"/>
        <v>-3.2692307692307687E-2</v>
      </c>
      <c r="R156" s="167">
        <f t="shared" si="113"/>
        <v>3.5626156256462994E-4</v>
      </c>
      <c r="S156" s="166">
        <v>495</v>
      </c>
      <c r="T156" s="166">
        <v>658</v>
      </c>
      <c r="U156" s="166">
        <v>707</v>
      </c>
      <c r="V156" s="166">
        <v>974</v>
      </c>
      <c r="W156" s="166">
        <v>1015</v>
      </c>
      <c r="X156" s="167">
        <f t="shared" si="116"/>
        <v>4.2094455852156099E-2</v>
      </c>
      <c r="Y156" s="167">
        <f t="shared" si="117"/>
        <v>5.8869656201207782E-4</v>
      </c>
    </row>
    <row r="157" spans="1:25" x14ac:dyDescent="0.25">
      <c r="A157" s="57"/>
      <c r="B157" s="165" t="s">
        <v>121</v>
      </c>
      <c r="C157" s="166">
        <v>114</v>
      </c>
      <c r="D157" s="166">
        <v>78</v>
      </c>
      <c r="E157" s="166">
        <v>224</v>
      </c>
      <c r="F157" s="166">
        <v>233</v>
      </c>
      <c r="G157" s="166">
        <v>322</v>
      </c>
      <c r="H157" s="166">
        <v>392</v>
      </c>
      <c r="I157" s="167">
        <f t="shared" si="114"/>
        <v>0.21739130434782616</v>
      </c>
      <c r="J157" s="167">
        <f t="shared" si="111"/>
        <v>1.2553480388389311E-3</v>
      </c>
      <c r="K157" s="166">
        <v>393</v>
      </c>
      <c r="L157" s="166">
        <v>117</v>
      </c>
      <c r="M157" s="166">
        <v>668</v>
      </c>
      <c r="N157" s="166">
        <v>820</v>
      </c>
      <c r="O157" s="166">
        <v>809</v>
      </c>
      <c r="P157" s="166">
        <v>677</v>
      </c>
      <c r="Q157" s="167">
        <f t="shared" si="115"/>
        <v>-0.16316440049443759</v>
      </c>
      <c r="R157" s="167">
        <f t="shared" si="113"/>
        <v>4.7950114881959143E-4</v>
      </c>
      <c r="S157" s="166">
        <v>507</v>
      </c>
      <c r="T157" s="166">
        <v>892</v>
      </c>
      <c r="U157" s="166">
        <v>1053</v>
      </c>
      <c r="V157" s="166">
        <v>1131</v>
      </c>
      <c r="W157" s="166">
        <v>1069</v>
      </c>
      <c r="X157" s="167">
        <f t="shared" si="116"/>
        <v>-5.4818744473916881E-2</v>
      </c>
      <c r="Y157" s="167">
        <f t="shared" si="117"/>
        <v>6.2001637910434604E-4</v>
      </c>
    </row>
    <row r="158" spans="1:25" x14ac:dyDescent="0.25">
      <c r="A158" s="57"/>
      <c r="B158" s="165" t="s">
        <v>130</v>
      </c>
      <c r="C158" s="166">
        <v>42</v>
      </c>
      <c r="D158" s="166">
        <v>15</v>
      </c>
      <c r="E158" s="166">
        <v>70</v>
      </c>
      <c r="F158" s="166">
        <v>67</v>
      </c>
      <c r="G158" s="166">
        <v>62</v>
      </c>
      <c r="H158" s="166">
        <v>48</v>
      </c>
      <c r="I158" s="167">
        <f t="shared" si="114"/>
        <v>-0.22580645161290325</v>
      </c>
      <c r="J158" s="167">
        <f t="shared" si="111"/>
        <v>1.5371608638844054E-4</v>
      </c>
      <c r="K158" s="166">
        <v>167</v>
      </c>
      <c r="L158" s="166">
        <v>7</v>
      </c>
      <c r="M158" s="166">
        <v>166</v>
      </c>
      <c r="N158" s="166">
        <v>167</v>
      </c>
      <c r="O158" s="166">
        <v>196</v>
      </c>
      <c r="P158" s="166">
        <v>136</v>
      </c>
      <c r="Q158" s="167">
        <f t="shared" si="115"/>
        <v>-0.30612244897959184</v>
      </c>
      <c r="R158" s="167">
        <f t="shared" si="113"/>
        <v>9.6325193854452629E-5</v>
      </c>
      <c r="S158" s="166">
        <v>209</v>
      </c>
      <c r="T158" s="166">
        <v>236</v>
      </c>
      <c r="U158" s="166">
        <v>234</v>
      </c>
      <c r="V158" s="166">
        <v>258</v>
      </c>
      <c r="W158" s="166">
        <v>184</v>
      </c>
      <c r="X158" s="167">
        <f t="shared" si="116"/>
        <v>-0.28682170542635654</v>
      </c>
      <c r="Y158" s="167">
        <f t="shared" si="117"/>
        <v>1.0671937675883972E-4</v>
      </c>
    </row>
    <row r="159" spans="1:25" x14ac:dyDescent="0.25">
      <c r="A159" s="57"/>
      <c r="B159" s="165" t="s">
        <v>133</v>
      </c>
      <c r="C159" s="166">
        <v>56</v>
      </c>
      <c r="D159" s="166">
        <v>19</v>
      </c>
      <c r="E159" s="166">
        <v>51</v>
      </c>
      <c r="F159" s="166">
        <v>41</v>
      </c>
      <c r="G159" s="166">
        <v>43</v>
      </c>
      <c r="H159" s="166">
        <v>51</v>
      </c>
      <c r="I159" s="167">
        <f t="shared" si="114"/>
        <v>0.18604651162790709</v>
      </c>
      <c r="J159" s="167">
        <f t="shared" si="111"/>
        <v>1.6332334178771808E-4</v>
      </c>
      <c r="K159" s="166">
        <v>221</v>
      </c>
      <c r="L159" s="166">
        <v>37</v>
      </c>
      <c r="M159" s="166">
        <v>317</v>
      </c>
      <c r="N159" s="166">
        <v>447</v>
      </c>
      <c r="O159" s="166">
        <v>321</v>
      </c>
      <c r="P159" s="166">
        <v>209</v>
      </c>
      <c r="Q159" s="167">
        <f t="shared" si="115"/>
        <v>-0.34890965732087231</v>
      </c>
      <c r="R159" s="167">
        <f t="shared" si="113"/>
        <v>1.4802915820279853E-4</v>
      </c>
      <c r="S159" s="166">
        <v>277</v>
      </c>
      <c r="T159" s="166">
        <v>368</v>
      </c>
      <c r="U159" s="166">
        <v>488</v>
      </c>
      <c r="V159" s="166">
        <v>364</v>
      </c>
      <c r="W159" s="166">
        <v>260</v>
      </c>
      <c r="X159" s="167">
        <f t="shared" si="116"/>
        <v>-0.2857142857142857</v>
      </c>
      <c r="Y159" s="167">
        <f t="shared" si="117"/>
        <v>1.507991193331431E-4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576</v>
      </c>
      <c r="E160" s="171">
        <f t="shared" si="119"/>
        <v>1990</v>
      </c>
      <c r="F160" s="171">
        <f t="shared" si="119"/>
        <v>1724</v>
      </c>
      <c r="G160" s="171">
        <f t="shared" si="119"/>
        <v>2956</v>
      </c>
      <c r="H160" s="171">
        <f t="shared" si="119"/>
        <v>3109</v>
      </c>
      <c r="I160" s="172">
        <f t="shared" si="114"/>
        <v>5.175913396481735E-2</v>
      </c>
      <c r="J160" s="172">
        <f t="shared" si="111"/>
        <v>9.9563190121179507E-3</v>
      </c>
      <c r="K160" s="171">
        <f t="shared" ref="K160:P160" si="120">K152-SUM(K153:K159)</f>
        <v>1893</v>
      </c>
      <c r="L160" s="171">
        <f t="shared" si="120"/>
        <v>1559</v>
      </c>
      <c r="M160" s="171">
        <f t="shared" si="120"/>
        <v>2362</v>
      </c>
      <c r="N160" s="171">
        <f t="shared" si="120"/>
        <v>3030</v>
      </c>
      <c r="O160" s="171">
        <f t="shared" si="120"/>
        <v>3657</v>
      </c>
      <c r="P160" s="171">
        <f t="shared" si="120"/>
        <v>3550</v>
      </c>
      <c r="Q160" s="172">
        <f t="shared" si="115"/>
        <v>-2.9258955427946431E-2</v>
      </c>
      <c r="R160" s="172">
        <f t="shared" si="113"/>
        <v>2.5143708689949031E-3</v>
      </c>
      <c r="S160" s="171">
        <f>S152-SUM(S153:S159)</f>
        <v>2606</v>
      </c>
      <c r="T160" s="171">
        <f>T152-SUM(T153:T159)</f>
        <v>4352</v>
      </c>
      <c r="U160" s="171">
        <f>U152-SUM(U153:U159)</f>
        <v>4754</v>
      </c>
      <c r="V160" s="171">
        <f>V152-SUM(V153:V159)</f>
        <v>6613</v>
      </c>
      <c r="W160" s="171">
        <f>W152-SUM(W153:W159)</f>
        <v>6659</v>
      </c>
      <c r="X160" s="172">
        <f t="shared" si="116"/>
        <v>6.9559957659155458E-3</v>
      </c>
      <c r="Y160" s="172">
        <f t="shared" si="117"/>
        <v>3.8621974447669224E-3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C0C38-9339-43C2-B500-990675F1009E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02FC5-F0E1-4AAB-B9F0-7FAFDDA2C3B5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225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2" x14ac:dyDescent="0.25">
      <c r="B7" s="296" t="s">
        <v>47</v>
      </c>
      <c r="C7" s="291" t="s">
        <v>8</v>
      </c>
      <c r="D7" s="15" t="s">
        <v>32</v>
      </c>
      <c r="E7" s="16">
        <v>15428</v>
      </c>
      <c r="F7" s="16">
        <v>97379</v>
      </c>
      <c r="G7" s="16">
        <v>96632</v>
      </c>
      <c r="H7" s="16">
        <v>110622</v>
      </c>
      <c r="I7" s="16">
        <v>116586</v>
      </c>
      <c r="J7" s="17">
        <f>I7/H7-1</f>
        <v>5.3913326463090439E-2</v>
      </c>
      <c r="K7" s="16">
        <f>I7-H7</f>
        <v>5964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4085</v>
      </c>
      <c r="F8" s="20">
        <v>59315</v>
      </c>
      <c r="G8" s="20">
        <v>62382</v>
      </c>
      <c r="H8" s="20">
        <v>68445</v>
      </c>
      <c r="I8" s="20">
        <v>71750</v>
      </c>
      <c r="J8" s="21">
        <f t="shared" ref="J8:J20" si="0">I8/H8-1</f>
        <v>4.82869457228432E-2</v>
      </c>
      <c r="K8" s="20">
        <f t="shared" ref="K8:K17" si="1">I8-H8</f>
        <v>3305</v>
      </c>
      <c r="L8" s="22">
        <f>I8/$I$7</f>
        <v>0.61542552279004337</v>
      </c>
    </row>
    <row r="9" spans="2:12" x14ac:dyDescent="0.25">
      <c r="B9" s="284"/>
      <c r="C9" s="287"/>
      <c r="D9" s="23" t="s">
        <v>34</v>
      </c>
      <c r="E9" s="24">
        <v>11343</v>
      </c>
      <c r="F9" s="24">
        <v>38064</v>
      </c>
      <c r="G9" s="24">
        <v>34250</v>
      </c>
      <c r="H9" s="24">
        <v>42177</v>
      </c>
      <c r="I9" s="24">
        <v>44836</v>
      </c>
      <c r="J9" s="25">
        <f>IFERROR(I9/H9-1,"-")</f>
        <v>6.3043839059202966E-2</v>
      </c>
      <c r="K9" s="24">
        <f>IFERROR(I9-H9,"-")</f>
        <v>2659</v>
      </c>
      <c r="L9" s="25">
        <f>IFERROR(I9/$I$7,"-")</f>
        <v>0.38457447720995658</v>
      </c>
    </row>
    <row r="10" spans="2:12" x14ac:dyDescent="0.25">
      <c r="B10" s="284"/>
      <c r="C10" s="288" t="s">
        <v>35</v>
      </c>
      <c r="D10" s="26" t="s">
        <v>32</v>
      </c>
      <c r="E10" s="27">
        <v>17266</v>
      </c>
      <c r="F10" s="27">
        <v>114893</v>
      </c>
      <c r="G10" s="27">
        <v>115342</v>
      </c>
      <c r="H10" s="27">
        <v>130601</v>
      </c>
      <c r="I10" s="27">
        <v>135429</v>
      </c>
      <c r="J10" s="28">
        <f t="shared" si="0"/>
        <v>3.6967557675668727E-2</v>
      </c>
      <c r="K10" s="27">
        <f t="shared" si="1"/>
        <v>4828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4532</v>
      </c>
      <c r="F11" s="29">
        <v>69514</v>
      </c>
      <c r="G11" s="29">
        <v>73643</v>
      </c>
      <c r="H11" s="29">
        <v>79539</v>
      </c>
      <c r="I11" s="29">
        <v>82760</v>
      </c>
      <c r="J11" s="30">
        <f t="shared" si="0"/>
        <v>4.0495857378141542E-2</v>
      </c>
      <c r="K11" s="29">
        <f t="shared" si="1"/>
        <v>3221</v>
      </c>
      <c r="L11" s="31">
        <f>I11/$I$10</f>
        <v>0.61109511256820914</v>
      </c>
    </row>
    <row r="12" spans="2:12" x14ac:dyDescent="0.25">
      <c r="B12" s="284"/>
      <c r="C12" s="290"/>
      <c r="D12" s="32" t="s">
        <v>34</v>
      </c>
      <c r="E12" s="33">
        <v>12734</v>
      </c>
      <c r="F12" s="33">
        <v>45379</v>
      </c>
      <c r="G12" s="33">
        <v>41699</v>
      </c>
      <c r="H12" s="33">
        <v>51062</v>
      </c>
      <c r="I12" s="33">
        <v>52669</v>
      </c>
      <c r="J12" s="34">
        <f>IFERROR(I12/H12-1,"-")</f>
        <v>3.14715443970075E-2</v>
      </c>
      <c r="K12" s="33">
        <f>IFERROR(I12-H12,"-")</f>
        <v>1607</v>
      </c>
      <c r="L12" s="34">
        <f>IFERROR(I12/$I$10,"-")</f>
        <v>0.3889048874317908</v>
      </c>
    </row>
    <row r="13" spans="2:12" x14ac:dyDescent="0.25">
      <c r="B13" s="284"/>
      <c r="C13" s="291" t="s">
        <v>21</v>
      </c>
      <c r="D13" s="15" t="s">
        <v>32</v>
      </c>
      <c r="E13" s="16">
        <v>71284</v>
      </c>
      <c r="F13" s="16">
        <v>653261</v>
      </c>
      <c r="G13" s="16">
        <v>671021</v>
      </c>
      <c r="H13" s="16">
        <v>746827</v>
      </c>
      <c r="I13" s="16">
        <v>741128</v>
      </c>
      <c r="J13" s="17">
        <f t="shared" si="0"/>
        <v>-7.6309506753237111E-3</v>
      </c>
      <c r="K13" s="16">
        <f t="shared" si="1"/>
        <v>-5699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21400</v>
      </c>
      <c r="F14" s="20">
        <v>388948</v>
      </c>
      <c r="G14" s="20">
        <v>422412</v>
      </c>
      <c r="H14" s="20">
        <v>435777</v>
      </c>
      <c r="I14" s="20">
        <v>441733</v>
      </c>
      <c r="J14" s="21">
        <f t="shared" si="0"/>
        <v>1.3667540967054359E-2</v>
      </c>
      <c r="K14" s="20">
        <f t="shared" si="1"/>
        <v>5956</v>
      </c>
      <c r="L14" s="22">
        <f>I14/$I$13</f>
        <v>0.59602794658952296</v>
      </c>
    </row>
    <row r="15" spans="2:12" x14ac:dyDescent="0.25">
      <c r="B15" s="284"/>
      <c r="C15" s="287"/>
      <c r="D15" s="23" t="s">
        <v>34</v>
      </c>
      <c r="E15" s="24">
        <v>49884</v>
      </c>
      <c r="F15" s="24">
        <v>264313</v>
      </c>
      <c r="G15" s="24">
        <v>248609</v>
      </c>
      <c r="H15" s="24">
        <v>311050</v>
      </c>
      <c r="I15" s="24">
        <v>299395</v>
      </c>
      <c r="J15" s="25">
        <f>IFERROR(I15/H15-1,"-")</f>
        <v>-3.7469860151101098E-2</v>
      </c>
      <c r="K15" s="24">
        <f>IFERROR(I15-H15,"-")</f>
        <v>-11655</v>
      </c>
      <c r="L15" s="25">
        <f>IFERROR(I15/$I$13,"-")</f>
        <v>0.40397205341047698</v>
      </c>
    </row>
    <row r="16" spans="2:12" x14ac:dyDescent="0.25">
      <c r="B16" s="284"/>
      <c r="C16" s="288" t="s">
        <v>22</v>
      </c>
      <c r="D16" s="26" t="s">
        <v>32</v>
      </c>
      <c r="E16" s="35">
        <v>4.6204303863106038</v>
      </c>
      <c r="F16" s="35">
        <v>6.7084381642859343</v>
      </c>
      <c r="G16" s="35">
        <v>6.9440868449374946</v>
      </c>
      <c r="H16" s="35">
        <v>6.7511616134222852</v>
      </c>
      <c r="I16" s="35">
        <v>6.3569210711406177</v>
      </c>
      <c r="J16" s="36">
        <f t="shared" si="0"/>
        <v>-5.8395956852500763E-2</v>
      </c>
      <c r="K16" s="37">
        <f t="shared" si="1"/>
        <v>-0.39424054228166749</v>
      </c>
      <c r="L16" s="38"/>
    </row>
    <row r="17" spans="2:12" x14ac:dyDescent="0.25">
      <c r="B17" s="284"/>
      <c r="C17" s="289"/>
      <c r="D17" s="4" t="s">
        <v>33</v>
      </c>
      <c r="E17" s="39">
        <f>E14/E8</f>
        <v>5.2386780905752754</v>
      </c>
      <c r="F17" s="39">
        <f t="shared" ref="F17:I17" si="2">F14/F8</f>
        <v>6.5573295119278425</v>
      </c>
      <c r="G17" s="39">
        <f t="shared" si="2"/>
        <v>6.7713763585649707</v>
      </c>
      <c r="H17" s="39">
        <f t="shared" si="2"/>
        <v>6.3668200745123826</v>
      </c>
      <c r="I17" s="39">
        <f t="shared" si="2"/>
        <v>6.1565574912891989</v>
      </c>
      <c r="J17" s="40">
        <f t="shared" si="0"/>
        <v>-3.302474088515639E-2</v>
      </c>
      <c r="K17" s="41">
        <f t="shared" si="1"/>
        <v>-0.2102625832231837</v>
      </c>
      <c r="L17" s="42"/>
    </row>
    <row r="18" spans="2:12" x14ac:dyDescent="0.25">
      <c r="B18" s="284"/>
      <c r="C18" s="290"/>
      <c r="D18" s="32" t="s">
        <v>34</v>
      </c>
      <c r="E18" s="43">
        <f>IFERROR(E15/E9,"-")</f>
        <v>4.397778365511769</v>
      </c>
      <c r="F18" s="43">
        <f t="shared" ref="F18:I18" si="3">IFERROR(F15/F9,"-")</f>
        <v>6.9439102564102564</v>
      </c>
      <c r="G18" s="43">
        <f t="shared" si="3"/>
        <v>7.2586569343065692</v>
      </c>
      <c r="H18" s="43">
        <f t="shared" si="3"/>
        <v>7.3748725608744099</v>
      </c>
      <c r="I18" s="43">
        <f t="shared" si="3"/>
        <v>6.6775582121509505</v>
      </c>
      <c r="J18" s="34">
        <f>IFERROR(I18/H18-1,"-")</f>
        <v>-9.4552731991992767E-2</v>
      </c>
      <c r="K18" s="33">
        <f>IFERROR(I18-H18,"-")</f>
        <v>-0.69731434872345943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0.15710000000000002</v>
      </c>
      <c r="F19" s="18">
        <v>0.5615</v>
      </c>
      <c r="G19" s="18">
        <v>0.58719999999999994</v>
      </c>
      <c r="H19" s="18">
        <v>0.65599999999999992</v>
      </c>
      <c r="I19" s="18">
        <v>0.64739999999999998</v>
      </c>
      <c r="J19" s="17">
        <f t="shared" si="0"/>
        <v>-1.3109756097560932E-2</v>
      </c>
      <c r="K19" s="44">
        <f>(I19-H19)*100</f>
        <v>-0.8599999999999941</v>
      </c>
      <c r="L19" s="18"/>
    </row>
    <row r="20" spans="2:12" x14ac:dyDescent="0.25">
      <c r="B20" s="284"/>
      <c r="C20" s="293"/>
      <c r="D20" s="19" t="s">
        <v>33</v>
      </c>
      <c r="E20" s="22">
        <v>0.23989999999999997</v>
      </c>
      <c r="F20" s="22">
        <v>0.61009999999999998</v>
      </c>
      <c r="G20" s="22">
        <v>0.68819999999999992</v>
      </c>
      <c r="H20" s="22">
        <v>0.67500000000000004</v>
      </c>
      <c r="I20" s="22">
        <v>0.68510000000000004</v>
      </c>
      <c r="J20" s="21">
        <f t="shared" si="0"/>
        <v>1.4962962962963067E-2</v>
      </c>
      <c r="K20" s="46">
        <f>(I20-H20)*100</f>
        <v>1.0099999999999998</v>
      </c>
      <c r="L20" s="22"/>
    </row>
    <row r="21" spans="2:12" x14ac:dyDescent="0.25">
      <c r="B21" s="284"/>
      <c r="C21" s="294"/>
      <c r="D21" s="23" t="s">
        <v>34</v>
      </c>
      <c r="E21" s="25">
        <v>0.13689999999999999</v>
      </c>
      <c r="F21" s="25">
        <v>0.50259999999999994</v>
      </c>
      <c r="G21" s="25">
        <v>0.47</v>
      </c>
      <c r="H21" s="25">
        <v>0.63129999999999997</v>
      </c>
      <c r="I21" s="25">
        <v>0.5988</v>
      </c>
      <c r="J21" s="25">
        <f>IFERROR(I21/H21-1,"-")</f>
        <v>-5.1481070806272733E-2</v>
      </c>
      <c r="K21" s="24">
        <f>IFERROR(I21-H21,"-")</f>
        <v>-3.2499999999999973E-2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14634</v>
      </c>
      <c r="F22" s="27">
        <v>37529</v>
      </c>
      <c r="G22" s="27">
        <v>36862</v>
      </c>
      <c r="H22" s="27">
        <v>36722</v>
      </c>
      <c r="I22" s="27">
        <v>36929</v>
      </c>
      <c r="J22" s="36">
        <f>I22/H22-1</f>
        <v>5.6369478786557625E-3</v>
      </c>
      <c r="K22" s="27">
        <f>I22-H22</f>
        <v>207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2877</v>
      </c>
      <c r="F23" s="29">
        <v>20564</v>
      </c>
      <c r="G23" s="29">
        <v>19800</v>
      </c>
      <c r="H23" s="29">
        <v>20827</v>
      </c>
      <c r="I23" s="29">
        <v>20799</v>
      </c>
      <c r="J23" s="40">
        <f>I23/H23-1</f>
        <v>-1.3444087002448812E-3</v>
      </c>
      <c r="K23" s="29">
        <f>I23-H23</f>
        <v>-28</v>
      </c>
      <c r="L23" s="42">
        <f>I23/$I$22</f>
        <v>0.56321590078258277</v>
      </c>
    </row>
    <row r="24" spans="2:12" x14ac:dyDescent="0.25">
      <c r="B24" s="285"/>
      <c r="C24" s="298"/>
      <c r="D24" s="32" t="s">
        <v>34</v>
      </c>
      <c r="E24" s="33">
        <v>11757</v>
      </c>
      <c r="F24" s="33">
        <v>16965</v>
      </c>
      <c r="G24" s="33">
        <v>17062</v>
      </c>
      <c r="H24" s="33">
        <v>15895</v>
      </c>
      <c r="I24" s="33">
        <v>16130</v>
      </c>
      <c r="J24" s="34">
        <f>IFERROR(I24/H24-1,"-")</f>
        <v>1.4784523435042551E-2</v>
      </c>
      <c r="K24" s="33">
        <f>IFERROR(I24-H24,"-")</f>
        <v>235</v>
      </c>
      <c r="L24" s="34">
        <f>IFERROR(I24/$I$22,"-")</f>
        <v>0.43678409921741723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225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mayo 2025</v>
      </c>
    </row>
    <row r="32" spans="2:12" ht="15" customHeight="1" x14ac:dyDescent="0.25">
      <c r="B32" s="296" t="s">
        <v>47</v>
      </c>
      <c r="C32" s="291" t="s">
        <v>8</v>
      </c>
      <c r="D32" s="15" t="s">
        <v>32</v>
      </c>
      <c r="E32" s="50">
        <v>60212</v>
      </c>
      <c r="F32" s="50">
        <v>473974</v>
      </c>
      <c r="G32" s="50">
        <v>528116</v>
      </c>
      <c r="H32" s="50">
        <v>561508</v>
      </c>
      <c r="I32" s="50">
        <v>579080</v>
      </c>
      <c r="J32" s="17">
        <f>I32/H32-1</f>
        <v>3.1294300348347681E-2</v>
      </c>
      <c r="K32" s="16">
        <f>I32-H32</f>
        <v>17572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16403</v>
      </c>
      <c r="F33" s="51">
        <v>277876</v>
      </c>
      <c r="G33" s="51">
        <v>323810</v>
      </c>
      <c r="H33" s="51">
        <v>341885</v>
      </c>
      <c r="I33" s="51">
        <v>355156</v>
      </c>
      <c r="J33" s="21">
        <f t="shared" ref="J33:J45" si="4">I33/H33-1</f>
        <v>3.8817146116384205E-2</v>
      </c>
      <c r="K33" s="20">
        <f t="shared" ref="K33:K42" si="5">I33-H33</f>
        <v>13271</v>
      </c>
      <c r="L33" s="22">
        <f>I33/$I$32</f>
        <v>0.6133107688056918</v>
      </c>
    </row>
    <row r="34" spans="1:12" x14ac:dyDescent="0.25">
      <c r="B34" s="284"/>
      <c r="C34" s="287"/>
      <c r="D34" s="23" t="s">
        <v>34</v>
      </c>
      <c r="E34" s="24">
        <v>43809</v>
      </c>
      <c r="F34" s="24">
        <v>196098</v>
      </c>
      <c r="G34" s="24">
        <v>204306</v>
      </c>
      <c r="H34" s="24">
        <v>219623</v>
      </c>
      <c r="I34" s="24">
        <v>223924</v>
      </c>
      <c r="J34" s="25">
        <f>IFERROR(I34/H34-1,"-")</f>
        <v>1.9583559099001446E-2</v>
      </c>
      <c r="K34" s="24">
        <f>IFERROR(I34-H34,"-")</f>
        <v>4301</v>
      </c>
      <c r="L34" s="25">
        <f>IFERROR(I34/I32,"-")</f>
        <v>0.3866892311943082</v>
      </c>
    </row>
    <row r="35" spans="1:12" x14ac:dyDescent="0.25">
      <c r="B35" s="284"/>
      <c r="C35" s="288" t="s">
        <v>35</v>
      </c>
      <c r="D35" s="26" t="s">
        <v>32</v>
      </c>
      <c r="E35" s="52">
        <v>70313</v>
      </c>
      <c r="F35" s="52">
        <v>568425</v>
      </c>
      <c r="G35" s="52">
        <v>640998</v>
      </c>
      <c r="H35" s="52">
        <v>679581</v>
      </c>
      <c r="I35" s="52">
        <v>692665</v>
      </c>
      <c r="J35" s="28">
        <f t="shared" si="4"/>
        <v>1.9253039740663835E-2</v>
      </c>
      <c r="K35" s="27">
        <f t="shared" si="5"/>
        <v>13084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18886</v>
      </c>
      <c r="F36" s="53">
        <v>330265</v>
      </c>
      <c r="G36" s="53">
        <v>389626</v>
      </c>
      <c r="H36" s="53">
        <v>408023</v>
      </c>
      <c r="I36" s="53">
        <v>421174</v>
      </c>
      <c r="J36" s="30">
        <f t="shared" si="4"/>
        <v>3.2231026192151013E-2</v>
      </c>
      <c r="K36" s="29">
        <f t="shared" si="5"/>
        <v>13151</v>
      </c>
      <c r="L36" s="31">
        <f>I36/$I$35</f>
        <v>0.60804862379360869</v>
      </c>
    </row>
    <row r="37" spans="1:12" x14ac:dyDescent="0.25">
      <c r="B37" s="284"/>
      <c r="C37" s="290"/>
      <c r="D37" s="32" t="s">
        <v>34</v>
      </c>
      <c r="E37" s="33">
        <v>51427</v>
      </c>
      <c r="F37" s="33">
        <v>238160</v>
      </c>
      <c r="G37" s="33">
        <v>251372</v>
      </c>
      <c r="H37" s="33">
        <v>271558</v>
      </c>
      <c r="I37" s="33">
        <v>271491</v>
      </c>
      <c r="J37" s="34">
        <f>IFERROR(I37/H37-1,"-")</f>
        <v>-2.4672445665385734E-4</v>
      </c>
      <c r="K37" s="33">
        <f>IFERROR(I37-H37,"-")</f>
        <v>-67</v>
      </c>
      <c r="L37" s="34">
        <f>IFERROR(I37/I35,"-")</f>
        <v>0.39195137620639126</v>
      </c>
    </row>
    <row r="38" spans="1:12" x14ac:dyDescent="0.25">
      <c r="B38" s="284"/>
      <c r="C38" s="291" t="s">
        <v>21</v>
      </c>
      <c r="D38" s="15" t="s">
        <v>32</v>
      </c>
      <c r="E38" s="50">
        <v>321425</v>
      </c>
      <c r="F38" s="50">
        <v>3311807</v>
      </c>
      <c r="G38" s="50">
        <v>3819949</v>
      </c>
      <c r="H38" s="50">
        <v>4065011</v>
      </c>
      <c r="I38" s="50">
        <v>4012752</v>
      </c>
      <c r="J38" s="17">
        <f t="shared" si="4"/>
        <v>-1.2855807770261851E-2</v>
      </c>
      <c r="K38" s="16">
        <f t="shared" si="5"/>
        <v>-52259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96029</v>
      </c>
      <c r="F39" s="51">
        <v>1874494</v>
      </c>
      <c r="G39" s="51">
        <v>2268188</v>
      </c>
      <c r="H39" s="51">
        <v>2306237</v>
      </c>
      <c r="I39" s="51">
        <v>2324741</v>
      </c>
      <c r="J39" s="21">
        <f t="shared" si="4"/>
        <v>8.0234598612372032E-3</v>
      </c>
      <c r="K39" s="20">
        <f t="shared" si="5"/>
        <v>18504</v>
      </c>
      <c r="L39" s="22">
        <f>I39/$I$38</f>
        <v>0.57933831943763281</v>
      </c>
    </row>
    <row r="40" spans="1:12" x14ac:dyDescent="0.25">
      <c r="B40" s="284"/>
      <c r="C40" s="287"/>
      <c r="D40" s="23" t="s">
        <v>34</v>
      </c>
      <c r="E40" s="24">
        <v>225396</v>
      </c>
      <c r="F40" s="24">
        <v>1437313</v>
      </c>
      <c r="G40" s="24">
        <v>1551761</v>
      </c>
      <c r="H40" s="24">
        <v>1758774</v>
      </c>
      <c r="I40" s="24">
        <v>1688011</v>
      </c>
      <c r="J40" s="25">
        <f>IFERROR(I40/H40-1,"-")</f>
        <v>-4.0234276831474625E-2</v>
      </c>
      <c r="K40" s="24">
        <f>IFERROR(I40-H40,"-")</f>
        <v>-70763</v>
      </c>
      <c r="L40" s="25">
        <f>IFERROR(I40/I38,"-")</f>
        <v>0.42066168056236719</v>
      </c>
    </row>
    <row r="41" spans="1:12" x14ac:dyDescent="0.25">
      <c r="B41" s="284"/>
      <c r="C41" s="288" t="s">
        <v>22</v>
      </c>
      <c r="D41" s="26" t="s">
        <v>32</v>
      </c>
      <c r="E41" s="54">
        <v>5.3382216169534313</v>
      </c>
      <c r="F41" s="54">
        <v>6.987317869756569</v>
      </c>
      <c r="G41" s="54">
        <v>7.2331627899931075</v>
      </c>
      <c r="H41" s="54">
        <v>7.2394534004858349</v>
      </c>
      <c r="I41" s="54">
        <v>6.9295295986737582</v>
      </c>
      <c r="J41" s="36">
        <f t="shared" si="4"/>
        <v>-4.2810387009505124E-2</v>
      </c>
      <c r="K41" s="37">
        <f t="shared" si="5"/>
        <v>-0.30992380181207668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5.854355910504176</v>
      </c>
      <c r="F42" s="55">
        <f t="shared" si="6"/>
        <v>6.7457930875642376</v>
      </c>
      <c r="G42" s="55">
        <f t="shared" si="6"/>
        <v>7.0046879342824493</v>
      </c>
      <c r="H42" s="55">
        <f t="shared" si="6"/>
        <v>6.745651315500826</v>
      </c>
      <c r="I42" s="55">
        <f t="shared" si="6"/>
        <v>6.5456897813918387</v>
      </c>
      <c r="J42" s="40">
        <f t="shared" si="4"/>
        <v>-2.9643028487033707E-2</v>
      </c>
      <c r="K42" s="41">
        <f t="shared" si="5"/>
        <v>-0.19996153410898732</v>
      </c>
      <c r="L42" s="42"/>
    </row>
    <row r="43" spans="1:12" x14ac:dyDescent="0.25">
      <c r="B43" s="284"/>
      <c r="C43" s="290"/>
      <c r="D43" s="32" t="s">
        <v>34</v>
      </c>
      <c r="E43" s="43">
        <f>IFERROR(E40/E34,"-")</f>
        <v>5.1449702116003557</v>
      </c>
      <c r="F43" s="43">
        <f t="shared" ref="F43:I43" si="7">IFERROR(F40/F34,"-")</f>
        <v>7.3295648094320187</v>
      </c>
      <c r="G43" s="43">
        <f t="shared" si="7"/>
        <v>7.5952786506514736</v>
      </c>
      <c r="H43" s="43">
        <f t="shared" si="7"/>
        <v>8.0081503303388075</v>
      </c>
      <c r="I43" s="43">
        <f t="shared" si="7"/>
        <v>7.5383210374948639</v>
      </c>
      <c r="J43" s="34">
        <f>IFERROR(I43/H43-1,"-")</f>
        <v>-5.8668890250973327E-2</v>
      </c>
      <c r="K43" s="33">
        <f>IFERROR(I43-H43,"-")</f>
        <v>-0.46982929284394359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0.14509026810722483</v>
      </c>
      <c r="F44" s="58">
        <v>0.59149761922622168</v>
      </c>
      <c r="G44" s="58">
        <v>0.67418986710869644</v>
      </c>
      <c r="H44" s="58">
        <v>0.70989567443311974</v>
      </c>
      <c r="I44" s="58">
        <v>0.7085407836948916</v>
      </c>
      <c r="J44" s="58">
        <f t="shared" si="4"/>
        <v>-1.9085772558201652E-3</v>
      </c>
      <c r="K44" s="44">
        <f>(I44-H44)*100</f>
        <v>-0.13548907382281428</v>
      </c>
      <c r="L44" s="18"/>
    </row>
    <row r="45" spans="1:12" x14ac:dyDescent="0.25">
      <c r="B45" s="284"/>
      <c r="C45" s="293"/>
      <c r="D45" s="19" t="s">
        <v>33</v>
      </c>
      <c r="E45" s="59">
        <v>0.19317144018120447</v>
      </c>
      <c r="F45" s="59">
        <v>0.61186070225969746</v>
      </c>
      <c r="G45" s="59">
        <v>0.74462962342854477</v>
      </c>
      <c r="H45" s="59">
        <v>0.72743832392218666</v>
      </c>
      <c r="I45" s="59">
        <v>0.72254077992747678</v>
      </c>
      <c r="J45" s="59">
        <f t="shared" si="4"/>
        <v>-6.7325900129970861E-3</v>
      </c>
      <c r="K45" s="46">
        <f>(I45-H45)*100</f>
        <v>-0.48975439947098742</v>
      </c>
      <c r="L45" s="22"/>
    </row>
    <row r="46" spans="1:12" x14ac:dyDescent="0.25">
      <c r="B46" s="284"/>
      <c r="C46" s="294"/>
      <c r="D46" s="23" t="s">
        <v>34</v>
      </c>
      <c r="E46" s="60">
        <v>0.13117940761028665</v>
      </c>
      <c r="F46" s="60">
        <v>0.56689255919325521</v>
      </c>
      <c r="G46" s="60">
        <v>0.59229282398483618</v>
      </c>
      <c r="H46" s="60">
        <v>0.68813528153983694</v>
      </c>
      <c r="I46" s="60">
        <v>0.69012490034546903</v>
      </c>
      <c r="J46" s="25">
        <f>IFERROR(I46/H46-1,"-")</f>
        <v>2.8913192783546204E-3</v>
      </c>
      <c r="K46" s="24">
        <f>IFERROR(I46-H46,"-")</f>
        <v>1.9896188056320874E-3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14653.2</v>
      </c>
      <c r="F49" s="52">
        <v>37055.599999999999</v>
      </c>
      <c r="G49" s="52">
        <v>37515.199999999997</v>
      </c>
      <c r="H49" s="52">
        <v>37677.599999999999</v>
      </c>
      <c r="I49" s="52">
        <v>37514.6</v>
      </c>
      <c r="J49" s="36">
        <f>I49/H49-1</f>
        <v>-4.3261778881882318E-3</v>
      </c>
      <c r="K49" s="27">
        <f>I49-H49</f>
        <v>-163</v>
      </c>
      <c r="L49" s="38">
        <f>I49/$I$22</f>
        <v>1.0158574561997347</v>
      </c>
    </row>
    <row r="50" spans="2:12" x14ac:dyDescent="0.25">
      <c r="B50" s="284"/>
      <c r="C50" s="289"/>
      <c r="D50" s="4" t="s">
        <v>33</v>
      </c>
      <c r="E50" s="53">
        <v>3285.4</v>
      </c>
      <c r="F50" s="53">
        <v>20273.599999999999</v>
      </c>
      <c r="G50" s="53">
        <v>20162.8</v>
      </c>
      <c r="H50" s="53">
        <v>20857</v>
      </c>
      <c r="I50" s="53">
        <v>21315.8</v>
      </c>
      <c r="J50" s="40">
        <f>I50/H50-1</f>
        <v>2.1997410941170692E-2</v>
      </c>
      <c r="K50" s="29">
        <f>I50-H50</f>
        <v>458.79999999999927</v>
      </c>
      <c r="L50" s="42">
        <f>I50/$I$22</f>
        <v>0.57721032251076387</v>
      </c>
    </row>
    <row r="51" spans="2:12" x14ac:dyDescent="0.25">
      <c r="B51" s="285"/>
      <c r="C51" s="290"/>
      <c r="D51" s="32" t="s">
        <v>34</v>
      </c>
      <c r="E51" s="33">
        <v>11367.8</v>
      </c>
      <c r="F51" s="33">
        <v>16782</v>
      </c>
      <c r="G51" s="33">
        <v>17352.400000000001</v>
      </c>
      <c r="H51" s="33">
        <v>16820.599999999999</v>
      </c>
      <c r="I51" s="33">
        <v>16198.8</v>
      </c>
      <c r="J51" s="34">
        <f>IFERROR(I51/H51-1,"-")</f>
        <v>-3.6966576697620712E-2</v>
      </c>
      <c r="K51" s="33">
        <f>IFERROR(I51-H51,"-")</f>
        <v>-621.79999999999927</v>
      </c>
      <c r="L51" s="34">
        <f>IFERROR(I51/I49,"-")</f>
        <v>0.43179988591108526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225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206279</v>
      </c>
      <c r="F59" s="51">
        <v>256749</v>
      </c>
      <c r="G59" s="51">
        <v>752557</v>
      </c>
      <c r="H59" s="51">
        <v>810513</v>
      </c>
      <c r="I59" s="51">
        <v>861467</v>
      </c>
      <c r="J59" s="21">
        <f t="shared" ref="J59:J74" si="8">I59/H59-1</f>
        <v>6.2866357479768986E-2</v>
      </c>
      <c r="K59" s="20">
        <f t="shared" ref="K59:K74" si="9">I59-H59</f>
        <v>50954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>
        <v>169066</v>
      </c>
      <c r="F60" s="24">
        <v>235509</v>
      </c>
      <c r="G60" s="24">
        <v>490978</v>
      </c>
      <c r="H60" s="24">
        <v>509465</v>
      </c>
      <c r="I60" s="24">
        <v>526356</v>
      </c>
      <c r="J60" s="25">
        <f>IFERROR(I60/H60-1,"-")</f>
        <v>3.3154387445653688E-2</v>
      </c>
      <c r="K60" s="24">
        <f>IFERROR(I60-H60,"-")</f>
        <v>16891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375345</v>
      </c>
      <c r="F61" s="52">
        <v>492258</v>
      </c>
      <c r="G61" s="52">
        <v>1243535</v>
      </c>
      <c r="H61" s="52">
        <v>1319978</v>
      </c>
      <c r="I61" s="52">
        <v>1387823</v>
      </c>
      <c r="J61" s="36">
        <f t="shared" si="8"/>
        <v>5.139858391579244E-2</v>
      </c>
      <c r="K61" s="52">
        <f t="shared" si="9"/>
        <v>67845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206279</v>
      </c>
      <c r="F62" s="53">
        <v>256749</v>
      </c>
      <c r="G62" s="53">
        <v>752557</v>
      </c>
      <c r="H62" s="53">
        <v>810513</v>
      </c>
      <c r="I62" s="53">
        <v>861467</v>
      </c>
      <c r="J62" s="40">
        <f t="shared" si="8"/>
        <v>6.2866357479768986E-2</v>
      </c>
      <c r="K62" s="53">
        <f t="shared" si="9"/>
        <v>50954</v>
      </c>
      <c r="L62" s="40">
        <f t="shared" ref="L62" si="10">I62/$I$61</f>
        <v>0.62073261503808486</v>
      </c>
    </row>
    <row r="63" spans="2:12" x14ac:dyDescent="0.25">
      <c r="B63" s="284"/>
      <c r="C63" s="290"/>
      <c r="D63" s="32" t="s">
        <v>34</v>
      </c>
      <c r="E63" s="33">
        <v>169066</v>
      </c>
      <c r="F63" s="33">
        <v>235509</v>
      </c>
      <c r="G63" s="33">
        <v>490978</v>
      </c>
      <c r="H63" s="33">
        <v>509465</v>
      </c>
      <c r="I63" s="33">
        <v>526356</v>
      </c>
      <c r="J63" s="34">
        <f>IFERROR(I63/H63-1,"-")</f>
        <v>3.3154387445653688E-2</v>
      </c>
      <c r="K63" s="33">
        <f>IFERROR(I63-H63,"-")</f>
        <v>16891</v>
      </c>
      <c r="L63" s="65">
        <f>IFERROR(I63/I61,"-")</f>
        <v>0.3792673849619152</v>
      </c>
    </row>
    <row r="64" spans="2:12" x14ac:dyDescent="0.25">
      <c r="B64" s="284"/>
      <c r="C64" s="291" t="s">
        <v>21</v>
      </c>
      <c r="D64" s="15" t="s">
        <v>32</v>
      </c>
      <c r="E64" s="50">
        <v>2858440</v>
      </c>
      <c r="F64" s="50">
        <v>3367162</v>
      </c>
      <c r="G64" s="50">
        <v>8865243</v>
      </c>
      <c r="H64" s="50">
        <v>9739308</v>
      </c>
      <c r="I64" s="50">
        <v>10014981</v>
      </c>
      <c r="J64" s="17">
        <f t="shared" si="8"/>
        <v>2.8305193757092395E-2</v>
      </c>
      <c r="K64" s="16">
        <f t="shared" si="9"/>
        <v>275673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1557028</v>
      </c>
      <c r="F65" s="51">
        <v>1777946</v>
      </c>
      <c r="G65" s="51">
        <v>5217075</v>
      </c>
      <c r="H65" s="51">
        <v>5775194</v>
      </c>
      <c r="I65" s="51">
        <v>5856771</v>
      </c>
      <c r="J65" s="21">
        <f t="shared" si="8"/>
        <v>1.4125412929851366E-2</v>
      </c>
      <c r="K65" s="20">
        <f t="shared" si="9"/>
        <v>81577</v>
      </c>
      <c r="L65" s="21">
        <f t="shared" ref="L65" si="11">I65/$I$64</f>
        <v>0.58480100960750703</v>
      </c>
    </row>
    <row r="66" spans="2:12" x14ac:dyDescent="0.25">
      <c r="B66" s="284"/>
      <c r="C66" s="287"/>
      <c r="D66" s="23" t="s">
        <v>34</v>
      </c>
      <c r="E66" s="24">
        <v>1301412</v>
      </c>
      <c r="F66" s="24">
        <v>1589216</v>
      </c>
      <c r="G66" s="24">
        <v>3648168</v>
      </c>
      <c r="H66" s="24">
        <v>3964114</v>
      </c>
      <c r="I66" s="24">
        <v>4158210</v>
      </c>
      <c r="J66" s="25">
        <f>IFERROR(I66/H66-1,"-")</f>
        <v>4.8963274012805869E-2</v>
      </c>
      <c r="K66" s="24">
        <f>IFERROR(I66-H66,"-")</f>
        <v>194096</v>
      </c>
      <c r="L66" s="25">
        <f>IFERROR(I66/I64,"-")</f>
        <v>0.41519899039249303</v>
      </c>
    </row>
    <row r="67" spans="2:12" x14ac:dyDescent="0.25">
      <c r="B67" s="284"/>
      <c r="C67" s="288" t="s">
        <v>22</v>
      </c>
      <c r="D67" s="26" t="s">
        <v>32</v>
      </c>
      <c r="E67" s="54">
        <v>7.6155004062928775</v>
      </c>
      <c r="F67" s="54">
        <v>6.8402382490482632</v>
      </c>
      <c r="G67" s="54">
        <v>7.1290659289847085</v>
      </c>
      <c r="H67" s="54">
        <v>7.378386609473794</v>
      </c>
      <c r="I67" s="54">
        <v>7.2163244160098223</v>
      </c>
      <c r="J67" s="36">
        <f t="shared" si="8"/>
        <v>-2.1964448603965181E-2</v>
      </c>
      <c r="K67" s="37">
        <f t="shared" si="9"/>
        <v>-0.16206219346397166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7.5481653488721587</v>
      </c>
      <c r="F68" s="55">
        <f t="shared" si="12"/>
        <v>6.9248409925647225</v>
      </c>
      <c r="G68" s="55">
        <f t="shared" si="12"/>
        <v>6.932464916278767</v>
      </c>
      <c r="H68" s="55">
        <f t="shared" si="12"/>
        <v>7.1253564100760878</v>
      </c>
      <c r="I68" s="55">
        <f t="shared" si="12"/>
        <v>6.7986016875864079</v>
      </c>
      <c r="J68" s="40">
        <f t="shared" si="8"/>
        <v>-4.5858017997192468E-2</v>
      </c>
      <c r="K68" s="41">
        <f t="shared" si="9"/>
        <v>-0.32675472248967985</v>
      </c>
      <c r="L68" s="40"/>
    </row>
    <row r="69" spans="2:12" x14ac:dyDescent="0.25">
      <c r="B69" s="284"/>
      <c r="C69" s="290"/>
      <c r="D69" s="32" t="s">
        <v>34</v>
      </c>
      <c r="E69" s="43">
        <f>IFERROR(E66/E60,"-")</f>
        <v>7.6976565365005385</v>
      </c>
      <c r="F69" s="43">
        <f t="shared" ref="F69:I69" si="13">IFERROR(F66/F60,"-")</f>
        <v>6.7480053840829859</v>
      </c>
      <c r="G69" s="43">
        <f t="shared" si="13"/>
        <v>7.4304103238841659</v>
      </c>
      <c r="H69" s="43">
        <f t="shared" si="13"/>
        <v>7.7809349022994709</v>
      </c>
      <c r="I69" s="43">
        <f t="shared" si="13"/>
        <v>7.8999954403483574</v>
      </c>
      <c r="J69" s="34">
        <f>IFERROR(I69/H69-1,"-")</f>
        <v>1.5301572310250311E-2</v>
      </c>
      <c r="K69" s="33">
        <f>IFERROR(I69-H69,"-")</f>
        <v>0.1190605380488865</v>
      </c>
      <c r="L69" s="65">
        <f>IFERROR(I69/I67,"-")</f>
        <v>1.0947395079442066</v>
      </c>
    </row>
    <row r="70" spans="2:12" x14ac:dyDescent="0.25">
      <c r="B70" s="284"/>
      <c r="C70" s="292" t="s">
        <v>36</v>
      </c>
      <c r="D70" s="15" t="s">
        <v>32</v>
      </c>
      <c r="E70" s="58">
        <v>0.41641203353334449</v>
      </c>
      <c r="F70" s="58">
        <v>0.38237984856351559</v>
      </c>
      <c r="G70" s="58">
        <v>0.63514820255836268</v>
      </c>
      <c r="H70" s="58">
        <v>0.71202240207954559</v>
      </c>
      <c r="I70" s="58">
        <v>0.72327549742346608</v>
      </c>
      <c r="J70" s="58">
        <f t="shared" si="8"/>
        <v>1.5804411927285544E-2</v>
      </c>
      <c r="K70" s="44">
        <f t="shared" si="9"/>
        <v>1.1253095343920494E-2</v>
      </c>
      <c r="L70" s="17"/>
    </row>
    <row r="71" spans="2:12" x14ac:dyDescent="0.25">
      <c r="B71" s="284"/>
      <c r="C71" s="293"/>
      <c r="D71" s="19" t="s">
        <v>33</v>
      </c>
      <c r="E71" s="59">
        <v>0.47595609055413801</v>
      </c>
      <c r="F71" s="59">
        <v>0.46630368359626001</v>
      </c>
      <c r="G71" s="59">
        <v>0.67828567936803452</v>
      </c>
      <c r="H71" s="59">
        <v>0.78253357023995396</v>
      </c>
      <c r="I71" s="59">
        <v>0.74850931295992884</v>
      </c>
      <c r="J71" s="59">
        <f t="shared" si="8"/>
        <v>-4.3479613621677626E-2</v>
      </c>
      <c r="K71" s="46">
        <f t="shared" si="9"/>
        <v>-3.4024257280025116E-2</v>
      </c>
      <c r="L71" s="21"/>
    </row>
    <row r="72" spans="2:12" x14ac:dyDescent="0.25">
      <c r="B72" s="284"/>
      <c r="C72" s="294"/>
      <c r="D72" s="23" t="s">
        <v>34</v>
      </c>
      <c r="E72" s="60">
        <v>0.36219935976969075</v>
      </c>
      <c r="F72" s="60">
        <v>0.3182917367153793</v>
      </c>
      <c r="G72" s="60">
        <v>0.58219828779666127</v>
      </c>
      <c r="H72" s="60">
        <v>0.62939927757710479</v>
      </c>
      <c r="I72" s="60">
        <v>0.69048905178456166</v>
      </c>
      <c r="J72" s="25">
        <f>IFERROR(I72/H72-1,"-")</f>
        <v>9.70604453863122E-2</v>
      </c>
      <c r="K72" s="24">
        <f>IFERROR(I72-H72,"-")</f>
        <v>6.1089774207456871E-2</v>
      </c>
      <c r="L72" s="25">
        <f>IFERROR(I72/I70,"-")</f>
        <v>0.95466949211510688</v>
      </c>
    </row>
    <row r="73" spans="2:12" x14ac:dyDescent="0.25">
      <c r="B73" s="284"/>
      <c r="C73" s="295" t="s">
        <v>41</v>
      </c>
      <c r="D73" s="26" t="s">
        <v>32</v>
      </c>
      <c r="E73" s="52">
        <v>20336</v>
      </c>
      <c r="F73" s="52">
        <v>24064</v>
      </c>
      <c r="G73" s="52">
        <v>38225</v>
      </c>
      <c r="H73" s="52">
        <v>37475</v>
      </c>
      <c r="I73" s="52">
        <v>37833</v>
      </c>
      <c r="J73" s="36">
        <f t="shared" si="8"/>
        <v>9.55303535690466E-3</v>
      </c>
      <c r="K73" s="27">
        <f t="shared" si="9"/>
        <v>358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9541</v>
      </c>
      <c r="F74" s="53">
        <v>10403</v>
      </c>
      <c r="G74" s="53">
        <v>21063</v>
      </c>
      <c r="H74" s="53">
        <v>20218</v>
      </c>
      <c r="I74" s="53">
        <v>21376</v>
      </c>
      <c r="J74" s="40">
        <f t="shared" si="8"/>
        <v>5.7275694925314147E-2</v>
      </c>
      <c r="K74" s="29">
        <f t="shared" si="9"/>
        <v>1158</v>
      </c>
      <c r="L74" s="40">
        <f t="shared" ref="L74" si="14">I74/$I$73</f>
        <v>0.56500938334258455</v>
      </c>
    </row>
    <row r="75" spans="2:12" x14ac:dyDescent="0.25">
      <c r="B75" s="285"/>
      <c r="C75" s="290"/>
      <c r="D75" s="32" t="s">
        <v>34</v>
      </c>
      <c r="E75" s="33">
        <v>10795</v>
      </c>
      <c r="F75" s="33">
        <v>13661</v>
      </c>
      <c r="G75" s="33">
        <v>17162</v>
      </c>
      <c r="H75" s="33">
        <v>17257</v>
      </c>
      <c r="I75" s="33">
        <v>16457</v>
      </c>
      <c r="J75" s="34">
        <f>IFERROR(I75/H75-1,"-")</f>
        <v>-4.6357999652315018E-2</v>
      </c>
      <c r="K75" s="33">
        <f>IFERROR(I75-H75,"-")</f>
        <v>-800</v>
      </c>
      <c r="L75" s="65">
        <f>IFERROR(I75/I73,"-")</f>
        <v>0.43499061665741551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D75A0-CC22-4EA3-B022-CFCD59F8E488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A95EA-7034-4527-AF10-12818635647B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271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226</v>
      </c>
      <c r="D8" s="174" t="s">
        <v>227</v>
      </c>
      <c r="E8" s="174" t="s">
        <v>228</v>
      </c>
      <c r="F8" s="174" t="s">
        <v>229</v>
      </c>
      <c r="G8" s="174" t="s">
        <v>230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226</v>
      </c>
      <c r="M8" s="174" t="s">
        <v>227</v>
      </c>
      <c r="N8" s="174" t="s">
        <v>228</v>
      </c>
      <c r="O8" s="174" t="s">
        <v>229</v>
      </c>
      <c r="P8" s="174" t="s">
        <v>230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47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126630</v>
      </c>
      <c r="D10" s="178">
        <v>442696</v>
      </c>
      <c r="E10" s="178">
        <v>458991</v>
      </c>
      <c r="F10" s="178">
        <v>524287</v>
      </c>
      <c r="G10" s="178">
        <v>512690</v>
      </c>
      <c r="H10" s="179">
        <f t="shared" ref="H10:H22" si="0">IFERROR(G10/F10-1,"-")</f>
        <v>-2.211956428444728E-2</v>
      </c>
      <c r="I10" s="179">
        <f t="shared" ref="I10:I22" si="1">G10/G$10</f>
        <v>1</v>
      </c>
      <c r="K10" s="158" t="s">
        <v>70</v>
      </c>
      <c r="L10" s="178">
        <v>17266</v>
      </c>
      <c r="M10" s="178">
        <v>114893</v>
      </c>
      <c r="N10" s="178">
        <v>115342</v>
      </c>
      <c r="O10" s="178">
        <v>130601</v>
      </c>
      <c r="P10" s="178">
        <v>135429</v>
      </c>
      <c r="Q10" s="179">
        <f t="shared" ref="Q10:Q22" si="2">IFERROR(P10/O10-1,"-")</f>
        <v>3.6967557675668727E-2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68864</v>
      </c>
      <c r="D11" s="162">
        <v>103104</v>
      </c>
      <c r="E11" s="162">
        <v>94324</v>
      </c>
      <c r="F11" s="162">
        <v>114813</v>
      </c>
      <c r="G11" s="162">
        <v>114677</v>
      </c>
      <c r="H11" s="163">
        <f t="shared" si="0"/>
        <v>-1.1845348523250587E-3</v>
      </c>
      <c r="I11" s="163">
        <f t="shared" si="1"/>
        <v>0.22367707581579513</v>
      </c>
      <c r="J11" s="81"/>
      <c r="K11" s="161" t="s">
        <v>99</v>
      </c>
      <c r="L11" s="162">
        <v>6241</v>
      </c>
      <c r="M11" s="162">
        <v>10994</v>
      </c>
      <c r="N11" s="162">
        <v>8924</v>
      </c>
      <c r="O11" s="162">
        <v>10599</v>
      </c>
      <c r="P11" s="162">
        <v>10411</v>
      </c>
      <c r="Q11" s="163">
        <f t="shared" si="2"/>
        <v>-1.7737522407774264E-2</v>
      </c>
      <c r="R11" s="163">
        <f t="shared" si="3"/>
        <v>7.6874229300962132E-2</v>
      </c>
    </row>
    <row r="12" spans="1:18" x14ac:dyDescent="0.25">
      <c r="B12" s="165" t="s">
        <v>105</v>
      </c>
      <c r="C12" s="166">
        <v>45371</v>
      </c>
      <c r="D12" s="166">
        <v>43615</v>
      </c>
      <c r="E12" s="166">
        <v>37537</v>
      </c>
      <c r="F12" s="166">
        <v>47905</v>
      </c>
      <c r="G12" s="166">
        <v>44085</v>
      </c>
      <c r="H12" s="167">
        <f t="shared" si="0"/>
        <v>-7.9741154368019984E-2</v>
      </c>
      <c r="I12" s="167">
        <f t="shared" si="1"/>
        <v>8.5987633852815548E-2</v>
      </c>
      <c r="J12" s="81"/>
      <c r="K12" s="165" t="s">
        <v>105</v>
      </c>
      <c r="L12" s="166">
        <v>4982</v>
      </c>
      <c r="M12" s="166">
        <v>5017</v>
      </c>
      <c r="N12" s="166">
        <v>4156</v>
      </c>
      <c r="O12" s="166">
        <v>4598</v>
      </c>
      <c r="P12" s="166">
        <v>3835</v>
      </c>
      <c r="Q12" s="167">
        <f t="shared" si="2"/>
        <v>-0.16594171378860378</v>
      </c>
      <c r="R12" s="167">
        <f t="shared" si="3"/>
        <v>2.8317420936431636E-2</v>
      </c>
    </row>
    <row r="13" spans="1:18" x14ac:dyDescent="0.25">
      <c r="B13" s="165" t="s">
        <v>102</v>
      </c>
      <c r="C13" s="166">
        <v>23493</v>
      </c>
      <c r="D13" s="166">
        <v>59489</v>
      </c>
      <c r="E13" s="166">
        <v>56787</v>
      </c>
      <c r="F13" s="166">
        <v>66908</v>
      </c>
      <c r="G13" s="166">
        <v>70592</v>
      </c>
      <c r="H13" s="167">
        <f t="shared" si="0"/>
        <v>5.5060680337179368E-2</v>
      </c>
      <c r="I13" s="167">
        <f t="shared" si="1"/>
        <v>0.13768944196297958</v>
      </c>
      <c r="J13" s="81"/>
      <c r="K13" s="165" t="s">
        <v>102</v>
      </c>
      <c r="L13" s="166">
        <v>1259</v>
      </c>
      <c r="M13" s="166">
        <v>5977</v>
      </c>
      <c r="N13" s="166">
        <v>4768</v>
      </c>
      <c r="O13" s="166">
        <v>6001</v>
      </c>
      <c r="P13" s="166">
        <v>6576</v>
      </c>
      <c r="Q13" s="167">
        <f t="shared" si="2"/>
        <v>9.5817363772704445E-2</v>
      </c>
      <c r="R13" s="167">
        <f>P13/P$10</f>
        <v>4.8556808364530489E-2</v>
      </c>
    </row>
    <row r="14" spans="1:18" x14ac:dyDescent="0.25">
      <c r="B14" s="161" t="s">
        <v>109</v>
      </c>
      <c r="C14" s="162">
        <v>57766</v>
      </c>
      <c r="D14" s="162">
        <v>339592</v>
      </c>
      <c r="E14" s="162">
        <v>364667</v>
      </c>
      <c r="F14" s="162">
        <v>409474</v>
      </c>
      <c r="G14" s="162">
        <v>398013</v>
      </c>
      <c r="H14" s="163">
        <f t="shared" si="0"/>
        <v>-2.7989567103161583E-2</v>
      </c>
      <c r="I14" s="163">
        <f t="shared" si="1"/>
        <v>0.7763229241842049</v>
      </c>
      <c r="J14" s="81"/>
      <c r="K14" s="161" t="s">
        <v>109</v>
      </c>
      <c r="L14" s="162">
        <v>11025</v>
      </c>
      <c r="M14" s="162">
        <v>103899</v>
      </c>
      <c r="N14" s="162">
        <v>106418</v>
      </c>
      <c r="O14" s="162">
        <v>120002</v>
      </c>
      <c r="P14" s="162">
        <v>125018</v>
      </c>
      <c r="Q14" s="163">
        <f t="shared" si="2"/>
        <v>4.1799303344944194E-2</v>
      </c>
      <c r="R14" s="163">
        <f t="shared" si="3"/>
        <v>0.9231257706990379</v>
      </c>
    </row>
    <row r="15" spans="1:18" x14ac:dyDescent="0.25">
      <c r="B15" s="165" t="s">
        <v>112</v>
      </c>
      <c r="C15" s="166">
        <v>2799</v>
      </c>
      <c r="D15" s="166">
        <v>173101</v>
      </c>
      <c r="E15" s="166">
        <v>191142</v>
      </c>
      <c r="F15" s="166">
        <v>214028</v>
      </c>
      <c r="G15" s="166">
        <v>212568</v>
      </c>
      <c r="H15" s="167">
        <f t="shared" si="0"/>
        <v>-6.8215373689424208E-3</v>
      </c>
      <c r="I15" s="167">
        <f t="shared" si="1"/>
        <v>0.41461311903879539</v>
      </c>
      <c r="J15" s="81"/>
      <c r="K15" s="165" t="s">
        <v>112</v>
      </c>
      <c r="L15" s="166">
        <v>234</v>
      </c>
      <c r="M15" s="166">
        <v>61203</v>
      </c>
      <c r="N15" s="166">
        <v>64373</v>
      </c>
      <c r="O15" s="166">
        <v>72308</v>
      </c>
      <c r="P15" s="166">
        <v>76481</v>
      </c>
      <c r="Q15" s="167">
        <f t="shared" si="2"/>
        <v>5.7711456546993389E-2</v>
      </c>
      <c r="R15" s="167">
        <f t="shared" si="3"/>
        <v>0.56473133523839059</v>
      </c>
    </row>
    <row r="16" spans="1:18" x14ac:dyDescent="0.25">
      <c r="B16" s="165" t="s">
        <v>115</v>
      </c>
      <c r="C16" s="166">
        <v>7942</v>
      </c>
      <c r="D16" s="166">
        <v>30700</v>
      </c>
      <c r="E16" s="166">
        <v>34040</v>
      </c>
      <c r="F16" s="166">
        <v>36056</v>
      </c>
      <c r="G16" s="166">
        <v>32587</v>
      </c>
      <c r="H16" s="167">
        <f t="shared" si="0"/>
        <v>-9.6211448857333015E-2</v>
      </c>
      <c r="I16" s="167">
        <f t="shared" si="1"/>
        <v>6.3560826230275605E-2</v>
      </c>
      <c r="J16" s="81"/>
      <c r="K16" s="165" t="s">
        <v>115</v>
      </c>
      <c r="L16" s="166">
        <v>860</v>
      </c>
      <c r="M16" s="166">
        <v>2310</v>
      </c>
      <c r="N16" s="166">
        <v>2571</v>
      </c>
      <c r="O16" s="166">
        <v>3135</v>
      </c>
      <c r="P16" s="166">
        <v>3201</v>
      </c>
      <c r="Q16" s="167">
        <f t="shared" si="2"/>
        <v>2.1052631578947434E-2</v>
      </c>
      <c r="R16" s="167">
        <f t="shared" si="3"/>
        <v>2.363600115189509E-2</v>
      </c>
    </row>
    <row r="17" spans="2:22" x14ac:dyDescent="0.25">
      <c r="B17" s="165" t="s">
        <v>118</v>
      </c>
      <c r="C17" s="166">
        <v>11215</v>
      </c>
      <c r="D17" s="166">
        <v>20452</v>
      </c>
      <c r="E17" s="166">
        <v>20168</v>
      </c>
      <c r="F17" s="166">
        <v>23282</v>
      </c>
      <c r="G17" s="166">
        <v>22541</v>
      </c>
      <c r="H17" s="167">
        <f t="shared" si="0"/>
        <v>-3.1827162614895599E-2</v>
      </c>
      <c r="I17" s="167">
        <f t="shared" si="1"/>
        <v>4.3966139382472839E-2</v>
      </c>
      <c r="J17" s="81"/>
      <c r="K17" s="165" t="s">
        <v>118</v>
      </c>
      <c r="L17" s="166">
        <v>1706</v>
      </c>
      <c r="M17" s="166">
        <v>2632</v>
      </c>
      <c r="N17" s="166">
        <v>2924</v>
      </c>
      <c r="O17" s="166">
        <v>2809</v>
      </c>
      <c r="P17" s="166">
        <v>2936</v>
      </c>
      <c r="Q17" s="167">
        <f t="shared" si="2"/>
        <v>4.521181915272332E-2</v>
      </c>
      <c r="R17" s="167">
        <f t="shared" si="3"/>
        <v>2.1679256289273346E-2</v>
      </c>
    </row>
    <row r="18" spans="2:22" x14ac:dyDescent="0.25">
      <c r="B18" s="165" t="s">
        <v>125</v>
      </c>
      <c r="C18" s="166">
        <v>1800</v>
      </c>
      <c r="D18" s="166">
        <v>21965</v>
      </c>
      <c r="E18" s="166">
        <v>17389</v>
      </c>
      <c r="F18" s="166">
        <v>19718</v>
      </c>
      <c r="G18" s="166">
        <v>15139</v>
      </c>
      <c r="H18" s="167">
        <f t="shared" si="0"/>
        <v>-0.23222436352571252</v>
      </c>
      <c r="I18" s="167">
        <f t="shared" si="1"/>
        <v>2.9528565019797538E-2</v>
      </c>
      <c r="J18" s="81"/>
      <c r="K18" s="165" t="s">
        <v>125</v>
      </c>
      <c r="L18" s="166">
        <v>424</v>
      </c>
      <c r="M18" s="166">
        <v>7782</v>
      </c>
      <c r="N18" s="166">
        <v>5608</v>
      </c>
      <c r="O18" s="166">
        <v>6694</v>
      </c>
      <c r="P18" s="166">
        <v>5005</v>
      </c>
      <c r="Q18" s="167">
        <f t="shared" si="2"/>
        <v>-0.25231550642366296</v>
      </c>
      <c r="R18" s="167">
        <f t="shared" si="3"/>
        <v>3.6956634103478575E-2</v>
      </c>
    </row>
    <row r="19" spans="2:22" x14ac:dyDescent="0.25">
      <c r="B19" s="165" t="s">
        <v>121</v>
      </c>
      <c r="C19" s="166">
        <v>4175</v>
      </c>
      <c r="D19" s="166">
        <v>11030</v>
      </c>
      <c r="E19" s="166">
        <v>13476</v>
      </c>
      <c r="F19" s="166">
        <v>13485</v>
      </c>
      <c r="G19" s="166">
        <v>12855</v>
      </c>
      <c r="H19" s="167">
        <f t="shared" si="0"/>
        <v>-4.6718576195773132E-2</v>
      </c>
      <c r="I19" s="167">
        <f t="shared" si="1"/>
        <v>2.5073631239150365E-2</v>
      </c>
      <c r="J19" s="81"/>
      <c r="K19" s="165" t="s">
        <v>121</v>
      </c>
      <c r="L19" s="166">
        <v>557</v>
      </c>
      <c r="M19" s="166">
        <v>3107</v>
      </c>
      <c r="N19" s="166">
        <v>4015</v>
      </c>
      <c r="O19" s="166">
        <v>3954</v>
      </c>
      <c r="P19" s="166">
        <v>4000</v>
      </c>
      <c r="Q19" s="167">
        <f t="shared" si="2"/>
        <v>1.163378856853825E-2</v>
      </c>
      <c r="R19" s="167">
        <f t="shared" si="3"/>
        <v>2.953577151127159E-2</v>
      </c>
    </row>
    <row r="20" spans="2:22" x14ac:dyDescent="0.25">
      <c r="B20" s="165" t="s">
        <v>130</v>
      </c>
      <c r="C20" s="166">
        <v>109</v>
      </c>
      <c r="D20" s="166">
        <v>1268</v>
      </c>
      <c r="E20" s="166">
        <v>1329</v>
      </c>
      <c r="F20" s="166">
        <v>1674</v>
      </c>
      <c r="G20" s="166">
        <v>1675</v>
      </c>
      <c r="H20" s="167">
        <f t="shared" si="0"/>
        <v>5.9737156511352474E-4</v>
      </c>
      <c r="I20" s="167">
        <f t="shared" si="1"/>
        <v>3.2670814722346839E-3</v>
      </c>
      <c r="J20" s="81"/>
      <c r="K20" s="165" t="s">
        <v>130</v>
      </c>
      <c r="L20" s="166">
        <v>7</v>
      </c>
      <c r="M20" s="166">
        <v>501</v>
      </c>
      <c r="N20" s="166">
        <v>466</v>
      </c>
      <c r="O20" s="166">
        <v>658</v>
      </c>
      <c r="P20" s="166">
        <v>558</v>
      </c>
      <c r="Q20" s="167">
        <f t="shared" si="2"/>
        <v>-0.15197568389057747</v>
      </c>
      <c r="R20" s="167">
        <f t="shared" si="3"/>
        <v>4.1202401258223871E-3</v>
      </c>
    </row>
    <row r="21" spans="2:22" x14ac:dyDescent="0.25">
      <c r="B21" s="165" t="s">
        <v>133</v>
      </c>
      <c r="C21" s="166">
        <v>247</v>
      </c>
      <c r="D21" s="166">
        <v>569</v>
      </c>
      <c r="E21" s="166">
        <v>1057</v>
      </c>
      <c r="F21" s="166">
        <v>607</v>
      </c>
      <c r="G21" s="166">
        <v>733</v>
      </c>
      <c r="H21" s="167">
        <f t="shared" si="0"/>
        <v>0.20757825370675453</v>
      </c>
      <c r="I21" s="167">
        <f t="shared" si="1"/>
        <v>1.4297138621779243E-3</v>
      </c>
      <c r="J21" s="81"/>
      <c r="K21" s="165" t="s">
        <v>133</v>
      </c>
      <c r="L21" s="166">
        <v>25</v>
      </c>
      <c r="M21" s="166">
        <v>117</v>
      </c>
      <c r="N21" s="166">
        <v>387</v>
      </c>
      <c r="O21" s="166">
        <v>159</v>
      </c>
      <c r="P21" s="166">
        <v>188</v>
      </c>
      <c r="Q21" s="167">
        <f t="shared" si="2"/>
        <v>0.1823899371069182</v>
      </c>
      <c r="R21" s="167">
        <f t="shared" si="3"/>
        <v>1.3881812610297647E-3</v>
      </c>
    </row>
    <row r="22" spans="2:22" x14ac:dyDescent="0.25">
      <c r="B22" s="170" t="s">
        <v>147</v>
      </c>
      <c r="C22" s="171">
        <f>C14-SUM(C15:C21)</f>
        <v>29479</v>
      </c>
      <c r="D22" s="171">
        <f>D14-SUM(D15:D21)</f>
        <v>80507</v>
      </c>
      <c r="E22" s="171">
        <f>E14-SUM(E15:E21)</f>
        <v>86066</v>
      </c>
      <c r="F22" s="171">
        <f>F14-SUM(F15:F21)</f>
        <v>100624</v>
      </c>
      <c r="G22" s="171">
        <f>G14-SUM(G15:G21)</f>
        <v>99915</v>
      </c>
      <c r="H22" s="172">
        <f t="shared" si="0"/>
        <v>-7.0460327556050029E-3</v>
      </c>
      <c r="I22" s="172">
        <f t="shared" si="1"/>
        <v>0.19488384793930055</v>
      </c>
      <c r="J22" s="81"/>
      <c r="K22" s="170" t="s">
        <v>147</v>
      </c>
      <c r="L22" s="171">
        <f>L14-SUM(L15:L21)</f>
        <v>7212</v>
      </c>
      <c r="M22" s="171">
        <f>M14-SUM(M15:M21)</f>
        <v>26247</v>
      </c>
      <c r="N22" s="171">
        <f>N14-SUM(N15:N21)</f>
        <v>26074</v>
      </c>
      <c r="O22" s="171">
        <f>O14-SUM(O15:O21)</f>
        <v>30285</v>
      </c>
      <c r="P22" s="171">
        <f>P14-SUM(P15:P21)</f>
        <v>32649</v>
      </c>
      <c r="Q22" s="172">
        <f t="shared" si="2"/>
        <v>7.8058444774640856E-2</v>
      </c>
      <c r="R22" s="172">
        <f t="shared" si="3"/>
        <v>0.24107835101787653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46850</v>
      </c>
      <c r="D24" s="178">
        <v>173757</v>
      </c>
      <c r="E24" s="178">
        <v>180265</v>
      </c>
      <c r="F24" s="178">
        <v>191773</v>
      </c>
      <c r="G24" s="178">
        <v>179959</v>
      </c>
      <c r="H24" s="179">
        <f t="shared" ref="H24:H36" si="4">IFERROR(G24/F24-1,"-")</f>
        <v>-6.1604083995140058E-2</v>
      </c>
      <c r="I24" s="179">
        <f t="shared" ref="I24:I36" si="5">G24/G$10</f>
        <v>0.35100938188769043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24667</v>
      </c>
      <c r="D25" s="162">
        <v>22911</v>
      </c>
      <c r="E25" s="162">
        <v>16892</v>
      </c>
      <c r="F25" s="162">
        <v>16677</v>
      </c>
      <c r="G25" s="162">
        <v>16929</v>
      </c>
      <c r="H25" s="163">
        <f t="shared" si="4"/>
        <v>1.5110631408526753E-2</v>
      </c>
      <c r="I25" s="163">
        <f t="shared" si="5"/>
        <v>3.301995357818565E-2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14505</v>
      </c>
      <c r="D26" s="166">
        <v>10418</v>
      </c>
      <c r="E26" s="166">
        <v>7310</v>
      </c>
      <c r="F26" s="166">
        <v>6365</v>
      </c>
      <c r="G26" s="166">
        <v>8059</v>
      </c>
      <c r="H26" s="167">
        <f t="shared" si="4"/>
        <v>0.26614296936370785</v>
      </c>
      <c r="I26" s="167">
        <f t="shared" si="5"/>
        <v>1.571905049835183E-2</v>
      </c>
    </row>
    <row r="27" spans="2:22" x14ac:dyDescent="0.25">
      <c r="B27" s="165" t="s">
        <v>102</v>
      </c>
      <c r="C27" s="166">
        <v>10162</v>
      </c>
      <c r="D27" s="166">
        <v>12493</v>
      </c>
      <c r="E27" s="166">
        <v>9582</v>
      </c>
      <c r="F27" s="166">
        <v>10312</v>
      </c>
      <c r="G27" s="166">
        <v>8870</v>
      </c>
      <c r="H27" s="167">
        <f t="shared" si="4"/>
        <v>-0.13983708301008535</v>
      </c>
      <c r="I27" s="167">
        <f t="shared" si="5"/>
        <v>1.7300903079833816E-2</v>
      </c>
    </row>
    <row r="28" spans="2:22" x14ac:dyDescent="0.25">
      <c r="B28" s="161" t="s">
        <v>109</v>
      </c>
      <c r="C28" s="162">
        <v>22183</v>
      </c>
      <c r="D28" s="162">
        <v>150846</v>
      </c>
      <c r="E28" s="162">
        <v>163373</v>
      </c>
      <c r="F28" s="162">
        <v>175096</v>
      </c>
      <c r="G28" s="162">
        <v>163030</v>
      </c>
      <c r="H28" s="163">
        <f t="shared" si="4"/>
        <v>-6.8910768949604795E-2</v>
      </c>
      <c r="I28" s="163">
        <f t="shared" si="5"/>
        <v>0.31798942830950477</v>
      </c>
    </row>
    <row r="29" spans="2:22" x14ac:dyDescent="0.25">
      <c r="B29" s="165" t="s">
        <v>112</v>
      </c>
      <c r="C29" s="166">
        <v>947</v>
      </c>
      <c r="D29" s="166">
        <v>81442</v>
      </c>
      <c r="E29" s="166">
        <v>90898</v>
      </c>
      <c r="F29" s="166">
        <v>100258</v>
      </c>
      <c r="G29" s="166">
        <v>93939</v>
      </c>
      <c r="H29" s="167">
        <f t="shared" si="4"/>
        <v>-6.3027389335514328E-2</v>
      </c>
      <c r="I29" s="167">
        <f t="shared" si="5"/>
        <v>0.18322768144492774</v>
      </c>
    </row>
    <row r="30" spans="2:22" x14ac:dyDescent="0.25">
      <c r="B30" s="165" t="s">
        <v>115</v>
      </c>
      <c r="C30" s="166">
        <v>3356</v>
      </c>
      <c r="D30" s="166">
        <v>15556</v>
      </c>
      <c r="E30" s="166">
        <v>16956</v>
      </c>
      <c r="F30" s="166">
        <v>16630</v>
      </c>
      <c r="G30" s="166">
        <v>14525</v>
      </c>
      <c r="H30" s="167">
        <f t="shared" si="4"/>
        <v>-0.12657847263980759</v>
      </c>
      <c r="I30" s="167">
        <f t="shared" si="5"/>
        <v>2.8330960229378376E-2</v>
      </c>
    </row>
    <row r="31" spans="2:22" x14ac:dyDescent="0.25">
      <c r="B31" s="165" t="s">
        <v>118</v>
      </c>
      <c r="C31" s="166">
        <v>3626</v>
      </c>
      <c r="D31" s="166">
        <v>6804</v>
      </c>
      <c r="E31" s="166">
        <v>6506</v>
      </c>
      <c r="F31" s="166">
        <v>5838</v>
      </c>
      <c r="G31" s="166">
        <v>5203</v>
      </c>
      <c r="H31" s="167">
        <f t="shared" si="4"/>
        <v>-0.10877012675573827</v>
      </c>
      <c r="I31" s="167">
        <f t="shared" si="5"/>
        <v>1.0148432776141528E-2</v>
      </c>
    </row>
    <row r="32" spans="2:22" x14ac:dyDescent="0.25">
      <c r="B32" s="165" t="s">
        <v>125</v>
      </c>
      <c r="C32" s="166">
        <v>802</v>
      </c>
      <c r="D32" s="166">
        <v>10442</v>
      </c>
      <c r="E32" s="166">
        <v>8681</v>
      </c>
      <c r="F32" s="166">
        <v>8885</v>
      </c>
      <c r="G32" s="166">
        <v>7307</v>
      </c>
      <c r="H32" s="167">
        <f t="shared" si="4"/>
        <v>-0.17760270118176702</v>
      </c>
      <c r="I32" s="167">
        <f t="shared" si="5"/>
        <v>1.4252277204548558E-2</v>
      </c>
    </row>
    <row r="33" spans="2:9" x14ac:dyDescent="0.25">
      <c r="B33" s="165" t="s">
        <v>121</v>
      </c>
      <c r="C33" s="166">
        <v>2421</v>
      </c>
      <c r="D33" s="166">
        <v>6603</v>
      </c>
      <c r="E33" s="166">
        <v>7452</v>
      </c>
      <c r="F33" s="166">
        <v>6962</v>
      </c>
      <c r="G33" s="166">
        <v>6785</v>
      </c>
      <c r="H33" s="167">
        <f t="shared" si="4"/>
        <v>-2.5423728813559365E-2</v>
      </c>
      <c r="I33" s="167">
        <f t="shared" si="5"/>
        <v>1.3234118083052136E-2</v>
      </c>
    </row>
    <row r="34" spans="2:9" x14ac:dyDescent="0.25">
      <c r="B34" s="165" t="s">
        <v>130</v>
      </c>
      <c r="C34" s="166">
        <v>31</v>
      </c>
      <c r="D34" s="166">
        <v>589</v>
      </c>
      <c r="E34" s="166">
        <v>533</v>
      </c>
      <c r="F34" s="166">
        <v>768</v>
      </c>
      <c r="G34" s="166">
        <v>906</v>
      </c>
      <c r="H34" s="167">
        <f t="shared" si="4"/>
        <v>0.1796875</v>
      </c>
      <c r="I34" s="167">
        <f t="shared" si="5"/>
        <v>1.7671497396087304E-3</v>
      </c>
    </row>
    <row r="35" spans="2:9" x14ac:dyDescent="0.25">
      <c r="B35" s="165" t="s">
        <v>133</v>
      </c>
      <c r="C35" s="166">
        <v>42</v>
      </c>
      <c r="D35" s="166">
        <v>272</v>
      </c>
      <c r="E35" s="166">
        <v>386</v>
      </c>
      <c r="F35" s="166">
        <v>210</v>
      </c>
      <c r="G35" s="166">
        <v>135</v>
      </c>
      <c r="H35" s="167">
        <f t="shared" si="4"/>
        <v>-0.3571428571428571</v>
      </c>
      <c r="I35" s="167">
        <f t="shared" si="5"/>
        <v>2.6331701418010886E-4</v>
      </c>
    </row>
    <row r="36" spans="2:9" x14ac:dyDescent="0.25">
      <c r="B36" s="170" t="s">
        <v>147</v>
      </c>
      <c r="C36" s="171">
        <f>C28-SUM(C29:C35)</f>
        <v>10958</v>
      </c>
      <c r="D36" s="171">
        <f>D28-SUM(D29:D35)</f>
        <v>29138</v>
      </c>
      <c r="E36" s="171">
        <f>E28-SUM(E29:E35)</f>
        <v>31961</v>
      </c>
      <c r="F36" s="171">
        <f>F28-SUM(F29:F35)</f>
        <v>35545</v>
      </c>
      <c r="G36" s="171">
        <f>G28-SUM(G29:G35)</f>
        <v>34230</v>
      </c>
      <c r="H36" s="172">
        <f t="shared" si="4"/>
        <v>-3.6995357996905343E-2</v>
      </c>
      <c r="I36" s="172">
        <f t="shared" si="5"/>
        <v>6.6765491817667597E-2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17266</v>
      </c>
      <c r="D38" s="178">
        <v>114893</v>
      </c>
      <c r="E38" s="178">
        <v>115342</v>
      </c>
      <c r="F38" s="178">
        <v>130601</v>
      </c>
      <c r="G38" s="178">
        <v>135429</v>
      </c>
      <c r="H38" s="179">
        <f t="shared" ref="H38:H50" si="6">IFERROR(G38/F38-1,"-")</f>
        <v>3.6967557675668727E-2</v>
      </c>
      <c r="I38" s="179">
        <f t="shared" ref="I38:I50" si="7">G38/G$10</f>
        <v>0.26415377713628119</v>
      </c>
    </row>
    <row r="39" spans="2:9" x14ac:dyDescent="0.25">
      <c r="B39" s="161" t="s">
        <v>99</v>
      </c>
      <c r="C39" s="162">
        <v>6241</v>
      </c>
      <c r="D39" s="162">
        <v>10994</v>
      </c>
      <c r="E39" s="162">
        <v>8924</v>
      </c>
      <c r="F39" s="162">
        <v>10599</v>
      </c>
      <c r="G39" s="162">
        <v>10411</v>
      </c>
      <c r="H39" s="163">
        <f t="shared" si="6"/>
        <v>-1.7737522407774264E-2</v>
      </c>
      <c r="I39" s="163">
        <f t="shared" si="7"/>
        <v>2.0306618034289726E-2</v>
      </c>
    </row>
    <row r="40" spans="2:9" x14ac:dyDescent="0.25">
      <c r="B40" s="165" t="s">
        <v>105</v>
      </c>
      <c r="C40" s="166">
        <v>4982</v>
      </c>
      <c r="D40" s="166">
        <v>5017</v>
      </c>
      <c r="E40" s="166">
        <v>4156</v>
      </c>
      <c r="F40" s="166">
        <v>4598</v>
      </c>
      <c r="G40" s="166">
        <v>3835</v>
      </c>
      <c r="H40" s="167">
        <f t="shared" si="6"/>
        <v>-0.16594171378860378</v>
      </c>
      <c r="I40" s="167">
        <f t="shared" si="7"/>
        <v>7.4801536991164251E-3</v>
      </c>
    </row>
    <row r="41" spans="2:9" x14ac:dyDescent="0.25">
      <c r="B41" s="165" t="s">
        <v>102</v>
      </c>
      <c r="C41" s="166">
        <v>1259</v>
      </c>
      <c r="D41" s="166">
        <v>5977</v>
      </c>
      <c r="E41" s="166">
        <v>4768</v>
      </c>
      <c r="F41" s="166">
        <v>6001</v>
      </c>
      <c r="G41" s="166">
        <v>6576</v>
      </c>
      <c r="H41" s="167">
        <f t="shared" si="6"/>
        <v>9.5817363772704445E-2</v>
      </c>
      <c r="I41" s="167">
        <f t="shared" si="7"/>
        <v>1.2826464335173302E-2</v>
      </c>
    </row>
    <row r="42" spans="2:9" x14ac:dyDescent="0.25">
      <c r="B42" s="161" t="s">
        <v>109</v>
      </c>
      <c r="C42" s="162">
        <v>11025</v>
      </c>
      <c r="D42" s="162">
        <v>103899</v>
      </c>
      <c r="E42" s="162">
        <v>106418</v>
      </c>
      <c r="F42" s="162">
        <v>120002</v>
      </c>
      <c r="G42" s="162">
        <v>125018</v>
      </c>
      <c r="H42" s="163">
        <f t="shared" si="6"/>
        <v>4.1799303344944194E-2</v>
      </c>
      <c r="I42" s="163">
        <f t="shared" si="7"/>
        <v>0.24384715910199145</v>
      </c>
    </row>
    <row r="43" spans="2:9" x14ac:dyDescent="0.25">
      <c r="B43" s="165" t="s">
        <v>112</v>
      </c>
      <c r="C43" s="166">
        <v>234</v>
      </c>
      <c r="D43" s="166">
        <v>61203</v>
      </c>
      <c r="E43" s="166">
        <v>64373</v>
      </c>
      <c r="F43" s="166">
        <v>72308</v>
      </c>
      <c r="G43" s="166">
        <v>76481</v>
      </c>
      <c r="H43" s="167">
        <f t="shared" si="6"/>
        <v>5.7711456546993389E-2</v>
      </c>
      <c r="I43" s="167">
        <f t="shared" si="7"/>
        <v>0.14917591527043633</v>
      </c>
    </row>
    <row r="44" spans="2:9" x14ac:dyDescent="0.25">
      <c r="B44" s="165" t="s">
        <v>115</v>
      </c>
      <c r="C44" s="166">
        <v>860</v>
      </c>
      <c r="D44" s="166">
        <v>2310</v>
      </c>
      <c r="E44" s="166">
        <v>2571</v>
      </c>
      <c r="F44" s="166">
        <v>3135</v>
      </c>
      <c r="G44" s="166">
        <v>3201</v>
      </c>
      <c r="H44" s="167">
        <f t="shared" si="6"/>
        <v>2.1052631578947434E-2</v>
      </c>
      <c r="I44" s="167">
        <f t="shared" si="7"/>
        <v>6.2435389806705811E-3</v>
      </c>
    </row>
    <row r="45" spans="2:9" x14ac:dyDescent="0.25">
      <c r="B45" s="165" t="s">
        <v>118</v>
      </c>
      <c r="C45" s="166">
        <v>1706</v>
      </c>
      <c r="D45" s="166">
        <v>2632</v>
      </c>
      <c r="E45" s="166">
        <v>2924</v>
      </c>
      <c r="F45" s="166">
        <v>2809</v>
      </c>
      <c r="G45" s="166">
        <v>2936</v>
      </c>
      <c r="H45" s="167">
        <f t="shared" si="6"/>
        <v>4.521181915272332E-2</v>
      </c>
      <c r="I45" s="167">
        <f t="shared" si="7"/>
        <v>5.7266574343170333E-3</v>
      </c>
    </row>
    <row r="46" spans="2:9" x14ac:dyDescent="0.25">
      <c r="B46" s="165" t="s">
        <v>125</v>
      </c>
      <c r="C46" s="166">
        <v>424</v>
      </c>
      <c r="D46" s="166">
        <v>7782</v>
      </c>
      <c r="E46" s="166">
        <v>5608</v>
      </c>
      <c r="F46" s="166">
        <v>6694</v>
      </c>
      <c r="G46" s="166">
        <v>5005</v>
      </c>
      <c r="H46" s="167">
        <f t="shared" si="6"/>
        <v>-0.25231550642366296</v>
      </c>
      <c r="I46" s="167">
        <f t="shared" si="7"/>
        <v>9.7622344886773692E-3</v>
      </c>
    </row>
    <row r="47" spans="2:9" x14ac:dyDescent="0.25">
      <c r="B47" s="165" t="s">
        <v>121</v>
      </c>
      <c r="C47" s="166">
        <v>557</v>
      </c>
      <c r="D47" s="166">
        <v>3107</v>
      </c>
      <c r="E47" s="166">
        <v>4015</v>
      </c>
      <c r="F47" s="166">
        <v>3954</v>
      </c>
      <c r="G47" s="166">
        <v>4000</v>
      </c>
      <c r="H47" s="167">
        <f t="shared" si="6"/>
        <v>1.163378856853825E-2</v>
      </c>
      <c r="I47" s="167">
        <f t="shared" si="7"/>
        <v>7.8019856053365578E-3</v>
      </c>
    </row>
    <row r="48" spans="2:9" x14ac:dyDescent="0.25">
      <c r="B48" s="165" t="s">
        <v>130</v>
      </c>
      <c r="C48" s="166">
        <v>7</v>
      </c>
      <c r="D48" s="166">
        <v>501</v>
      </c>
      <c r="E48" s="166">
        <v>466</v>
      </c>
      <c r="F48" s="166">
        <v>658</v>
      </c>
      <c r="G48" s="166">
        <v>558</v>
      </c>
      <c r="H48" s="167">
        <f t="shared" si="6"/>
        <v>-0.15197568389057747</v>
      </c>
      <c r="I48" s="167">
        <f t="shared" si="7"/>
        <v>1.0883769919444498E-3</v>
      </c>
    </row>
    <row r="49" spans="2:9" x14ac:dyDescent="0.25">
      <c r="B49" s="165" t="s">
        <v>133</v>
      </c>
      <c r="C49" s="166">
        <v>25</v>
      </c>
      <c r="D49" s="166">
        <v>117</v>
      </c>
      <c r="E49" s="166">
        <v>387</v>
      </c>
      <c r="F49" s="166">
        <v>159</v>
      </c>
      <c r="G49" s="166">
        <v>188</v>
      </c>
      <c r="H49" s="167">
        <f t="shared" si="6"/>
        <v>0.1823899371069182</v>
      </c>
      <c r="I49" s="167">
        <f t="shared" si="7"/>
        <v>3.6669332345081823E-4</v>
      </c>
    </row>
    <row r="50" spans="2:9" x14ac:dyDescent="0.25">
      <c r="B50" s="170" t="s">
        <v>147</v>
      </c>
      <c r="C50" s="171">
        <f>C42-SUM(C43:C49)</f>
        <v>7212</v>
      </c>
      <c r="D50" s="171">
        <f>D42-SUM(D43:D49)</f>
        <v>26247</v>
      </c>
      <c r="E50" s="171">
        <f>E42-SUM(E43:E49)</f>
        <v>26074</v>
      </c>
      <c r="F50" s="171">
        <f>F42-SUM(F43:F49)</f>
        <v>30285</v>
      </c>
      <c r="G50" s="171">
        <f>G42-SUM(G43:G49)</f>
        <v>32649</v>
      </c>
      <c r="H50" s="172">
        <f t="shared" si="6"/>
        <v>7.8058444774640856E-2</v>
      </c>
      <c r="I50" s="172">
        <f t="shared" si="7"/>
        <v>6.3681757007158321E-2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1138</v>
      </c>
      <c r="D52" s="178">
        <v>2720</v>
      </c>
      <c r="E52" s="178">
        <v>3840</v>
      </c>
      <c r="F52" s="178">
        <v>2122</v>
      </c>
      <c r="G52" s="178">
        <v>2937</v>
      </c>
      <c r="H52" s="179">
        <f t="shared" ref="H52:H64" si="8">IFERROR(G52/F52-1,"-")</f>
        <v>0.38407163053722893</v>
      </c>
      <c r="I52" s="179">
        <f t="shared" ref="I52:I64" si="9">G52/G$10</f>
        <v>5.728607930718368E-3</v>
      </c>
    </row>
    <row r="53" spans="2:9" x14ac:dyDescent="0.25">
      <c r="B53" s="161" t="s">
        <v>99</v>
      </c>
      <c r="C53" s="162">
        <v>330</v>
      </c>
      <c r="D53" s="162">
        <v>547</v>
      </c>
      <c r="E53" s="162">
        <v>2113</v>
      </c>
      <c r="F53" s="162">
        <v>663</v>
      </c>
      <c r="G53" s="162">
        <v>587</v>
      </c>
      <c r="H53" s="163">
        <f t="shared" si="8"/>
        <v>-0.11463046757164408</v>
      </c>
      <c r="I53" s="163">
        <f t="shared" si="9"/>
        <v>1.1449413875831399E-3</v>
      </c>
    </row>
    <row r="54" spans="2:9" x14ac:dyDescent="0.25">
      <c r="B54" s="165" t="s">
        <v>105</v>
      </c>
      <c r="C54" s="166">
        <v>132</v>
      </c>
      <c r="D54" s="166">
        <v>264</v>
      </c>
      <c r="E54" s="166">
        <v>1635</v>
      </c>
      <c r="F54" s="166">
        <v>541</v>
      </c>
      <c r="G54" s="166">
        <v>339</v>
      </c>
      <c r="H54" s="167">
        <f t="shared" si="8"/>
        <v>-0.37338262476894635</v>
      </c>
      <c r="I54" s="167">
        <f t="shared" si="9"/>
        <v>6.6121828005227335E-4</v>
      </c>
    </row>
    <row r="55" spans="2:9" x14ac:dyDescent="0.25">
      <c r="B55" s="165" t="s">
        <v>102</v>
      </c>
      <c r="C55" s="166">
        <v>198</v>
      </c>
      <c r="D55" s="166">
        <v>283</v>
      </c>
      <c r="E55" s="166">
        <v>478</v>
      </c>
      <c r="F55" s="166">
        <v>122</v>
      </c>
      <c r="G55" s="166">
        <v>248</v>
      </c>
      <c r="H55" s="167">
        <f t="shared" si="8"/>
        <v>1.0327868852459017</v>
      </c>
      <c r="I55" s="167">
        <f t="shared" si="9"/>
        <v>4.8372310753086662E-4</v>
      </c>
    </row>
    <row r="56" spans="2:9" x14ac:dyDescent="0.25">
      <c r="B56" s="161" t="s">
        <v>109</v>
      </c>
      <c r="C56" s="162">
        <v>808</v>
      </c>
      <c r="D56" s="162">
        <v>2173</v>
      </c>
      <c r="E56" s="162">
        <v>1727</v>
      </c>
      <c r="F56" s="162">
        <v>1459</v>
      </c>
      <c r="G56" s="162">
        <v>2350</v>
      </c>
      <c r="H56" s="163">
        <f t="shared" si="8"/>
        <v>0.61069225496915691</v>
      </c>
      <c r="I56" s="163">
        <f t="shared" si="9"/>
        <v>4.5836665431352279E-3</v>
      </c>
    </row>
    <row r="57" spans="2:9" x14ac:dyDescent="0.25">
      <c r="B57" s="165" t="s">
        <v>112</v>
      </c>
      <c r="C57" s="166">
        <v>25</v>
      </c>
      <c r="D57" s="166">
        <v>962</v>
      </c>
      <c r="E57" s="166">
        <v>763</v>
      </c>
      <c r="F57" s="166">
        <v>898</v>
      </c>
      <c r="G57" s="166">
        <v>1042</v>
      </c>
      <c r="H57" s="167">
        <f t="shared" si="8"/>
        <v>0.16035634743875282</v>
      </c>
      <c r="I57" s="167">
        <f t="shared" si="9"/>
        <v>2.0324172501901736E-3</v>
      </c>
    </row>
    <row r="58" spans="2:9" x14ac:dyDescent="0.25">
      <c r="B58" s="165" t="s">
        <v>115</v>
      </c>
      <c r="C58" s="166">
        <v>212</v>
      </c>
      <c r="D58" s="166">
        <v>346</v>
      </c>
      <c r="E58" s="166">
        <v>139</v>
      </c>
      <c r="F58" s="166">
        <v>99</v>
      </c>
      <c r="G58" s="166">
        <v>292</v>
      </c>
      <c r="H58" s="167">
        <f t="shared" si="8"/>
        <v>1.9494949494949494</v>
      </c>
      <c r="I58" s="167">
        <f t="shared" si="9"/>
        <v>5.6954494918956869E-4</v>
      </c>
    </row>
    <row r="59" spans="2:9" x14ac:dyDescent="0.25">
      <c r="B59" s="165" t="s">
        <v>118</v>
      </c>
      <c r="C59" s="166">
        <v>191</v>
      </c>
      <c r="D59" s="166">
        <v>196</v>
      </c>
      <c r="E59" s="166">
        <v>163</v>
      </c>
      <c r="F59" s="166">
        <v>76</v>
      </c>
      <c r="G59" s="166">
        <v>156</v>
      </c>
      <c r="H59" s="167">
        <f t="shared" si="8"/>
        <v>1.0526315789473686</v>
      </c>
      <c r="I59" s="167">
        <f t="shared" si="9"/>
        <v>3.0427743860812577E-4</v>
      </c>
    </row>
    <row r="60" spans="2:9" x14ac:dyDescent="0.25">
      <c r="B60" s="165" t="s">
        <v>125</v>
      </c>
      <c r="C60" s="166">
        <v>24</v>
      </c>
      <c r="D60" s="166">
        <v>52</v>
      </c>
      <c r="E60" s="166">
        <v>23</v>
      </c>
      <c r="F60" s="166">
        <v>27</v>
      </c>
      <c r="G60" s="166">
        <v>43</v>
      </c>
      <c r="H60" s="167">
        <f t="shared" si="8"/>
        <v>0.59259259259259256</v>
      </c>
      <c r="I60" s="167">
        <f t="shared" si="9"/>
        <v>8.3871345257367994E-5</v>
      </c>
    </row>
    <row r="61" spans="2:9" x14ac:dyDescent="0.25">
      <c r="B61" s="165" t="s">
        <v>121</v>
      </c>
      <c r="C61" s="166">
        <v>33</v>
      </c>
      <c r="D61" s="166">
        <v>22</v>
      </c>
      <c r="E61" s="166">
        <v>43</v>
      </c>
      <c r="F61" s="166">
        <v>9</v>
      </c>
      <c r="G61" s="166">
        <v>42</v>
      </c>
      <c r="H61" s="167">
        <f t="shared" si="8"/>
        <v>3.666666666666667</v>
      </c>
      <c r="I61" s="167">
        <f t="shared" si="9"/>
        <v>8.192084885603386E-5</v>
      </c>
    </row>
    <row r="62" spans="2:9" x14ac:dyDescent="0.25">
      <c r="B62" s="165" t="s">
        <v>130</v>
      </c>
      <c r="C62" s="166">
        <v>5</v>
      </c>
      <c r="D62" s="166">
        <v>2</v>
      </c>
      <c r="E62" s="166">
        <v>4</v>
      </c>
      <c r="F62" s="166">
        <v>0</v>
      </c>
      <c r="G62" s="166">
        <v>3</v>
      </c>
      <c r="H62" s="167" t="str">
        <f t="shared" si="8"/>
        <v>-</v>
      </c>
      <c r="I62" s="167">
        <f t="shared" si="9"/>
        <v>5.8514892040024183E-6</v>
      </c>
    </row>
    <row r="63" spans="2:9" x14ac:dyDescent="0.25">
      <c r="B63" s="165" t="s">
        <v>133</v>
      </c>
      <c r="C63" s="166">
        <v>2</v>
      </c>
      <c r="D63" s="166">
        <v>2</v>
      </c>
      <c r="E63" s="166">
        <v>1</v>
      </c>
      <c r="F63" s="166">
        <v>0</v>
      </c>
      <c r="G63" s="166">
        <v>212</v>
      </c>
      <c r="H63" s="167" t="str">
        <f t="shared" si="8"/>
        <v>-</v>
      </c>
      <c r="I63" s="167">
        <f t="shared" si="9"/>
        <v>4.1350523708283757E-4</v>
      </c>
    </row>
    <row r="64" spans="2:9" x14ac:dyDescent="0.25">
      <c r="B64" s="170" t="s">
        <v>147</v>
      </c>
      <c r="C64" s="171">
        <f>C56-SUM(C57:C63)</f>
        <v>316</v>
      </c>
      <c r="D64" s="171">
        <f>D56-SUM(D57:D63)</f>
        <v>591</v>
      </c>
      <c r="E64" s="171">
        <f>E56-SUM(E57:E63)</f>
        <v>591</v>
      </c>
      <c r="F64" s="171">
        <f>F56-SUM(F57:F63)</f>
        <v>350</v>
      </c>
      <c r="G64" s="171">
        <f>G56-SUM(G57:G63)</f>
        <v>560</v>
      </c>
      <c r="H64" s="172">
        <f t="shared" si="8"/>
        <v>0.60000000000000009</v>
      </c>
      <c r="I64" s="172">
        <f t="shared" si="9"/>
        <v>1.0922779847471181E-3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5718</v>
      </c>
      <c r="D66" s="178">
        <v>14291</v>
      </c>
      <c r="E66" s="178">
        <v>8776</v>
      </c>
      <c r="F66" s="178">
        <v>25329</v>
      </c>
      <c r="G66" s="178">
        <v>18520</v>
      </c>
      <c r="H66" s="179">
        <f t="shared" ref="H66:H78" si="10">IFERROR(G66/F66-1,"-")</f>
        <v>-0.26882229855106798</v>
      </c>
      <c r="I66" s="179">
        <f t="shared" ref="I66:I78" si="11">G66/G$10</f>
        <v>3.6123193352708263E-2</v>
      </c>
    </row>
    <row r="67" spans="2:9" x14ac:dyDescent="0.25">
      <c r="B67" s="161" t="s">
        <v>99</v>
      </c>
      <c r="C67" s="162">
        <v>2835</v>
      </c>
      <c r="D67" s="162">
        <v>3869</v>
      </c>
      <c r="E67" s="162">
        <v>1129</v>
      </c>
      <c r="F67" s="162">
        <v>10543</v>
      </c>
      <c r="G67" s="162">
        <v>5798</v>
      </c>
      <c r="H67" s="163">
        <f t="shared" si="10"/>
        <v>-0.45006165228113437</v>
      </c>
      <c r="I67" s="163">
        <f t="shared" si="11"/>
        <v>1.1308978134935341E-2</v>
      </c>
    </row>
    <row r="68" spans="2:9" x14ac:dyDescent="0.25">
      <c r="B68" s="165" t="s">
        <v>105</v>
      </c>
      <c r="C68" s="166">
        <v>2745</v>
      </c>
      <c r="D68" s="166">
        <v>3000</v>
      </c>
      <c r="E68" s="166">
        <v>159</v>
      </c>
      <c r="F68" s="166">
        <v>7713</v>
      </c>
      <c r="G68" s="166">
        <v>2803</v>
      </c>
      <c r="H68" s="167">
        <f t="shared" si="10"/>
        <v>-0.63658757941138333</v>
      </c>
      <c r="I68" s="167">
        <f t="shared" si="11"/>
        <v>5.4672414129395934E-3</v>
      </c>
    </row>
    <row r="69" spans="2:9" x14ac:dyDescent="0.25">
      <c r="B69" s="165" t="s">
        <v>102</v>
      </c>
      <c r="C69" s="166">
        <v>90</v>
      </c>
      <c r="D69" s="166">
        <v>869</v>
      </c>
      <c r="E69" s="166">
        <v>970</v>
      </c>
      <c r="F69" s="166">
        <v>2830</v>
      </c>
      <c r="G69" s="166">
        <v>2995</v>
      </c>
      <c r="H69" s="167">
        <f t="shared" si="10"/>
        <v>5.8303886925795023E-2</v>
      </c>
      <c r="I69" s="167">
        <f t="shared" si="11"/>
        <v>5.8417367219957481E-3</v>
      </c>
    </row>
    <row r="70" spans="2:9" x14ac:dyDescent="0.25">
      <c r="B70" s="161" t="s">
        <v>109</v>
      </c>
      <c r="C70" s="162">
        <v>2883</v>
      </c>
      <c r="D70" s="162">
        <v>10422</v>
      </c>
      <c r="E70" s="162">
        <v>7647</v>
      </c>
      <c r="F70" s="162">
        <v>14786</v>
      </c>
      <c r="G70" s="162">
        <v>12722</v>
      </c>
      <c r="H70" s="163">
        <f t="shared" si="10"/>
        <v>-0.13959150547815502</v>
      </c>
      <c r="I70" s="163">
        <f t="shared" si="11"/>
        <v>2.4814215217772922E-2</v>
      </c>
    </row>
    <row r="71" spans="2:9" x14ac:dyDescent="0.25">
      <c r="B71" s="165" t="s">
        <v>112</v>
      </c>
      <c r="C71" s="166">
        <v>537</v>
      </c>
      <c r="D71" s="166">
        <v>3591</v>
      </c>
      <c r="E71" s="166">
        <v>2862</v>
      </c>
      <c r="F71" s="166">
        <v>6019</v>
      </c>
      <c r="G71" s="166">
        <v>7307</v>
      </c>
      <c r="H71" s="167">
        <f t="shared" si="10"/>
        <v>0.21398903472337594</v>
      </c>
      <c r="I71" s="167">
        <f t="shared" si="11"/>
        <v>1.4252277204548558E-2</v>
      </c>
    </row>
    <row r="72" spans="2:9" x14ac:dyDescent="0.25">
      <c r="B72" s="165" t="s">
        <v>115</v>
      </c>
      <c r="C72" s="166">
        <v>389</v>
      </c>
      <c r="D72" s="166">
        <v>505</v>
      </c>
      <c r="E72" s="166">
        <v>467</v>
      </c>
      <c r="F72" s="166">
        <v>415</v>
      </c>
      <c r="G72" s="166">
        <v>692</v>
      </c>
      <c r="H72" s="167">
        <f t="shared" si="10"/>
        <v>0.66746987951807224</v>
      </c>
      <c r="I72" s="167">
        <f t="shared" si="11"/>
        <v>1.3497435097232246E-3</v>
      </c>
    </row>
    <row r="73" spans="2:9" x14ac:dyDescent="0.25">
      <c r="B73" s="165" t="s">
        <v>118</v>
      </c>
      <c r="C73" s="166">
        <v>418</v>
      </c>
      <c r="D73" s="166">
        <v>2875</v>
      </c>
      <c r="E73" s="166">
        <v>820</v>
      </c>
      <c r="F73" s="166">
        <v>2292</v>
      </c>
      <c r="G73" s="166">
        <v>1140</v>
      </c>
      <c r="H73" s="167">
        <f t="shared" si="10"/>
        <v>-0.50261780104712039</v>
      </c>
      <c r="I73" s="167">
        <f t="shared" si="11"/>
        <v>2.223565897520919E-3</v>
      </c>
    </row>
    <row r="74" spans="2:9" x14ac:dyDescent="0.25">
      <c r="B74" s="165" t="s">
        <v>125</v>
      </c>
      <c r="C74" s="166">
        <v>151</v>
      </c>
      <c r="D74" s="166">
        <v>239</v>
      </c>
      <c r="E74" s="166">
        <v>342</v>
      </c>
      <c r="F74" s="166">
        <v>845</v>
      </c>
      <c r="G74" s="166">
        <v>333</v>
      </c>
      <c r="H74" s="167">
        <f t="shared" si="10"/>
        <v>-0.60591715976331362</v>
      </c>
      <c r="I74" s="167">
        <f t="shared" si="11"/>
        <v>6.4951530164426851E-4</v>
      </c>
    </row>
    <row r="75" spans="2:9" x14ac:dyDescent="0.25">
      <c r="B75" s="165" t="s">
        <v>121</v>
      </c>
      <c r="C75" s="166">
        <v>210</v>
      </c>
      <c r="D75" s="166">
        <v>32</v>
      </c>
      <c r="E75" s="166">
        <v>273</v>
      </c>
      <c r="F75" s="166">
        <v>476</v>
      </c>
      <c r="G75" s="166">
        <v>267</v>
      </c>
      <c r="H75" s="167">
        <f t="shared" si="10"/>
        <v>-0.43907563025210083</v>
      </c>
      <c r="I75" s="167">
        <f t="shared" si="11"/>
        <v>5.2078253915621524E-4</v>
      </c>
    </row>
    <row r="76" spans="2:9" x14ac:dyDescent="0.25">
      <c r="B76" s="165" t="s">
        <v>130</v>
      </c>
      <c r="C76" s="166">
        <v>1</v>
      </c>
      <c r="D76" s="166">
        <v>2</v>
      </c>
      <c r="E76" s="166">
        <v>1</v>
      </c>
      <c r="F76" s="166">
        <v>0</v>
      </c>
      <c r="G76" s="166">
        <v>0</v>
      </c>
      <c r="H76" s="167" t="str">
        <f t="shared" si="10"/>
        <v>-</v>
      </c>
      <c r="I76" s="167">
        <f t="shared" si="11"/>
        <v>0</v>
      </c>
    </row>
    <row r="77" spans="2:9" x14ac:dyDescent="0.25">
      <c r="B77" s="165" t="s">
        <v>133</v>
      </c>
      <c r="C77" s="166">
        <v>0</v>
      </c>
      <c r="D77" s="166">
        <v>13</v>
      </c>
      <c r="E77" s="166">
        <v>28</v>
      </c>
      <c r="F77" s="166">
        <v>22</v>
      </c>
      <c r="G77" s="166">
        <v>7</v>
      </c>
      <c r="H77" s="167">
        <f t="shared" si="10"/>
        <v>-0.68181818181818188</v>
      </c>
      <c r="I77" s="167">
        <f t="shared" si="11"/>
        <v>1.3653474809338976E-5</v>
      </c>
    </row>
    <row r="78" spans="2:9" x14ac:dyDescent="0.25">
      <c r="B78" s="170" t="s">
        <v>147</v>
      </c>
      <c r="C78" s="171">
        <f>C70-SUM(C71:C77)</f>
        <v>1177</v>
      </c>
      <c r="D78" s="171">
        <f>D70-SUM(D71:D77)</f>
        <v>3165</v>
      </c>
      <c r="E78" s="171">
        <f>E70-SUM(E71:E77)</f>
        <v>2854</v>
      </c>
      <c r="F78" s="171">
        <f>F70-SUM(F71:F77)</f>
        <v>4717</v>
      </c>
      <c r="G78" s="171">
        <f>G70-SUM(G71:G77)</f>
        <v>2976</v>
      </c>
      <c r="H78" s="172">
        <f t="shared" si="10"/>
        <v>-0.3690905236379054</v>
      </c>
      <c r="I78" s="172">
        <f t="shared" si="11"/>
        <v>5.804677290370399E-3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19096</v>
      </c>
      <c r="D80" s="178">
        <v>61056</v>
      </c>
      <c r="E80" s="178">
        <v>66758</v>
      </c>
      <c r="F80" s="178">
        <v>86719</v>
      </c>
      <c r="G80" s="178">
        <v>86940</v>
      </c>
      <c r="H80" s="179">
        <f t="shared" ref="H80:H92" si="12">IFERROR(G80/F80-1,"-")</f>
        <v>2.5484611215536024E-3</v>
      </c>
      <c r="I80" s="179">
        <f t="shared" ref="I80:I92" si="13">G80/G$10</f>
        <v>0.16957615713199009</v>
      </c>
    </row>
    <row r="81" spans="2:9" x14ac:dyDescent="0.25">
      <c r="B81" s="161" t="s">
        <v>99</v>
      </c>
      <c r="C81" s="162">
        <v>10928</v>
      </c>
      <c r="D81" s="162">
        <v>34978</v>
      </c>
      <c r="E81" s="162">
        <v>34696</v>
      </c>
      <c r="F81" s="162">
        <v>44613</v>
      </c>
      <c r="G81" s="162">
        <v>45584</v>
      </c>
      <c r="H81" s="163">
        <f t="shared" si="12"/>
        <v>2.176495640284215E-2</v>
      </c>
      <c r="I81" s="163">
        <f t="shared" si="13"/>
        <v>8.8911427958415418E-2</v>
      </c>
    </row>
    <row r="82" spans="2:9" x14ac:dyDescent="0.25">
      <c r="B82" s="165" t="s">
        <v>105</v>
      </c>
      <c r="C82" s="166">
        <v>5488</v>
      </c>
      <c r="D82" s="166">
        <v>8863</v>
      </c>
      <c r="E82" s="166">
        <v>9434</v>
      </c>
      <c r="F82" s="166">
        <v>14307</v>
      </c>
      <c r="G82" s="166">
        <v>11176</v>
      </c>
      <c r="H82" s="167">
        <f t="shared" si="12"/>
        <v>-0.21884392255539242</v>
      </c>
      <c r="I82" s="167">
        <f t="shared" si="13"/>
        <v>2.1798747781310343E-2</v>
      </c>
    </row>
    <row r="83" spans="2:9" x14ac:dyDescent="0.25">
      <c r="B83" s="165" t="s">
        <v>102</v>
      </c>
      <c r="C83" s="166">
        <v>5440</v>
      </c>
      <c r="D83" s="166">
        <v>26115</v>
      </c>
      <c r="E83" s="166">
        <v>25262</v>
      </c>
      <c r="F83" s="166">
        <v>30306</v>
      </c>
      <c r="G83" s="166">
        <v>34408</v>
      </c>
      <c r="H83" s="167">
        <f t="shared" si="12"/>
        <v>0.13535273543192772</v>
      </c>
      <c r="I83" s="167">
        <f t="shared" si="13"/>
        <v>6.7112680177105075E-2</v>
      </c>
    </row>
    <row r="84" spans="2:9" x14ac:dyDescent="0.25">
      <c r="B84" s="161" t="s">
        <v>109</v>
      </c>
      <c r="C84" s="162">
        <v>8168</v>
      </c>
      <c r="D84" s="162">
        <v>26078</v>
      </c>
      <c r="E84" s="162">
        <v>32062</v>
      </c>
      <c r="F84" s="162">
        <v>42106</v>
      </c>
      <c r="G84" s="162">
        <v>41356</v>
      </c>
      <c r="H84" s="163">
        <f t="shared" si="12"/>
        <v>-1.7812188286704944E-2</v>
      </c>
      <c r="I84" s="163">
        <f t="shared" si="13"/>
        <v>8.0664729173574673E-2</v>
      </c>
    </row>
    <row r="85" spans="2:9" x14ac:dyDescent="0.25">
      <c r="B85" s="165" t="s">
        <v>112</v>
      </c>
      <c r="C85" s="166">
        <v>558</v>
      </c>
      <c r="D85" s="166">
        <v>4985</v>
      </c>
      <c r="E85" s="166">
        <v>6650</v>
      </c>
      <c r="F85" s="166">
        <v>8462</v>
      </c>
      <c r="G85" s="166">
        <v>7986</v>
      </c>
      <c r="H85" s="167">
        <f t="shared" si="12"/>
        <v>-5.6251477192153176E-2</v>
      </c>
      <c r="I85" s="167">
        <f t="shared" si="13"/>
        <v>1.5576664261054439E-2</v>
      </c>
    </row>
    <row r="86" spans="2:9" x14ac:dyDescent="0.25">
      <c r="B86" s="165" t="s">
        <v>115</v>
      </c>
      <c r="C86" s="166">
        <v>1466</v>
      </c>
      <c r="D86" s="166">
        <v>8945</v>
      </c>
      <c r="E86" s="166">
        <v>9635</v>
      </c>
      <c r="F86" s="166">
        <v>11356</v>
      </c>
      <c r="G86" s="166">
        <v>10353</v>
      </c>
      <c r="H86" s="167">
        <f t="shared" si="12"/>
        <v>-8.832335329341312E-2</v>
      </c>
      <c r="I86" s="167">
        <f t="shared" si="13"/>
        <v>2.0193489243012348E-2</v>
      </c>
    </row>
    <row r="87" spans="2:9" x14ac:dyDescent="0.25">
      <c r="B87" s="165" t="s">
        <v>118</v>
      </c>
      <c r="C87" s="166">
        <v>1630</v>
      </c>
      <c r="D87" s="166">
        <v>2624</v>
      </c>
      <c r="E87" s="166">
        <v>3421</v>
      </c>
      <c r="F87" s="166">
        <v>5792</v>
      </c>
      <c r="G87" s="166">
        <v>6678</v>
      </c>
      <c r="H87" s="167">
        <f t="shared" si="12"/>
        <v>0.15296961325966851</v>
      </c>
      <c r="I87" s="167">
        <f t="shared" si="13"/>
        <v>1.3025414968109383E-2</v>
      </c>
    </row>
    <row r="88" spans="2:9" x14ac:dyDescent="0.25">
      <c r="B88" s="165" t="s">
        <v>125</v>
      </c>
      <c r="C88" s="166">
        <v>143</v>
      </c>
      <c r="D88" s="166">
        <v>817</v>
      </c>
      <c r="E88" s="166">
        <v>782</v>
      </c>
      <c r="F88" s="166">
        <v>1286</v>
      </c>
      <c r="G88" s="166">
        <v>1016</v>
      </c>
      <c r="H88" s="167">
        <f t="shared" si="12"/>
        <v>-0.20995334370139973</v>
      </c>
      <c r="I88" s="167">
        <f t="shared" si="13"/>
        <v>1.9817043437554858E-3</v>
      </c>
    </row>
    <row r="89" spans="2:9" x14ac:dyDescent="0.25">
      <c r="B89" s="165" t="s">
        <v>121</v>
      </c>
      <c r="C89" s="166">
        <v>261</v>
      </c>
      <c r="D89" s="166">
        <v>346</v>
      </c>
      <c r="E89" s="166">
        <v>410</v>
      </c>
      <c r="F89" s="166">
        <v>678</v>
      </c>
      <c r="G89" s="166">
        <v>583</v>
      </c>
      <c r="H89" s="167">
        <f t="shared" si="12"/>
        <v>-0.14011799410029502</v>
      </c>
      <c r="I89" s="167">
        <f t="shared" si="13"/>
        <v>1.1371394019778034E-3</v>
      </c>
    </row>
    <row r="90" spans="2:9" x14ac:dyDescent="0.25">
      <c r="B90" s="165" t="s">
        <v>130</v>
      </c>
      <c r="C90" s="166">
        <v>38</v>
      </c>
      <c r="D90" s="166">
        <v>85</v>
      </c>
      <c r="E90" s="166">
        <v>239</v>
      </c>
      <c r="F90" s="166">
        <v>163</v>
      </c>
      <c r="G90" s="166">
        <v>156</v>
      </c>
      <c r="H90" s="167">
        <f t="shared" si="12"/>
        <v>-4.2944785276073594E-2</v>
      </c>
      <c r="I90" s="167">
        <f t="shared" si="13"/>
        <v>3.0427743860812577E-4</v>
      </c>
    </row>
    <row r="91" spans="2:9" x14ac:dyDescent="0.25">
      <c r="B91" s="165" t="s">
        <v>133</v>
      </c>
      <c r="C91" s="166">
        <v>108</v>
      </c>
      <c r="D91" s="166">
        <v>52</v>
      </c>
      <c r="E91" s="166">
        <v>138</v>
      </c>
      <c r="F91" s="166">
        <v>121</v>
      </c>
      <c r="G91" s="166">
        <v>64</v>
      </c>
      <c r="H91" s="167">
        <f t="shared" si="12"/>
        <v>-0.47107438016528924</v>
      </c>
      <c r="I91" s="167">
        <f t="shared" si="13"/>
        <v>1.2483176968538492E-4</v>
      </c>
    </row>
    <row r="92" spans="2:9" x14ac:dyDescent="0.25">
      <c r="B92" s="170" t="s">
        <v>147</v>
      </c>
      <c r="C92" s="171">
        <f>C84-SUM(C85:C91)</f>
        <v>3964</v>
      </c>
      <c r="D92" s="171">
        <f>D84-SUM(D85:D91)</f>
        <v>8224</v>
      </c>
      <c r="E92" s="171">
        <f>E84-SUM(E85:E91)</f>
        <v>10787</v>
      </c>
      <c r="F92" s="171">
        <f>F84-SUM(F85:F91)</f>
        <v>14248</v>
      </c>
      <c r="G92" s="171">
        <f>G84-SUM(G85:G91)</f>
        <v>14520</v>
      </c>
      <c r="H92" s="172">
        <f t="shared" si="12"/>
        <v>1.9090398652442442E-2</v>
      </c>
      <c r="I92" s="172">
        <f t="shared" si="13"/>
        <v>2.8321207747371707E-2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2751</v>
      </c>
      <c r="D94" s="178">
        <v>3819</v>
      </c>
      <c r="E94" s="178">
        <v>5279</v>
      </c>
      <c r="F94" s="178">
        <v>5198</v>
      </c>
      <c r="G94" s="178">
        <v>5248</v>
      </c>
      <c r="H94" s="179">
        <f t="shared" ref="H94:H106" si="14">IFERROR(G94/F94-1,"-")</f>
        <v>9.6190842631780349E-3</v>
      </c>
      <c r="I94" s="179">
        <f t="shared" ref="I94:I106" si="15">G94/G$10</f>
        <v>1.0236205114201565E-2</v>
      </c>
    </row>
    <row r="95" spans="2:9" x14ac:dyDescent="0.25">
      <c r="B95" s="161" t="s">
        <v>99</v>
      </c>
      <c r="C95" s="162">
        <v>1782</v>
      </c>
      <c r="D95" s="162">
        <v>2528</v>
      </c>
      <c r="E95" s="162">
        <v>3658</v>
      </c>
      <c r="F95" s="162">
        <v>3702</v>
      </c>
      <c r="G95" s="162">
        <v>3629</v>
      </c>
      <c r="H95" s="163">
        <f t="shared" si="14"/>
        <v>-1.9719070772555414E-2</v>
      </c>
      <c r="I95" s="163">
        <f t="shared" si="15"/>
        <v>7.0783514404415921E-3</v>
      </c>
    </row>
    <row r="96" spans="2:9" x14ac:dyDescent="0.25">
      <c r="B96" s="165" t="s">
        <v>105</v>
      </c>
      <c r="C96" s="166">
        <v>1083</v>
      </c>
      <c r="D96" s="166">
        <v>1015</v>
      </c>
      <c r="E96" s="166">
        <v>1392</v>
      </c>
      <c r="F96" s="166">
        <v>1452</v>
      </c>
      <c r="G96" s="166">
        <v>1476</v>
      </c>
      <c r="H96" s="167">
        <f t="shared" si="14"/>
        <v>1.6528925619834656E-2</v>
      </c>
      <c r="I96" s="167">
        <f t="shared" si="15"/>
        <v>2.8789326883691901E-3</v>
      </c>
    </row>
    <row r="97" spans="2:9" x14ac:dyDescent="0.25">
      <c r="B97" s="165" t="s">
        <v>102</v>
      </c>
      <c r="C97" s="166">
        <v>699</v>
      </c>
      <c r="D97" s="166">
        <v>1513</v>
      </c>
      <c r="E97" s="166">
        <v>2266</v>
      </c>
      <c r="F97" s="166">
        <v>2250</v>
      </c>
      <c r="G97" s="166">
        <v>2153</v>
      </c>
      <c r="H97" s="167">
        <f t="shared" si="14"/>
        <v>-4.31111111111111E-2</v>
      </c>
      <c r="I97" s="167">
        <f t="shared" si="15"/>
        <v>4.1994187520724025E-3</v>
      </c>
    </row>
    <row r="98" spans="2:9" x14ac:dyDescent="0.25">
      <c r="B98" s="161" t="s">
        <v>109</v>
      </c>
      <c r="C98" s="162">
        <v>969</v>
      </c>
      <c r="D98" s="162">
        <v>1291</v>
      </c>
      <c r="E98" s="162">
        <v>1621</v>
      </c>
      <c r="F98" s="162">
        <v>1496</v>
      </c>
      <c r="G98" s="162">
        <v>1619</v>
      </c>
      <c r="H98" s="163">
        <f t="shared" si="14"/>
        <v>8.2219251336898447E-2</v>
      </c>
      <c r="I98" s="163">
        <f t="shared" si="15"/>
        <v>3.1578536737599718E-3</v>
      </c>
    </row>
    <row r="99" spans="2:9" x14ac:dyDescent="0.25">
      <c r="B99" s="165" t="s">
        <v>112</v>
      </c>
      <c r="C99" s="166">
        <v>22</v>
      </c>
      <c r="D99" s="166">
        <v>147</v>
      </c>
      <c r="E99" s="166">
        <v>163</v>
      </c>
      <c r="F99" s="166">
        <v>165</v>
      </c>
      <c r="G99" s="166">
        <v>138</v>
      </c>
      <c r="H99" s="167">
        <f t="shared" si="14"/>
        <v>-0.16363636363636369</v>
      </c>
      <c r="I99" s="167">
        <f t="shared" si="15"/>
        <v>2.6916850338411127E-4</v>
      </c>
    </row>
    <row r="100" spans="2:9" x14ac:dyDescent="0.25">
      <c r="B100" s="165" t="s">
        <v>115</v>
      </c>
      <c r="C100" s="166">
        <v>134</v>
      </c>
      <c r="D100" s="166">
        <v>244</v>
      </c>
      <c r="E100" s="166">
        <v>254</v>
      </c>
      <c r="F100" s="166">
        <v>285</v>
      </c>
      <c r="G100" s="166">
        <v>263</v>
      </c>
      <c r="H100" s="167">
        <f t="shared" si="14"/>
        <v>-7.7192982456140369E-2</v>
      </c>
      <c r="I100" s="167">
        <f t="shared" si="15"/>
        <v>5.1298055355087865E-4</v>
      </c>
    </row>
    <row r="101" spans="2:9" x14ac:dyDescent="0.25">
      <c r="B101" s="165" t="s">
        <v>118</v>
      </c>
      <c r="C101" s="166">
        <v>400</v>
      </c>
      <c r="D101" s="166">
        <v>290</v>
      </c>
      <c r="E101" s="166">
        <v>324</v>
      </c>
      <c r="F101" s="166">
        <v>307</v>
      </c>
      <c r="G101" s="166">
        <v>302</v>
      </c>
      <c r="H101" s="167">
        <f t="shared" si="14"/>
        <v>-1.6286644951140072E-2</v>
      </c>
      <c r="I101" s="167">
        <f t="shared" si="15"/>
        <v>5.8904991320291012E-4</v>
      </c>
    </row>
    <row r="102" spans="2:9" x14ac:dyDescent="0.25">
      <c r="B102" s="165" t="s">
        <v>125</v>
      </c>
      <c r="C102" s="166">
        <v>21</v>
      </c>
      <c r="D102" s="166">
        <v>89</v>
      </c>
      <c r="E102" s="166">
        <v>49</v>
      </c>
      <c r="F102" s="166">
        <v>46</v>
      </c>
      <c r="G102" s="166">
        <v>77</v>
      </c>
      <c r="H102" s="167">
        <f t="shared" si="14"/>
        <v>0.67391304347826098</v>
      </c>
      <c r="I102" s="167">
        <f t="shared" si="15"/>
        <v>1.5018822290272874E-4</v>
      </c>
    </row>
    <row r="103" spans="2:9" x14ac:dyDescent="0.25">
      <c r="B103" s="165" t="s">
        <v>121</v>
      </c>
      <c r="C103" s="166">
        <v>44</v>
      </c>
      <c r="D103" s="166">
        <v>33</v>
      </c>
      <c r="E103" s="166">
        <v>32</v>
      </c>
      <c r="F103" s="166">
        <v>49</v>
      </c>
      <c r="G103" s="166">
        <v>43</v>
      </c>
      <c r="H103" s="167">
        <f t="shared" si="14"/>
        <v>-0.12244897959183676</v>
      </c>
      <c r="I103" s="167">
        <f t="shared" si="15"/>
        <v>8.3871345257367994E-5</v>
      </c>
    </row>
    <row r="104" spans="2:9" x14ac:dyDescent="0.25">
      <c r="B104" s="165" t="s">
        <v>130</v>
      </c>
      <c r="C104" s="166">
        <v>2</v>
      </c>
      <c r="D104" s="166">
        <v>6</v>
      </c>
      <c r="E104" s="166">
        <v>2</v>
      </c>
      <c r="F104" s="166">
        <v>0</v>
      </c>
      <c r="G104" s="166">
        <v>4</v>
      </c>
      <c r="H104" s="167" t="str">
        <f t="shared" si="14"/>
        <v>-</v>
      </c>
      <c r="I104" s="167">
        <f t="shared" si="15"/>
        <v>7.8019856053365577E-6</v>
      </c>
    </row>
    <row r="105" spans="2:9" x14ac:dyDescent="0.25">
      <c r="B105" s="165" t="s">
        <v>133</v>
      </c>
      <c r="C105" s="166">
        <v>12</v>
      </c>
      <c r="D105" s="166">
        <v>6</v>
      </c>
      <c r="E105" s="166">
        <v>14</v>
      </c>
      <c r="F105" s="166">
        <v>4</v>
      </c>
      <c r="G105" s="166">
        <v>14</v>
      </c>
      <c r="H105" s="167">
        <f t="shared" si="14"/>
        <v>2.5</v>
      </c>
      <c r="I105" s="167">
        <f t="shared" si="15"/>
        <v>2.7306949618677952E-5</v>
      </c>
    </row>
    <row r="106" spans="2:9" x14ac:dyDescent="0.25">
      <c r="B106" s="170" t="s">
        <v>147</v>
      </c>
      <c r="C106" s="171">
        <f>C98-SUM(C99:C105)</f>
        <v>334</v>
      </c>
      <c r="D106" s="171">
        <f>D98-SUM(D99:D105)</f>
        <v>476</v>
      </c>
      <c r="E106" s="171">
        <f>E98-SUM(E99:E105)</f>
        <v>783</v>
      </c>
      <c r="F106" s="171">
        <f>F98-SUM(F99:F105)</f>
        <v>640</v>
      </c>
      <c r="G106" s="171">
        <f>G98-SUM(G99:G105)</f>
        <v>778</v>
      </c>
      <c r="H106" s="172">
        <f t="shared" si="14"/>
        <v>0.21562499999999996</v>
      </c>
      <c r="I106" s="172">
        <f t="shared" si="15"/>
        <v>1.5174862002379605E-3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7717</v>
      </c>
      <c r="D108" s="178">
        <v>18718</v>
      </c>
      <c r="E108" s="178">
        <v>23616</v>
      </c>
      <c r="F108" s="178">
        <v>24885</v>
      </c>
      <c r="G108" s="178">
        <v>26096</v>
      </c>
      <c r="H108" s="179">
        <f t="shared" ref="H108:H120" si="16">IFERROR(G108/F108-1,"-")</f>
        <v>4.8663853727144879E-2</v>
      </c>
      <c r="I108" s="179">
        <f t="shared" ref="I108:I120" si="17">G108/G$10</f>
        <v>5.0900154089215707E-2</v>
      </c>
    </row>
    <row r="109" spans="2:9" x14ac:dyDescent="0.25">
      <c r="B109" s="161" t="s">
        <v>99</v>
      </c>
      <c r="C109" s="162">
        <v>4722</v>
      </c>
      <c r="D109" s="162">
        <v>4420</v>
      </c>
      <c r="E109" s="162">
        <v>4325</v>
      </c>
      <c r="F109" s="162">
        <v>6379</v>
      </c>
      <c r="G109" s="162">
        <v>6737</v>
      </c>
      <c r="H109" s="163">
        <f t="shared" si="16"/>
        <v>5.6121649161310572E-2</v>
      </c>
      <c r="I109" s="163">
        <f t="shared" si="17"/>
        <v>1.3140494255788098E-2</v>
      </c>
    </row>
    <row r="110" spans="2:9" x14ac:dyDescent="0.25">
      <c r="B110" s="165" t="s">
        <v>105</v>
      </c>
      <c r="C110" s="166">
        <v>4131</v>
      </c>
      <c r="D110" s="166">
        <v>1742</v>
      </c>
      <c r="E110" s="166">
        <v>1143</v>
      </c>
      <c r="F110" s="166">
        <v>1614</v>
      </c>
      <c r="G110" s="166">
        <v>2519</v>
      </c>
      <c r="H110" s="167">
        <f t="shared" si="16"/>
        <v>0.5607187112763321</v>
      </c>
      <c r="I110" s="167">
        <f t="shared" si="17"/>
        <v>4.9133004349606975E-3</v>
      </c>
    </row>
    <row r="111" spans="2:9" x14ac:dyDescent="0.25">
      <c r="B111" s="165" t="s">
        <v>102</v>
      </c>
      <c r="C111" s="166">
        <v>591</v>
      </c>
      <c r="D111" s="166">
        <v>2678</v>
      </c>
      <c r="E111" s="166">
        <v>3182</v>
      </c>
      <c r="F111" s="166">
        <v>4765</v>
      </c>
      <c r="G111" s="166">
        <v>4218</v>
      </c>
      <c r="H111" s="167">
        <f t="shared" si="16"/>
        <v>-0.1147953830010493</v>
      </c>
      <c r="I111" s="167">
        <f t="shared" si="17"/>
        <v>8.2271938208273998E-3</v>
      </c>
    </row>
    <row r="112" spans="2:9" x14ac:dyDescent="0.25">
      <c r="B112" s="161" t="s">
        <v>109</v>
      </c>
      <c r="C112" s="162">
        <v>2995</v>
      </c>
      <c r="D112" s="162">
        <v>14298</v>
      </c>
      <c r="E112" s="162">
        <v>19291</v>
      </c>
      <c r="F112" s="162">
        <v>18506</v>
      </c>
      <c r="G112" s="162">
        <v>19359</v>
      </c>
      <c r="H112" s="163">
        <f t="shared" si="16"/>
        <v>4.6093158975467396E-2</v>
      </c>
      <c r="I112" s="163">
        <f t="shared" si="17"/>
        <v>3.7759659833427606E-2</v>
      </c>
    </row>
    <row r="113" spans="2:9" x14ac:dyDescent="0.25">
      <c r="B113" s="165" t="s">
        <v>112</v>
      </c>
      <c r="C113" s="166">
        <v>209</v>
      </c>
      <c r="D113" s="166">
        <v>9184</v>
      </c>
      <c r="E113" s="166">
        <v>13035</v>
      </c>
      <c r="F113" s="166">
        <v>11718</v>
      </c>
      <c r="G113" s="166">
        <v>12261</v>
      </c>
      <c r="H113" s="167">
        <f t="shared" si="16"/>
        <v>4.6338965693804468E-2</v>
      </c>
      <c r="I113" s="167">
        <f t="shared" si="17"/>
        <v>2.3915036376757886E-2</v>
      </c>
    </row>
    <row r="114" spans="2:9" x14ac:dyDescent="0.25">
      <c r="B114" s="165" t="s">
        <v>115</v>
      </c>
      <c r="C114" s="166">
        <v>586</v>
      </c>
      <c r="D114" s="166">
        <v>358</v>
      </c>
      <c r="E114" s="166">
        <v>789</v>
      </c>
      <c r="F114" s="166">
        <v>665</v>
      </c>
      <c r="G114" s="166">
        <v>738</v>
      </c>
      <c r="H114" s="167">
        <f t="shared" si="16"/>
        <v>0.10977443609022552</v>
      </c>
      <c r="I114" s="167">
        <f t="shared" si="17"/>
        <v>1.439466344184595E-3</v>
      </c>
    </row>
    <row r="115" spans="2:9" x14ac:dyDescent="0.25">
      <c r="B115" s="165" t="s">
        <v>118</v>
      </c>
      <c r="C115" s="166">
        <v>864</v>
      </c>
      <c r="D115" s="166">
        <v>880</v>
      </c>
      <c r="E115" s="166">
        <v>1370</v>
      </c>
      <c r="F115" s="166">
        <v>1388</v>
      </c>
      <c r="G115" s="166">
        <v>1811</v>
      </c>
      <c r="H115" s="167">
        <f t="shared" si="16"/>
        <v>0.30475504322766578</v>
      </c>
      <c r="I115" s="167">
        <f t="shared" si="17"/>
        <v>3.5323489828161269E-3</v>
      </c>
    </row>
    <row r="116" spans="2:9" x14ac:dyDescent="0.25">
      <c r="B116" s="165" t="s">
        <v>125</v>
      </c>
      <c r="C116" s="166">
        <v>72</v>
      </c>
      <c r="D116" s="166">
        <v>1093</v>
      </c>
      <c r="E116" s="166">
        <v>706</v>
      </c>
      <c r="F116" s="166">
        <v>797</v>
      </c>
      <c r="G116" s="166">
        <v>614</v>
      </c>
      <c r="H116" s="167">
        <f t="shared" si="16"/>
        <v>-0.22961104140526978</v>
      </c>
      <c r="I116" s="167">
        <f t="shared" si="17"/>
        <v>1.1976047904191617E-3</v>
      </c>
    </row>
    <row r="117" spans="2:9" x14ac:dyDescent="0.25">
      <c r="B117" s="165" t="s">
        <v>121</v>
      </c>
      <c r="C117" s="166">
        <v>358</v>
      </c>
      <c r="D117" s="166">
        <v>369</v>
      </c>
      <c r="E117" s="166">
        <v>404</v>
      </c>
      <c r="F117" s="166">
        <v>321</v>
      </c>
      <c r="G117" s="166">
        <v>405</v>
      </c>
      <c r="H117" s="167">
        <f t="shared" si="16"/>
        <v>0.26168224299065423</v>
      </c>
      <c r="I117" s="167">
        <f t="shared" si="17"/>
        <v>7.8995104254032651E-4</v>
      </c>
    </row>
    <row r="118" spans="2:9" x14ac:dyDescent="0.25">
      <c r="B118" s="165" t="s">
        <v>130</v>
      </c>
      <c r="C118" s="166">
        <v>0</v>
      </c>
      <c r="D118" s="166">
        <v>16</v>
      </c>
      <c r="E118" s="166">
        <v>19</v>
      </c>
      <c r="F118" s="166">
        <v>23</v>
      </c>
      <c r="G118" s="166">
        <v>20</v>
      </c>
      <c r="H118" s="167">
        <f t="shared" si="16"/>
        <v>-0.13043478260869568</v>
      </c>
      <c r="I118" s="167">
        <f t="shared" si="17"/>
        <v>3.9009928026682789E-5</v>
      </c>
    </row>
    <row r="119" spans="2:9" x14ac:dyDescent="0.25">
      <c r="B119" s="165" t="s">
        <v>133</v>
      </c>
      <c r="C119" s="166">
        <v>4</v>
      </c>
      <c r="D119" s="166">
        <v>30</v>
      </c>
      <c r="E119" s="166">
        <v>3</v>
      </c>
      <c r="F119" s="166">
        <v>15</v>
      </c>
      <c r="G119" s="166">
        <v>33</v>
      </c>
      <c r="H119" s="167">
        <f t="shared" si="16"/>
        <v>1.2000000000000002</v>
      </c>
      <c r="I119" s="167">
        <f t="shared" si="17"/>
        <v>6.436638124402661E-5</v>
      </c>
    </row>
    <row r="120" spans="2:9" x14ac:dyDescent="0.25">
      <c r="B120" s="170" t="s">
        <v>147</v>
      </c>
      <c r="C120" s="171">
        <f>C112-SUM(C113:C119)</f>
        <v>902</v>
      </c>
      <c r="D120" s="171">
        <f>D112-SUM(D113:D119)</f>
        <v>2368</v>
      </c>
      <c r="E120" s="171">
        <f>E112-SUM(E113:E119)</f>
        <v>2965</v>
      </c>
      <c r="F120" s="171">
        <f>F112-SUM(F113:F119)</f>
        <v>3579</v>
      </c>
      <c r="G120" s="171">
        <f>G112-SUM(G113:G119)</f>
        <v>3477</v>
      </c>
      <c r="H120" s="172">
        <f t="shared" si="16"/>
        <v>-2.849958088851634E-2</v>
      </c>
      <c r="I120" s="172">
        <f t="shared" si="17"/>
        <v>6.7818759874388032E-3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12904</v>
      </c>
      <c r="D122" s="178">
        <v>19142</v>
      </c>
      <c r="E122" s="178">
        <v>18563</v>
      </c>
      <c r="F122" s="178">
        <v>18107</v>
      </c>
      <c r="G122" s="178">
        <v>23181</v>
      </c>
      <c r="H122" s="179">
        <f t="shared" ref="H122:H134" si="18">IFERROR(G122/F122-1,"-")</f>
        <v>0.28022311813110945</v>
      </c>
      <c r="I122" s="179">
        <f t="shared" ref="I122:I134" si="19">G122/G$10</f>
        <v>4.5214457079326691E-2</v>
      </c>
    </row>
    <row r="123" spans="2:9" x14ac:dyDescent="0.25">
      <c r="B123" s="161" t="s">
        <v>99</v>
      </c>
      <c r="C123" s="162">
        <v>8862</v>
      </c>
      <c r="D123" s="162">
        <v>13156</v>
      </c>
      <c r="E123" s="162">
        <v>13614</v>
      </c>
      <c r="F123" s="162">
        <v>12884</v>
      </c>
      <c r="G123" s="162">
        <v>17413</v>
      </c>
      <c r="H123" s="163">
        <f t="shared" si="18"/>
        <v>0.35152126668736416</v>
      </c>
      <c r="I123" s="163">
        <f t="shared" si="19"/>
        <v>3.3963993836431373E-2</v>
      </c>
    </row>
    <row r="124" spans="2:9" x14ac:dyDescent="0.25">
      <c r="B124" s="165" t="s">
        <v>105</v>
      </c>
      <c r="C124" s="166">
        <v>4849</v>
      </c>
      <c r="D124" s="166">
        <v>6752</v>
      </c>
      <c r="E124" s="166">
        <v>6462</v>
      </c>
      <c r="F124" s="166">
        <v>5780</v>
      </c>
      <c r="G124" s="166">
        <v>9545</v>
      </c>
      <c r="H124" s="167">
        <f t="shared" si="18"/>
        <v>0.65138408304498263</v>
      </c>
      <c r="I124" s="167">
        <f t="shared" si="19"/>
        <v>1.8617488150734361E-2</v>
      </c>
    </row>
    <row r="125" spans="2:9" x14ac:dyDescent="0.25">
      <c r="B125" s="165" t="s">
        <v>102</v>
      </c>
      <c r="C125" s="166">
        <v>4013</v>
      </c>
      <c r="D125" s="166">
        <v>6404</v>
      </c>
      <c r="E125" s="166">
        <v>7152</v>
      </c>
      <c r="F125" s="166">
        <v>7104</v>
      </c>
      <c r="G125" s="166">
        <v>7868</v>
      </c>
      <c r="H125" s="167">
        <f t="shared" si="18"/>
        <v>0.10754504504504503</v>
      </c>
      <c r="I125" s="167">
        <f t="shared" si="19"/>
        <v>1.5346505685697009E-2</v>
      </c>
    </row>
    <row r="126" spans="2:9" x14ac:dyDescent="0.25">
      <c r="B126" s="161" t="s">
        <v>109</v>
      </c>
      <c r="C126" s="162">
        <v>4042</v>
      </c>
      <c r="D126" s="162">
        <v>5986</v>
      </c>
      <c r="E126" s="162">
        <v>4949</v>
      </c>
      <c r="F126" s="162">
        <v>5223</v>
      </c>
      <c r="G126" s="162">
        <v>5768</v>
      </c>
      <c r="H126" s="163">
        <f t="shared" si="18"/>
        <v>0.10434616121003248</v>
      </c>
      <c r="I126" s="163">
        <f t="shared" si="19"/>
        <v>1.1250463242895317E-2</v>
      </c>
    </row>
    <row r="127" spans="2:9" x14ac:dyDescent="0.25">
      <c r="B127" s="165" t="s">
        <v>112</v>
      </c>
      <c r="C127" s="166">
        <v>137</v>
      </c>
      <c r="D127" s="166">
        <v>525</v>
      </c>
      <c r="E127" s="166">
        <v>482</v>
      </c>
      <c r="F127" s="166">
        <v>483</v>
      </c>
      <c r="G127" s="166">
        <v>531</v>
      </c>
      <c r="H127" s="167">
        <f t="shared" si="18"/>
        <v>9.9378881987577605E-2</v>
      </c>
      <c r="I127" s="167">
        <f t="shared" si="19"/>
        <v>1.035713589108428E-3</v>
      </c>
    </row>
    <row r="128" spans="2:9" x14ac:dyDescent="0.25">
      <c r="B128" s="165" t="s">
        <v>115</v>
      </c>
      <c r="C128" s="166">
        <v>380</v>
      </c>
      <c r="D128" s="166">
        <v>524</v>
      </c>
      <c r="E128" s="166">
        <v>509</v>
      </c>
      <c r="F128" s="166">
        <v>491</v>
      </c>
      <c r="G128" s="166">
        <v>523</v>
      </c>
      <c r="H128" s="167">
        <f t="shared" si="18"/>
        <v>6.5173116089612959E-2</v>
      </c>
      <c r="I128" s="167">
        <f t="shared" si="19"/>
        <v>1.020109617897755E-3</v>
      </c>
    </row>
    <row r="129" spans="2:9" x14ac:dyDescent="0.25">
      <c r="B129" s="165" t="s">
        <v>118</v>
      </c>
      <c r="C129" s="166">
        <v>822</v>
      </c>
      <c r="D129" s="166">
        <v>626</v>
      </c>
      <c r="E129" s="166">
        <v>636</v>
      </c>
      <c r="F129" s="166">
        <v>676</v>
      </c>
      <c r="G129" s="166">
        <v>618</v>
      </c>
      <c r="H129" s="167">
        <f t="shared" si="18"/>
        <v>-8.5798816568047331E-2</v>
      </c>
      <c r="I129" s="167">
        <f t="shared" si="19"/>
        <v>1.2054067760244981E-3</v>
      </c>
    </row>
    <row r="130" spans="2:9" x14ac:dyDescent="0.25">
      <c r="B130" s="165" t="s">
        <v>125</v>
      </c>
      <c r="C130" s="166">
        <v>58</v>
      </c>
      <c r="D130" s="166">
        <v>147</v>
      </c>
      <c r="E130" s="166">
        <v>165</v>
      </c>
      <c r="F130" s="166">
        <v>161</v>
      </c>
      <c r="G130" s="166">
        <v>135</v>
      </c>
      <c r="H130" s="167">
        <f t="shared" si="18"/>
        <v>-0.16149068322981364</v>
      </c>
      <c r="I130" s="167">
        <f t="shared" si="19"/>
        <v>2.6331701418010886E-4</v>
      </c>
    </row>
    <row r="131" spans="2:9" x14ac:dyDescent="0.25">
      <c r="B131" s="165" t="s">
        <v>121</v>
      </c>
      <c r="C131" s="166">
        <v>102</v>
      </c>
      <c r="D131" s="166">
        <v>121</v>
      </c>
      <c r="E131" s="166">
        <v>92</v>
      </c>
      <c r="F131" s="166">
        <v>140</v>
      </c>
      <c r="G131" s="166">
        <v>157</v>
      </c>
      <c r="H131" s="167">
        <f t="shared" si="18"/>
        <v>0.12142857142857144</v>
      </c>
      <c r="I131" s="167">
        <f t="shared" si="19"/>
        <v>3.0622793500945989E-4</v>
      </c>
    </row>
    <row r="132" spans="2:9" x14ac:dyDescent="0.25">
      <c r="B132" s="165" t="s">
        <v>130</v>
      </c>
      <c r="C132" s="166">
        <v>14</v>
      </c>
      <c r="D132" s="166">
        <v>34</v>
      </c>
      <c r="E132" s="166">
        <v>21</v>
      </c>
      <c r="F132" s="166">
        <v>13</v>
      </c>
      <c r="G132" s="166">
        <v>12</v>
      </c>
      <c r="H132" s="167">
        <f t="shared" si="18"/>
        <v>-7.6923076923076872E-2</v>
      </c>
      <c r="I132" s="167">
        <f t="shared" si="19"/>
        <v>2.3405956816009673E-5</v>
      </c>
    </row>
    <row r="133" spans="2:9" x14ac:dyDescent="0.25">
      <c r="B133" s="165" t="s">
        <v>133</v>
      </c>
      <c r="C133" s="166">
        <v>28</v>
      </c>
      <c r="D133" s="166">
        <v>59</v>
      </c>
      <c r="E133" s="166">
        <v>61</v>
      </c>
      <c r="F133" s="166">
        <v>51</v>
      </c>
      <c r="G133" s="166">
        <v>48</v>
      </c>
      <c r="H133" s="167">
        <f t="shared" si="18"/>
        <v>-5.8823529411764719E-2</v>
      </c>
      <c r="I133" s="167">
        <f t="shared" si="19"/>
        <v>9.3623827264038693E-5</v>
      </c>
    </row>
    <row r="134" spans="2:9" x14ac:dyDescent="0.25">
      <c r="B134" s="170" t="s">
        <v>147</v>
      </c>
      <c r="C134" s="171">
        <f>C126-SUM(C127:C133)</f>
        <v>2501</v>
      </c>
      <c r="D134" s="171">
        <f>D126-SUM(D127:D133)</f>
        <v>3950</v>
      </c>
      <c r="E134" s="171">
        <f>E126-SUM(E127:E133)</f>
        <v>2983</v>
      </c>
      <c r="F134" s="171">
        <f>F126-SUM(F127:F133)</f>
        <v>3208</v>
      </c>
      <c r="G134" s="171">
        <f>G126-SUM(G127:G133)</f>
        <v>3744</v>
      </c>
      <c r="H134" s="172">
        <f t="shared" si="18"/>
        <v>0.16708229426433907</v>
      </c>
      <c r="I134" s="172">
        <f t="shared" si="19"/>
        <v>7.3026585265950185E-3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7502</v>
      </c>
      <c r="D136" s="178">
        <v>23721</v>
      </c>
      <c r="E136" s="178">
        <v>25208</v>
      </c>
      <c r="F136" s="178">
        <v>27847</v>
      </c>
      <c r="G136" s="178">
        <v>23331</v>
      </c>
      <c r="H136" s="179">
        <f t="shared" ref="H136:H148" si="20">IFERROR(G136/F136-1,"-")</f>
        <v>-0.16217186770567749</v>
      </c>
      <c r="I136" s="179">
        <f t="shared" ref="I136:I148" si="21">G136/G$10</f>
        <v>4.5507031539526809E-2</v>
      </c>
    </row>
    <row r="137" spans="2:9" x14ac:dyDescent="0.25">
      <c r="B137" s="161" t="s">
        <v>99</v>
      </c>
      <c r="C137" s="162">
        <v>4554</v>
      </c>
      <c r="D137" s="162">
        <v>3062</v>
      </c>
      <c r="E137" s="162">
        <v>2739</v>
      </c>
      <c r="F137" s="162">
        <v>2371</v>
      </c>
      <c r="G137" s="162">
        <v>2055</v>
      </c>
      <c r="H137" s="163">
        <f t="shared" si="20"/>
        <v>-0.13327709827077183</v>
      </c>
      <c r="I137" s="163">
        <f t="shared" si="21"/>
        <v>4.0082701047416567E-3</v>
      </c>
    </row>
    <row r="138" spans="2:9" x14ac:dyDescent="0.25">
      <c r="B138" s="165" t="s">
        <v>105</v>
      </c>
      <c r="C138" s="166">
        <v>3831</v>
      </c>
      <c r="D138" s="166">
        <v>2339</v>
      </c>
      <c r="E138" s="166">
        <v>1768</v>
      </c>
      <c r="F138" s="166">
        <v>1502</v>
      </c>
      <c r="G138" s="166">
        <v>1051</v>
      </c>
      <c r="H138" s="167">
        <f t="shared" si="20"/>
        <v>-0.30026631158455397</v>
      </c>
      <c r="I138" s="167">
        <f t="shared" si="21"/>
        <v>2.0499717178021808E-3</v>
      </c>
    </row>
    <row r="139" spans="2:9" x14ac:dyDescent="0.25">
      <c r="B139" s="165" t="s">
        <v>102</v>
      </c>
      <c r="C139" s="166">
        <v>723</v>
      </c>
      <c r="D139" s="166">
        <v>723</v>
      </c>
      <c r="E139" s="166">
        <v>971</v>
      </c>
      <c r="F139" s="166">
        <v>869</v>
      </c>
      <c r="G139" s="166">
        <v>1004</v>
      </c>
      <c r="H139" s="167">
        <f t="shared" si="20"/>
        <v>0.15535097813578824</v>
      </c>
      <c r="I139" s="167">
        <f t="shared" si="21"/>
        <v>1.9582983869394759E-3</v>
      </c>
    </row>
    <row r="140" spans="2:9" x14ac:dyDescent="0.25">
      <c r="B140" s="161" t="s">
        <v>109</v>
      </c>
      <c r="C140" s="162">
        <v>2948</v>
      </c>
      <c r="D140" s="162">
        <v>20659</v>
      </c>
      <c r="E140" s="162">
        <v>22469</v>
      </c>
      <c r="F140" s="162">
        <v>25476</v>
      </c>
      <c r="G140" s="162">
        <v>21276</v>
      </c>
      <c r="H140" s="163">
        <f t="shared" si="20"/>
        <v>-0.16486104569006121</v>
      </c>
      <c r="I140" s="163">
        <f t="shared" si="21"/>
        <v>4.1498761434785154E-2</v>
      </c>
    </row>
    <row r="141" spans="2:9" x14ac:dyDescent="0.25">
      <c r="B141" s="165" t="s">
        <v>112</v>
      </c>
      <c r="C141" s="166">
        <v>60</v>
      </c>
      <c r="D141" s="166">
        <v>9563</v>
      </c>
      <c r="E141" s="166">
        <v>10003</v>
      </c>
      <c r="F141" s="166">
        <v>12004</v>
      </c>
      <c r="G141" s="166">
        <v>11334</v>
      </c>
      <c r="H141" s="167">
        <f t="shared" si="20"/>
        <v>-5.5814728423858706E-2</v>
      </c>
      <c r="I141" s="167">
        <f t="shared" si="21"/>
        <v>2.2106926212721138E-2</v>
      </c>
    </row>
    <row r="142" spans="2:9" x14ac:dyDescent="0.25">
      <c r="B142" s="165" t="s">
        <v>115</v>
      </c>
      <c r="C142" s="166">
        <v>287</v>
      </c>
      <c r="D142" s="166">
        <v>1049</v>
      </c>
      <c r="E142" s="166">
        <v>1887</v>
      </c>
      <c r="F142" s="166">
        <v>2055</v>
      </c>
      <c r="G142" s="166">
        <v>1178</v>
      </c>
      <c r="H142" s="167">
        <f t="shared" si="20"/>
        <v>-0.42676399026763989</v>
      </c>
      <c r="I142" s="167">
        <f t="shared" si="21"/>
        <v>2.2976847607716162E-3</v>
      </c>
    </row>
    <row r="143" spans="2:9" x14ac:dyDescent="0.25">
      <c r="B143" s="165" t="s">
        <v>118</v>
      </c>
      <c r="C143" s="166">
        <v>915</v>
      </c>
      <c r="D143" s="166">
        <v>3034</v>
      </c>
      <c r="E143" s="166">
        <v>3032</v>
      </c>
      <c r="F143" s="166">
        <v>3126</v>
      </c>
      <c r="G143" s="166">
        <v>2153</v>
      </c>
      <c r="H143" s="167">
        <f t="shared" si="20"/>
        <v>-0.3112603966730646</v>
      </c>
      <c r="I143" s="167">
        <f t="shared" si="21"/>
        <v>4.1994187520724025E-3</v>
      </c>
    </row>
    <row r="144" spans="2:9" x14ac:dyDescent="0.25">
      <c r="B144" s="165" t="s">
        <v>125</v>
      </c>
      <c r="C144" s="166">
        <v>46</v>
      </c>
      <c r="D144" s="166">
        <v>1212</v>
      </c>
      <c r="E144" s="166">
        <v>906</v>
      </c>
      <c r="F144" s="166">
        <v>782</v>
      </c>
      <c r="G144" s="166">
        <v>468</v>
      </c>
      <c r="H144" s="167">
        <f t="shared" si="20"/>
        <v>-0.40153452685421998</v>
      </c>
      <c r="I144" s="167">
        <f t="shared" si="21"/>
        <v>9.1283231582437732E-4</v>
      </c>
    </row>
    <row r="145" spans="2:9" x14ac:dyDescent="0.25">
      <c r="B145" s="165" t="s">
        <v>121</v>
      </c>
      <c r="C145" s="166">
        <v>123</v>
      </c>
      <c r="D145" s="166">
        <v>240</v>
      </c>
      <c r="E145" s="166">
        <v>595</v>
      </c>
      <c r="F145" s="166">
        <v>717</v>
      </c>
      <c r="G145" s="166">
        <v>380</v>
      </c>
      <c r="H145" s="167">
        <f t="shared" si="20"/>
        <v>-0.47001394700139465</v>
      </c>
      <c r="I145" s="167">
        <f t="shared" si="21"/>
        <v>7.4118863250697306E-4</v>
      </c>
    </row>
    <row r="146" spans="2:9" x14ac:dyDescent="0.25">
      <c r="B146" s="165" t="s">
        <v>130</v>
      </c>
      <c r="C146" s="166">
        <v>10</v>
      </c>
      <c r="D146" s="166">
        <v>22</v>
      </c>
      <c r="E146" s="166">
        <v>11</v>
      </c>
      <c r="F146" s="166">
        <v>46</v>
      </c>
      <c r="G146" s="166">
        <v>11</v>
      </c>
      <c r="H146" s="167">
        <f t="shared" si="20"/>
        <v>-0.76086956521739135</v>
      </c>
      <c r="I146" s="167">
        <f t="shared" si="21"/>
        <v>2.1455460414675535E-5</v>
      </c>
    </row>
    <row r="147" spans="2:9" x14ac:dyDescent="0.25">
      <c r="B147" s="165" t="s">
        <v>133</v>
      </c>
      <c r="C147" s="166">
        <v>3</v>
      </c>
      <c r="D147" s="166">
        <v>6</v>
      </c>
      <c r="E147" s="166">
        <v>34</v>
      </c>
      <c r="F147" s="166">
        <v>22</v>
      </c>
      <c r="G147" s="166">
        <v>14</v>
      </c>
      <c r="H147" s="167">
        <f t="shared" si="20"/>
        <v>-0.36363636363636365</v>
      </c>
      <c r="I147" s="167">
        <f t="shared" si="21"/>
        <v>2.7306949618677952E-5</v>
      </c>
    </row>
    <row r="148" spans="2:9" x14ac:dyDescent="0.25">
      <c r="B148" s="170" t="s">
        <v>147</v>
      </c>
      <c r="C148" s="171">
        <f>C140-SUM(C141:C147)</f>
        <v>1504</v>
      </c>
      <c r="D148" s="171">
        <f>D140-SUM(D141:D147)</f>
        <v>5533</v>
      </c>
      <c r="E148" s="171">
        <f>E140-SUM(E141:E147)</f>
        <v>6001</v>
      </c>
      <c r="F148" s="171">
        <f>F140-SUM(F141:F147)</f>
        <v>6724</v>
      </c>
      <c r="G148" s="171">
        <f>G140-SUM(G141:G147)</f>
        <v>5738</v>
      </c>
      <c r="H148" s="172">
        <f t="shared" si="20"/>
        <v>-0.14663890541344438</v>
      </c>
      <c r="I148" s="172">
        <f t="shared" si="21"/>
        <v>1.1191948350855293E-2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5688</v>
      </c>
      <c r="D150" s="178">
        <v>10579</v>
      </c>
      <c r="E150" s="178">
        <v>11344</v>
      </c>
      <c r="F150" s="178">
        <v>11706</v>
      </c>
      <c r="G150" s="178">
        <v>11049</v>
      </c>
      <c r="H150" s="179">
        <f t="shared" ref="H150:H162" si="22">IFERROR(G150/F150-1,"-")</f>
        <v>-5.6125064069707853E-2</v>
      </c>
      <c r="I150" s="179">
        <f t="shared" ref="I150:I162" si="23">G150/G$10</f>
        <v>2.1551034738340909E-2</v>
      </c>
    </row>
    <row r="151" spans="2:9" x14ac:dyDescent="0.25">
      <c r="B151" s="161" t="s">
        <v>99</v>
      </c>
      <c r="C151" s="162">
        <v>3943</v>
      </c>
      <c r="D151" s="162">
        <v>6639</v>
      </c>
      <c r="E151" s="162">
        <v>6234</v>
      </c>
      <c r="F151" s="162">
        <v>6382</v>
      </c>
      <c r="G151" s="162">
        <v>5534</v>
      </c>
      <c r="H151" s="163">
        <f t="shared" si="22"/>
        <v>-0.13287370730178627</v>
      </c>
      <c r="I151" s="163">
        <f t="shared" si="23"/>
        <v>1.0794047084983127E-2</v>
      </c>
    </row>
    <row r="152" spans="2:9" x14ac:dyDescent="0.25">
      <c r="B152" s="165" t="s">
        <v>105</v>
      </c>
      <c r="C152" s="166">
        <v>3625</v>
      </c>
      <c r="D152" s="166">
        <v>4205</v>
      </c>
      <c r="E152" s="166">
        <v>4078</v>
      </c>
      <c r="F152" s="166">
        <v>4033</v>
      </c>
      <c r="G152" s="166">
        <v>3282</v>
      </c>
      <c r="H152" s="167">
        <f t="shared" si="22"/>
        <v>-0.18621373667245222</v>
      </c>
      <c r="I152" s="167">
        <f t="shared" si="23"/>
        <v>6.4015291891786463E-3</v>
      </c>
    </row>
    <row r="153" spans="2:9" x14ac:dyDescent="0.25">
      <c r="B153" s="165" t="s">
        <v>102</v>
      </c>
      <c r="C153" s="166">
        <v>318</v>
      </c>
      <c r="D153" s="166">
        <v>2434</v>
      </c>
      <c r="E153" s="166">
        <v>2156</v>
      </c>
      <c r="F153" s="166">
        <v>2349</v>
      </c>
      <c r="G153" s="166">
        <v>2252</v>
      </c>
      <c r="H153" s="167">
        <f t="shared" si="22"/>
        <v>-4.1294167730949294E-2</v>
      </c>
      <c r="I153" s="167">
        <f t="shared" si="23"/>
        <v>4.3925178958044821E-3</v>
      </c>
    </row>
    <row r="154" spans="2:9" x14ac:dyDescent="0.25">
      <c r="B154" s="161" t="s">
        <v>109</v>
      </c>
      <c r="C154" s="162">
        <v>1745</v>
      </c>
      <c r="D154" s="162">
        <v>3940</v>
      </c>
      <c r="E154" s="162">
        <v>5110</v>
      </c>
      <c r="F154" s="162">
        <v>5324</v>
      </c>
      <c r="G154" s="162">
        <v>5515</v>
      </c>
      <c r="H154" s="163">
        <f t="shared" si="22"/>
        <v>3.5875281743050325E-2</v>
      </c>
      <c r="I154" s="163">
        <f t="shared" si="23"/>
        <v>1.075698765335778E-2</v>
      </c>
    </row>
    <row r="155" spans="2:9" x14ac:dyDescent="0.25">
      <c r="B155" s="165" t="s">
        <v>112</v>
      </c>
      <c r="C155" s="166">
        <v>70</v>
      </c>
      <c r="D155" s="166">
        <v>1499</v>
      </c>
      <c r="E155" s="166">
        <v>1913</v>
      </c>
      <c r="F155" s="166">
        <v>1713</v>
      </c>
      <c r="G155" s="166">
        <v>1549</v>
      </c>
      <c r="H155" s="167">
        <f t="shared" si="22"/>
        <v>-9.5738470519556307E-2</v>
      </c>
      <c r="I155" s="167">
        <f t="shared" si="23"/>
        <v>3.0213189256665823E-3</v>
      </c>
    </row>
    <row r="156" spans="2:9" x14ac:dyDescent="0.25">
      <c r="B156" s="165" t="s">
        <v>115</v>
      </c>
      <c r="C156" s="166">
        <v>272</v>
      </c>
      <c r="D156" s="166">
        <v>863</v>
      </c>
      <c r="E156" s="166">
        <v>833</v>
      </c>
      <c r="F156" s="166">
        <v>925</v>
      </c>
      <c r="G156" s="166">
        <v>822</v>
      </c>
      <c r="H156" s="167">
        <f t="shared" si="22"/>
        <v>-0.11135135135135132</v>
      </c>
      <c r="I156" s="167">
        <f t="shared" si="23"/>
        <v>1.6033080418966627E-3</v>
      </c>
    </row>
    <row r="157" spans="2:9" x14ac:dyDescent="0.25">
      <c r="B157" s="165" t="s">
        <v>118</v>
      </c>
      <c r="C157" s="166">
        <v>643</v>
      </c>
      <c r="D157" s="166">
        <v>491</v>
      </c>
      <c r="E157" s="166">
        <v>972</v>
      </c>
      <c r="F157" s="166">
        <v>978</v>
      </c>
      <c r="G157" s="166">
        <v>1544</v>
      </c>
      <c r="H157" s="167">
        <f t="shared" si="22"/>
        <v>0.57873210633946837</v>
      </c>
      <c r="I157" s="167">
        <f t="shared" si="23"/>
        <v>3.0115664436599116E-3</v>
      </c>
    </row>
    <row r="158" spans="2:9" x14ac:dyDescent="0.25">
      <c r="B158" s="165" t="s">
        <v>125</v>
      </c>
      <c r="C158" s="166">
        <v>59</v>
      </c>
      <c r="D158" s="166">
        <v>92</v>
      </c>
      <c r="E158" s="166">
        <v>127</v>
      </c>
      <c r="F158" s="166">
        <v>195</v>
      </c>
      <c r="G158" s="166">
        <v>141</v>
      </c>
      <c r="H158" s="167">
        <f t="shared" si="22"/>
        <v>-0.27692307692307694</v>
      </c>
      <c r="I158" s="167">
        <f t="shared" si="23"/>
        <v>2.7501999258811369E-4</v>
      </c>
    </row>
    <row r="159" spans="2:9" x14ac:dyDescent="0.25">
      <c r="B159" s="165" t="s">
        <v>121</v>
      </c>
      <c r="C159" s="166">
        <v>66</v>
      </c>
      <c r="D159" s="166">
        <v>157</v>
      </c>
      <c r="E159" s="166">
        <v>160</v>
      </c>
      <c r="F159" s="166">
        <v>179</v>
      </c>
      <c r="G159" s="166">
        <v>193</v>
      </c>
      <c r="H159" s="167">
        <f t="shared" si="22"/>
        <v>7.8212290502793325E-2</v>
      </c>
      <c r="I159" s="167">
        <f t="shared" si="23"/>
        <v>3.7644580545748895E-4</v>
      </c>
    </row>
    <row r="160" spans="2:9" x14ac:dyDescent="0.25">
      <c r="B160" s="165" t="s">
        <v>130</v>
      </c>
      <c r="C160" s="166">
        <v>1</v>
      </c>
      <c r="D160" s="166">
        <v>11</v>
      </c>
      <c r="E160" s="166">
        <v>33</v>
      </c>
      <c r="F160" s="166">
        <v>3</v>
      </c>
      <c r="G160" s="166">
        <v>5</v>
      </c>
      <c r="H160" s="167">
        <f t="shared" si="22"/>
        <v>0.66666666666666674</v>
      </c>
      <c r="I160" s="167">
        <f t="shared" si="23"/>
        <v>9.7524820066706972E-6</v>
      </c>
    </row>
    <row r="161" spans="2:9" x14ac:dyDescent="0.25">
      <c r="B161" s="165" t="s">
        <v>133</v>
      </c>
      <c r="C161" s="166">
        <v>23</v>
      </c>
      <c r="D161" s="166">
        <v>12</v>
      </c>
      <c r="E161" s="166">
        <v>5</v>
      </c>
      <c r="F161" s="166">
        <v>3</v>
      </c>
      <c r="G161" s="166">
        <v>18</v>
      </c>
      <c r="H161" s="167">
        <f t="shared" si="22"/>
        <v>5</v>
      </c>
      <c r="I161" s="167">
        <f t="shared" si="23"/>
        <v>3.5108935224014513E-5</v>
      </c>
    </row>
    <row r="162" spans="2:9" x14ac:dyDescent="0.25">
      <c r="B162" s="170" t="s">
        <v>147</v>
      </c>
      <c r="C162" s="171">
        <f>C154-SUM(C155:C161)</f>
        <v>611</v>
      </c>
      <c r="D162" s="171">
        <f>D154-SUM(D155:D161)</f>
        <v>815</v>
      </c>
      <c r="E162" s="171">
        <f>E154-SUM(E155:E161)</f>
        <v>1067</v>
      </c>
      <c r="F162" s="171">
        <f>F154-SUM(F155:F161)</f>
        <v>1328</v>
      </c>
      <c r="G162" s="171">
        <f>G154-SUM(G155:G161)</f>
        <v>1243</v>
      </c>
      <c r="H162" s="172">
        <f t="shared" si="22"/>
        <v>-6.4006024096385561E-2</v>
      </c>
      <c r="I162" s="172">
        <f t="shared" si="23"/>
        <v>2.4244670268583355E-3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A98D-998A-4FC7-B1CD-02083D15D34A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271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272</v>
      </c>
      <c r="D7" s="174" t="s">
        <v>263</v>
      </c>
      <c r="E7" s="174" t="s">
        <v>264</v>
      </c>
      <c r="F7" s="174" t="s">
        <v>265</v>
      </c>
      <c r="G7" s="174" t="s">
        <v>266</v>
      </c>
      <c r="H7" s="174" t="s">
        <v>267</v>
      </c>
      <c r="I7" s="174" t="s">
        <v>268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263</v>
      </c>
      <c r="Q7" s="174" t="s">
        <v>264</v>
      </c>
      <c r="R7" s="174" t="s">
        <v>265</v>
      </c>
      <c r="S7" s="174" t="s">
        <v>266</v>
      </c>
      <c r="T7" s="174" t="s">
        <v>267</v>
      </c>
      <c r="U7" s="174" t="s">
        <v>268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47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2347643</v>
      </c>
      <c r="D9" s="178">
        <v>1199152</v>
      </c>
      <c r="E9" s="178">
        <v>427608</v>
      </c>
      <c r="F9" s="178">
        <v>2154106</v>
      </c>
      <c r="G9" s="178">
        <v>2485382</v>
      </c>
      <c r="H9" s="178">
        <v>2663679</v>
      </c>
      <c r="I9" s="178">
        <v>2627377</v>
      </c>
      <c r="J9" s="179">
        <f>IFERROR(I9/H9-1,"-")</f>
        <v>-1.3628519052032884E-2</v>
      </c>
      <c r="K9" s="178">
        <f t="shared" ref="K9:K21" si="0">I9-H9</f>
        <v>-36302</v>
      </c>
      <c r="L9" s="179">
        <f t="shared" ref="L9:L21" si="1">I9/I$9</f>
        <v>1</v>
      </c>
      <c r="O9" s="158" t="s">
        <v>70</v>
      </c>
      <c r="P9" s="178">
        <v>324285</v>
      </c>
      <c r="Q9" s="178">
        <v>70313</v>
      </c>
      <c r="R9" s="178">
        <v>568425</v>
      </c>
      <c r="S9" s="178">
        <v>640998</v>
      </c>
      <c r="T9" s="178">
        <v>679581</v>
      </c>
      <c r="U9" s="178">
        <v>692665</v>
      </c>
      <c r="V9" s="179">
        <f>IFERROR(U9/T9-1,"-")</f>
        <v>1.9253039740663835E-2</v>
      </c>
      <c r="W9" s="178">
        <f>U9-T9</f>
        <v>13084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389999</v>
      </c>
      <c r="D10" s="162">
        <v>163819</v>
      </c>
      <c r="E10" s="162">
        <v>208425</v>
      </c>
      <c r="F10" s="162">
        <v>377223</v>
      </c>
      <c r="G10" s="162">
        <v>405985</v>
      </c>
      <c r="H10" s="162">
        <v>402587</v>
      </c>
      <c r="I10" s="162">
        <v>407904</v>
      </c>
      <c r="J10" s="180">
        <f>IFERROR(I10/H10-1,"-")</f>
        <v>1.3207083189472169E-2</v>
      </c>
      <c r="K10" s="161">
        <f t="shared" si="0"/>
        <v>5317</v>
      </c>
      <c r="L10" s="163">
        <f t="shared" si="1"/>
        <v>0.15525141614621732</v>
      </c>
      <c r="O10" s="161" t="s">
        <v>99</v>
      </c>
      <c r="P10" s="162">
        <v>17239</v>
      </c>
      <c r="Q10" s="162">
        <v>21908</v>
      </c>
      <c r="R10" s="162">
        <v>43219</v>
      </c>
      <c r="S10" s="162">
        <v>40928</v>
      </c>
      <c r="T10" s="162">
        <v>40762</v>
      </c>
      <c r="U10" s="162">
        <v>43707</v>
      </c>
      <c r="V10" s="180">
        <f>IFERROR(U10/T10-1,"-")</f>
        <v>7.2248662970413546E-2</v>
      </c>
      <c r="W10" s="161">
        <f t="shared" ref="W10:W20" si="3">U10-T10</f>
        <v>2945</v>
      </c>
      <c r="X10" s="163">
        <f t="shared" si="2"/>
        <v>6.3099766842557373E-2</v>
      </c>
    </row>
    <row r="11" spans="1:24" x14ac:dyDescent="0.25">
      <c r="A11" s="164" t="s">
        <v>105</v>
      </c>
      <c r="B11" s="165" t="s">
        <v>105</v>
      </c>
      <c r="C11" s="166">
        <v>137417</v>
      </c>
      <c r="D11" s="166">
        <v>56707</v>
      </c>
      <c r="E11" s="166">
        <v>144189</v>
      </c>
      <c r="F11" s="166">
        <v>156690</v>
      </c>
      <c r="G11" s="166">
        <v>156484</v>
      </c>
      <c r="H11" s="166">
        <v>149673</v>
      </c>
      <c r="I11" s="166">
        <v>143192</v>
      </c>
      <c r="J11" s="181">
        <f>IFERROR(I11/H11-1,"-")</f>
        <v>-4.3301062983971739E-2</v>
      </c>
      <c r="K11" s="165">
        <f t="shared" si="0"/>
        <v>-6481</v>
      </c>
      <c r="L11" s="167">
        <f t="shared" si="1"/>
        <v>5.4499982301740482E-2</v>
      </c>
      <c r="O11" s="165" t="s">
        <v>105</v>
      </c>
      <c r="P11" s="166">
        <v>6178</v>
      </c>
      <c r="Q11" s="166">
        <v>17671</v>
      </c>
      <c r="R11" s="166">
        <v>17406</v>
      </c>
      <c r="S11" s="166">
        <v>15391</v>
      </c>
      <c r="T11" s="166">
        <v>17026</v>
      </c>
      <c r="U11" s="166">
        <v>16889</v>
      </c>
      <c r="V11" s="181">
        <f>IFERROR(U11/T11-1,"-")</f>
        <v>-8.046517091507055E-3</v>
      </c>
      <c r="W11" s="165">
        <f t="shared" si="3"/>
        <v>-137</v>
      </c>
      <c r="X11" s="167">
        <f t="shared" si="2"/>
        <v>2.4382638071795169E-2</v>
      </c>
    </row>
    <row r="12" spans="1:24" x14ac:dyDescent="0.25">
      <c r="A12" s="164" t="s">
        <v>102</v>
      </c>
      <c r="B12" s="165" t="s">
        <v>102</v>
      </c>
      <c r="C12" s="166">
        <v>252582</v>
      </c>
      <c r="D12" s="166">
        <v>107112</v>
      </c>
      <c r="E12" s="166">
        <v>64236</v>
      </c>
      <c r="F12" s="166">
        <v>220533</v>
      </c>
      <c r="G12" s="166">
        <v>249501</v>
      </c>
      <c r="H12" s="166">
        <v>252914</v>
      </c>
      <c r="I12" s="166">
        <v>264712</v>
      </c>
      <c r="J12" s="181">
        <f>IFERROR(I12/H12-1,"-")</f>
        <v>4.6648267790632358E-2</v>
      </c>
      <c r="K12" s="165">
        <f t="shared" si="0"/>
        <v>11798</v>
      </c>
      <c r="L12" s="167">
        <f t="shared" si="1"/>
        <v>0.10075143384447682</v>
      </c>
      <c r="O12" s="165" t="s">
        <v>102</v>
      </c>
      <c r="P12" s="166">
        <v>11061</v>
      </c>
      <c r="Q12" s="166">
        <v>4237</v>
      </c>
      <c r="R12" s="166">
        <v>25813</v>
      </c>
      <c r="S12" s="166">
        <v>25537</v>
      </c>
      <c r="T12" s="166">
        <v>23736</v>
      </c>
      <c r="U12" s="166">
        <v>26818</v>
      </c>
      <c r="V12" s="181">
        <f>IFERROR(U12/T12-1,"-")</f>
        <v>0.12984496124031009</v>
      </c>
      <c r="W12" s="165">
        <f t="shared" si="3"/>
        <v>3082</v>
      </c>
      <c r="X12" s="167">
        <f t="shared" si="2"/>
        <v>3.8717128770762201E-2</v>
      </c>
    </row>
    <row r="13" spans="1:24" x14ac:dyDescent="0.25">
      <c r="A13" s="1"/>
      <c r="B13" s="161" t="s">
        <v>109</v>
      </c>
      <c r="C13" s="162">
        <v>1957644</v>
      </c>
      <c r="D13" s="162">
        <v>1035333</v>
      </c>
      <c r="E13" s="162">
        <v>219183</v>
      </c>
      <c r="F13" s="162">
        <v>1776883</v>
      </c>
      <c r="G13" s="162">
        <v>2079397</v>
      </c>
      <c r="H13" s="162">
        <v>2261092</v>
      </c>
      <c r="I13" s="162">
        <v>2219473</v>
      </c>
      <c r="J13" s="180">
        <f>IFERROR(I13/H13-1,"-")</f>
        <v>-1.8406592920588771E-2</v>
      </c>
      <c r="K13" s="161">
        <f t="shared" si="0"/>
        <v>-41619</v>
      </c>
      <c r="L13" s="163">
        <f t="shared" si="1"/>
        <v>0.84474858385378271</v>
      </c>
      <c r="O13" s="161" t="s">
        <v>109</v>
      </c>
      <c r="P13" s="162">
        <v>307046</v>
      </c>
      <c r="Q13" s="162">
        <v>48405</v>
      </c>
      <c r="R13" s="162">
        <v>525206</v>
      </c>
      <c r="S13" s="162">
        <v>600070</v>
      </c>
      <c r="T13" s="162">
        <v>638819</v>
      </c>
      <c r="U13" s="162">
        <v>648958</v>
      </c>
      <c r="V13" s="180">
        <f>IFERROR(U13/T13-1,"-")</f>
        <v>1.5871475331823204E-2</v>
      </c>
      <c r="W13" s="161">
        <f t="shared" si="3"/>
        <v>10139</v>
      </c>
      <c r="X13" s="163">
        <f t="shared" si="2"/>
        <v>0.93690023315744264</v>
      </c>
    </row>
    <row r="14" spans="1:24" s="57" customFormat="1" x14ac:dyDescent="0.25">
      <c r="B14" s="165" t="s">
        <v>112</v>
      </c>
      <c r="C14" s="166">
        <v>850019</v>
      </c>
      <c r="D14" s="166">
        <v>424193</v>
      </c>
      <c r="E14" s="166">
        <v>12809</v>
      </c>
      <c r="F14" s="166">
        <v>749719</v>
      </c>
      <c r="G14" s="166">
        <v>905443</v>
      </c>
      <c r="H14" s="166">
        <v>987611</v>
      </c>
      <c r="I14" s="166">
        <v>985308</v>
      </c>
      <c r="J14" s="181">
        <f t="shared" ref="J14:J21" si="4">IFERROR(I14/H14-1,"-")</f>
        <v>-2.3318897825156393E-3</v>
      </c>
      <c r="K14" s="165">
        <f t="shared" si="0"/>
        <v>-2303</v>
      </c>
      <c r="L14" s="167">
        <f t="shared" si="1"/>
        <v>0.37501584279682743</v>
      </c>
      <c r="O14" s="165" t="s">
        <v>112</v>
      </c>
      <c r="P14" s="166">
        <v>140970</v>
      </c>
      <c r="Q14" s="166">
        <v>2114</v>
      </c>
      <c r="R14" s="166">
        <v>243133</v>
      </c>
      <c r="S14" s="166">
        <v>288657</v>
      </c>
      <c r="T14" s="166">
        <v>314094</v>
      </c>
      <c r="U14" s="166">
        <v>320009</v>
      </c>
      <c r="V14" s="181">
        <f t="shared" ref="V14:V21" si="5">IFERROR(U14/T14-1,"-")</f>
        <v>1.8831942030092863E-2</v>
      </c>
      <c r="W14" s="165">
        <f t="shared" si="3"/>
        <v>5915</v>
      </c>
      <c r="X14" s="167">
        <f t="shared" si="2"/>
        <v>0.46199678055048254</v>
      </c>
    </row>
    <row r="15" spans="1:24" s="57" customFormat="1" x14ac:dyDescent="0.25">
      <c r="B15" s="165" t="s">
        <v>115</v>
      </c>
      <c r="C15" s="166">
        <v>269180</v>
      </c>
      <c r="D15" s="166">
        <v>134811</v>
      </c>
      <c r="E15" s="166">
        <v>32342</v>
      </c>
      <c r="F15" s="166">
        <v>193619</v>
      </c>
      <c r="G15" s="166">
        <v>230291</v>
      </c>
      <c r="H15" s="166">
        <v>251470</v>
      </c>
      <c r="I15" s="166">
        <v>240077</v>
      </c>
      <c r="J15" s="181">
        <f t="shared" si="4"/>
        <v>-4.5305603054042187E-2</v>
      </c>
      <c r="K15" s="165">
        <f t="shared" si="0"/>
        <v>-11393</v>
      </c>
      <c r="L15" s="167">
        <f t="shared" si="1"/>
        <v>9.1375162376773483E-2</v>
      </c>
      <c r="O15" s="165" t="s">
        <v>115</v>
      </c>
      <c r="P15" s="166">
        <v>14886</v>
      </c>
      <c r="Q15" s="166">
        <v>3903</v>
      </c>
      <c r="R15" s="166">
        <v>19571</v>
      </c>
      <c r="S15" s="166">
        <v>24171</v>
      </c>
      <c r="T15" s="166">
        <v>24564</v>
      </c>
      <c r="U15" s="166">
        <v>25100</v>
      </c>
      <c r="V15" s="181">
        <f t="shared" si="5"/>
        <v>2.1820550398957916E-2</v>
      </c>
      <c r="W15" s="165">
        <f t="shared" si="3"/>
        <v>536</v>
      </c>
      <c r="X15" s="167">
        <f t="shared" si="2"/>
        <v>3.623685331292905E-2</v>
      </c>
    </row>
    <row r="16" spans="1:24" x14ac:dyDescent="0.25">
      <c r="A16" s="1"/>
      <c r="B16" s="165" t="s">
        <v>118</v>
      </c>
      <c r="C16" s="166">
        <v>87156</v>
      </c>
      <c r="D16" s="166">
        <v>44768</v>
      </c>
      <c r="E16" s="166">
        <v>41543</v>
      </c>
      <c r="F16" s="166">
        <v>97445</v>
      </c>
      <c r="G16" s="166">
        <v>113919</v>
      </c>
      <c r="H16" s="166">
        <v>124815</v>
      </c>
      <c r="I16" s="166">
        <v>113144</v>
      </c>
      <c r="J16" s="181">
        <f t="shared" si="4"/>
        <v>-9.3506389456395445E-2</v>
      </c>
      <c r="K16" s="165">
        <f t="shared" si="0"/>
        <v>-11671</v>
      </c>
      <c r="L16" s="167">
        <f t="shared" si="1"/>
        <v>4.3063481182944056E-2</v>
      </c>
      <c r="O16" s="165" t="s">
        <v>118</v>
      </c>
      <c r="P16" s="166">
        <v>7059</v>
      </c>
      <c r="Q16" s="166">
        <v>6496</v>
      </c>
      <c r="R16" s="166">
        <v>13574</v>
      </c>
      <c r="S16" s="166">
        <v>15650</v>
      </c>
      <c r="T16" s="166">
        <v>15528</v>
      </c>
      <c r="U16" s="166">
        <v>15944</v>
      </c>
      <c r="V16" s="181">
        <f t="shared" si="5"/>
        <v>2.6790314270994431E-2</v>
      </c>
      <c r="W16" s="165">
        <f t="shared" si="3"/>
        <v>416</v>
      </c>
      <c r="X16" s="167">
        <f t="shared" si="2"/>
        <v>2.3018342200053415E-2</v>
      </c>
    </row>
    <row r="17" spans="1:24" x14ac:dyDescent="0.25">
      <c r="A17" s="1"/>
      <c r="B17" s="165" t="s">
        <v>125</v>
      </c>
      <c r="C17" s="166">
        <v>71570</v>
      </c>
      <c r="D17" s="166">
        <v>34144</v>
      </c>
      <c r="E17" s="166">
        <v>4326</v>
      </c>
      <c r="F17" s="166">
        <v>94840</v>
      </c>
      <c r="G17" s="166">
        <v>82602</v>
      </c>
      <c r="H17" s="166">
        <v>87896</v>
      </c>
      <c r="I17" s="166">
        <v>82158</v>
      </c>
      <c r="J17" s="181">
        <f t="shared" si="4"/>
        <v>-6.5281696550468782E-2</v>
      </c>
      <c r="K17" s="165">
        <f t="shared" si="0"/>
        <v>-5738</v>
      </c>
      <c r="L17" s="167">
        <f t="shared" si="1"/>
        <v>3.126997001191683E-2</v>
      </c>
      <c r="O17" s="165" t="s">
        <v>125</v>
      </c>
      <c r="P17" s="166">
        <v>13054</v>
      </c>
      <c r="Q17" s="166">
        <v>1079</v>
      </c>
      <c r="R17" s="166">
        <v>31418</v>
      </c>
      <c r="S17" s="166">
        <v>27641</v>
      </c>
      <c r="T17" s="166">
        <v>29168</v>
      </c>
      <c r="U17" s="166">
        <v>26278</v>
      </c>
      <c r="V17" s="181">
        <f t="shared" si="5"/>
        <v>-9.908118486012063E-2</v>
      </c>
      <c r="W17" s="165">
        <f t="shared" si="3"/>
        <v>-2890</v>
      </c>
      <c r="X17" s="167">
        <f t="shared" si="2"/>
        <v>3.7937531129766916E-2</v>
      </c>
    </row>
    <row r="18" spans="1:24" x14ac:dyDescent="0.25">
      <c r="A18" s="1"/>
      <c r="B18" s="165" t="s">
        <v>121</v>
      </c>
      <c r="C18" s="166">
        <v>68294</v>
      </c>
      <c r="D18" s="166">
        <v>38389</v>
      </c>
      <c r="E18" s="166">
        <v>9409</v>
      </c>
      <c r="F18" s="166">
        <v>78267</v>
      </c>
      <c r="G18" s="166">
        <v>74047</v>
      </c>
      <c r="H18" s="166">
        <v>81836</v>
      </c>
      <c r="I18" s="166">
        <v>74679</v>
      </c>
      <c r="J18" s="181">
        <f t="shared" si="4"/>
        <v>-8.7455398602082179E-2</v>
      </c>
      <c r="K18" s="165">
        <f t="shared" si="0"/>
        <v>-7157</v>
      </c>
      <c r="L18" s="167">
        <f t="shared" si="1"/>
        <v>2.8423404787360169E-2</v>
      </c>
      <c r="O18" s="165" t="s">
        <v>121</v>
      </c>
      <c r="P18" s="166">
        <v>11786</v>
      </c>
      <c r="Q18" s="166">
        <v>1316</v>
      </c>
      <c r="R18" s="166">
        <v>19004</v>
      </c>
      <c r="S18" s="166">
        <v>21194</v>
      </c>
      <c r="T18" s="166">
        <v>24162</v>
      </c>
      <c r="U18" s="166">
        <v>19591</v>
      </c>
      <c r="V18" s="181">
        <f t="shared" si="5"/>
        <v>-0.18918135915901002</v>
      </c>
      <c r="W18" s="165">
        <f t="shared" si="3"/>
        <v>-4571</v>
      </c>
      <c r="X18" s="167">
        <f t="shared" si="2"/>
        <v>2.8283513675441952E-2</v>
      </c>
    </row>
    <row r="19" spans="1:24" x14ac:dyDescent="0.25">
      <c r="A19" s="1"/>
      <c r="B19" s="165" t="s">
        <v>130</v>
      </c>
      <c r="C19" s="166">
        <v>55336</v>
      </c>
      <c r="D19" s="166">
        <v>35454</v>
      </c>
      <c r="E19" s="166">
        <v>614</v>
      </c>
      <c r="F19" s="166">
        <v>39724</v>
      </c>
      <c r="G19" s="166">
        <v>50632</v>
      </c>
      <c r="H19" s="166">
        <v>46634</v>
      </c>
      <c r="I19" s="166">
        <v>44172</v>
      </c>
      <c r="J19" s="181">
        <f t="shared" si="4"/>
        <v>-5.2794098726251182E-2</v>
      </c>
      <c r="K19" s="165">
        <f t="shared" si="0"/>
        <v>-2462</v>
      </c>
      <c r="L19" s="167">
        <f t="shared" si="1"/>
        <v>1.6812204719764235E-2</v>
      </c>
      <c r="O19" s="165" t="s">
        <v>130</v>
      </c>
      <c r="P19" s="166">
        <v>12179</v>
      </c>
      <c r="Q19" s="166">
        <v>223</v>
      </c>
      <c r="R19" s="166">
        <v>14974</v>
      </c>
      <c r="S19" s="166">
        <v>17318</v>
      </c>
      <c r="T19" s="166">
        <v>16217</v>
      </c>
      <c r="U19" s="166">
        <v>16601</v>
      </c>
      <c r="V19" s="181">
        <f t="shared" si="5"/>
        <v>2.3678855521983122E-2</v>
      </c>
      <c r="W19" s="165">
        <f t="shared" si="3"/>
        <v>384</v>
      </c>
      <c r="X19" s="167">
        <f t="shared" si="2"/>
        <v>2.396685266326435E-2</v>
      </c>
    </row>
    <row r="20" spans="1:24" x14ac:dyDescent="0.25">
      <c r="A20" s="164" t="s">
        <v>146</v>
      </c>
      <c r="B20" s="165" t="s">
        <v>133</v>
      </c>
      <c r="C20" s="166">
        <v>72419</v>
      </c>
      <c r="D20" s="166">
        <v>51521</v>
      </c>
      <c r="E20" s="166">
        <v>3194</v>
      </c>
      <c r="F20" s="166">
        <v>32284</v>
      </c>
      <c r="G20" s="166">
        <v>47081</v>
      </c>
      <c r="H20" s="166">
        <v>51845</v>
      </c>
      <c r="I20" s="166">
        <v>40679</v>
      </c>
      <c r="J20" s="181">
        <f t="shared" si="4"/>
        <v>-0.21537274568425113</v>
      </c>
      <c r="K20" s="165">
        <f t="shared" si="0"/>
        <v>-11166</v>
      </c>
      <c r="L20" s="167">
        <f t="shared" si="1"/>
        <v>1.5482741913322679E-2</v>
      </c>
      <c r="O20" s="165" t="s">
        <v>133</v>
      </c>
      <c r="P20" s="166">
        <v>20180</v>
      </c>
      <c r="Q20" s="166">
        <v>2090</v>
      </c>
      <c r="R20" s="166">
        <v>14552</v>
      </c>
      <c r="S20" s="166">
        <v>17798</v>
      </c>
      <c r="T20" s="166">
        <v>19641</v>
      </c>
      <c r="U20" s="166">
        <v>15435</v>
      </c>
      <c r="V20" s="181">
        <f t="shared" si="5"/>
        <v>-0.2141438826943638</v>
      </c>
      <c r="W20" s="165">
        <f t="shared" si="3"/>
        <v>-4206</v>
      </c>
      <c r="X20" s="167">
        <f t="shared" si="2"/>
        <v>2.2283499238448599E-2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483670</v>
      </c>
      <c r="D21" s="171">
        <f t="shared" ref="D21:I21" si="7">D13-SUM(D14:D20)</f>
        <v>272053</v>
      </c>
      <c r="E21" s="171">
        <f t="shared" si="7"/>
        <v>114946</v>
      </c>
      <c r="F21" s="171">
        <f t="shared" si="7"/>
        <v>490985</v>
      </c>
      <c r="G21" s="171">
        <f t="shared" si="7"/>
        <v>575382</v>
      </c>
      <c r="H21" s="171">
        <f t="shared" si="7"/>
        <v>628985</v>
      </c>
      <c r="I21" s="171">
        <f t="shared" si="7"/>
        <v>639256</v>
      </c>
      <c r="J21" s="182">
        <f t="shared" si="4"/>
        <v>1.6329483215020923E-2</v>
      </c>
      <c r="K21" s="170">
        <f t="shared" si="0"/>
        <v>10271</v>
      </c>
      <c r="L21" s="172">
        <f t="shared" si="1"/>
        <v>0.24330577606487383</v>
      </c>
      <c r="O21" s="170" t="s">
        <v>147</v>
      </c>
      <c r="P21" s="171">
        <f t="shared" ref="P21:U21" si="8">P13-SUM(P14:P20)</f>
        <v>86932</v>
      </c>
      <c r="Q21" s="171">
        <f t="shared" si="8"/>
        <v>31184</v>
      </c>
      <c r="R21" s="171">
        <f t="shared" si="8"/>
        <v>168980</v>
      </c>
      <c r="S21" s="171">
        <f t="shared" si="8"/>
        <v>187641</v>
      </c>
      <c r="T21" s="171">
        <f t="shared" si="8"/>
        <v>195445</v>
      </c>
      <c r="U21" s="171">
        <f t="shared" si="8"/>
        <v>210000</v>
      </c>
      <c r="V21" s="182">
        <f t="shared" si="5"/>
        <v>7.4471078820128378E-2</v>
      </c>
      <c r="W21" s="170">
        <f>U21-T21</f>
        <v>14555</v>
      </c>
      <c r="X21" s="172">
        <f t="shared" si="2"/>
        <v>0.30317686038705577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869327</v>
      </c>
      <c r="D23" s="178">
        <v>439711</v>
      </c>
      <c r="E23" s="178">
        <v>154973</v>
      </c>
      <c r="F23" s="178">
        <v>820890</v>
      </c>
      <c r="G23" s="178">
        <v>916524</v>
      </c>
      <c r="H23" s="178">
        <v>970339</v>
      </c>
      <c r="I23" s="178">
        <v>924649</v>
      </c>
      <c r="J23" s="179">
        <f>IFERROR(I23/H23-1,"-")</f>
        <v>-4.7086636732111109E-2</v>
      </c>
      <c r="K23" s="178">
        <f>I23-H23</f>
        <v>-45690</v>
      </c>
      <c r="L23" s="179">
        <f t="shared" ref="L23:L35" si="9">I23/I$9</f>
        <v>0.35192855840634973</v>
      </c>
    </row>
    <row r="24" spans="1:24" x14ac:dyDescent="0.25">
      <c r="A24" s="1" t="s">
        <v>98</v>
      </c>
      <c r="B24" s="161" t="s">
        <v>99</v>
      </c>
      <c r="C24" s="162">
        <v>70718</v>
      </c>
      <c r="D24" s="162">
        <v>24401</v>
      </c>
      <c r="E24" s="162">
        <v>74252</v>
      </c>
      <c r="F24" s="162">
        <v>72864</v>
      </c>
      <c r="G24" s="162">
        <v>64767</v>
      </c>
      <c r="H24" s="162">
        <v>56915</v>
      </c>
      <c r="I24" s="162">
        <v>53189</v>
      </c>
      <c r="J24" s="180">
        <f>IFERROR(I24/H24-1,"-")</f>
        <v>-6.5466045857858202E-2</v>
      </c>
      <c r="K24" s="161">
        <f t="shared" ref="K24:K34" si="10">I24-H24</f>
        <v>-3726</v>
      </c>
      <c r="L24" s="163">
        <f t="shared" si="9"/>
        <v>2.0244144635505296E-2</v>
      </c>
    </row>
    <row r="25" spans="1:24" x14ac:dyDescent="0.25">
      <c r="A25" s="164" t="s">
        <v>105</v>
      </c>
      <c r="B25" s="165" t="s">
        <v>105</v>
      </c>
      <c r="C25" s="166">
        <v>31864</v>
      </c>
      <c r="D25" s="166">
        <v>10723</v>
      </c>
      <c r="E25" s="166">
        <v>48062</v>
      </c>
      <c r="F25" s="166">
        <v>32330</v>
      </c>
      <c r="G25" s="166">
        <v>26680</v>
      </c>
      <c r="H25" s="166">
        <v>20638</v>
      </c>
      <c r="I25" s="166">
        <v>21476</v>
      </c>
      <c r="J25" s="181">
        <f>IFERROR(I25/H25-1,"-")</f>
        <v>4.0604709758697455E-2</v>
      </c>
      <c r="K25" s="165">
        <f t="shared" si="10"/>
        <v>838</v>
      </c>
      <c r="L25" s="167">
        <f t="shared" si="9"/>
        <v>8.1739316436126221E-3</v>
      </c>
    </row>
    <row r="26" spans="1:24" x14ac:dyDescent="0.25">
      <c r="A26" s="164" t="s">
        <v>102</v>
      </c>
      <c r="B26" s="165" t="s">
        <v>102</v>
      </c>
      <c r="C26" s="166">
        <v>38854</v>
      </c>
      <c r="D26" s="166">
        <v>13678</v>
      </c>
      <c r="E26" s="166">
        <v>26190</v>
      </c>
      <c r="F26" s="166">
        <v>40534</v>
      </c>
      <c r="G26" s="166">
        <v>38087</v>
      </c>
      <c r="H26" s="166">
        <v>36277</v>
      </c>
      <c r="I26" s="166">
        <v>31713</v>
      </c>
      <c r="J26" s="181">
        <f>IFERROR(I26/H26-1,"-")</f>
        <v>-0.12580974170962322</v>
      </c>
      <c r="K26" s="165">
        <f t="shared" si="10"/>
        <v>-4564</v>
      </c>
      <c r="L26" s="167">
        <f t="shared" si="9"/>
        <v>1.2070212991892674E-2</v>
      </c>
    </row>
    <row r="27" spans="1:24" x14ac:dyDescent="0.25">
      <c r="A27" s="1"/>
      <c r="B27" s="161" t="s">
        <v>109</v>
      </c>
      <c r="C27" s="162">
        <v>798609</v>
      </c>
      <c r="D27" s="162">
        <v>415310</v>
      </c>
      <c r="E27" s="162">
        <v>80721</v>
      </c>
      <c r="F27" s="162">
        <v>748026</v>
      </c>
      <c r="G27" s="162">
        <v>851757</v>
      </c>
      <c r="H27" s="162">
        <v>913424</v>
      </c>
      <c r="I27" s="162">
        <v>871460</v>
      </c>
      <c r="J27" s="180">
        <f>IFERROR(I27/H27-1,"-")</f>
        <v>-4.5941424792867225E-2</v>
      </c>
      <c r="K27" s="161">
        <f t="shared" si="10"/>
        <v>-41964</v>
      </c>
      <c r="L27" s="163">
        <f t="shared" si="9"/>
        <v>0.33168441377084446</v>
      </c>
    </row>
    <row r="28" spans="1:24" s="57" customFormat="1" x14ac:dyDescent="0.25">
      <c r="B28" s="165" t="s">
        <v>112</v>
      </c>
      <c r="C28" s="166">
        <v>387360</v>
      </c>
      <c r="D28" s="166">
        <v>190725</v>
      </c>
      <c r="E28" s="166">
        <v>4295</v>
      </c>
      <c r="F28" s="166">
        <v>350126</v>
      </c>
      <c r="G28" s="166">
        <v>417557</v>
      </c>
      <c r="H28" s="166">
        <v>451884</v>
      </c>
      <c r="I28" s="166">
        <v>442163</v>
      </c>
      <c r="J28" s="181">
        <f t="shared" ref="J28:J35" si="11">IFERROR(I28/H28-1,"-")</f>
        <v>-2.1512157987448099E-2</v>
      </c>
      <c r="K28" s="165">
        <f t="shared" si="10"/>
        <v>-9721</v>
      </c>
      <c r="L28" s="167">
        <f t="shared" si="9"/>
        <v>0.16829065642273644</v>
      </c>
    </row>
    <row r="29" spans="1:24" s="57" customFormat="1" x14ac:dyDescent="0.25">
      <c r="B29" s="165" t="s">
        <v>115</v>
      </c>
      <c r="C29" s="166">
        <v>102973</v>
      </c>
      <c r="D29" s="166">
        <v>50910</v>
      </c>
      <c r="E29" s="166">
        <v>12551</v>
      </c>
      <c r="F29" s="166">
        <v>81464</v>
      </c>
      <c r="G29" s="166">
        <v>92443</v>
      </c>
      <c r="H29" s="166">
        <v>96357</v>
      </c>
      <c r="I29" s="166">
        <v>88073</v>
      </c>
      <c r="J29" s="181">
        <f t="shared" si="11"/>
        <v>-8.5971958446194874E-2</v>
      </c>
      <c r="K29" s="165">
        <f t="shared" si="10"/>
        <v>-8284</v>
      </c>
      <c r="L29" s="167">
        <f t="shared" si="9"/>
        <v>3.3521264744267761E-2</v>
      </c>
    </row>
    <row r="30" spans="1:24" x14ac:dyDescent="0.25">
      <c r="A30" s="1"/>
      <c r="B30" s="165" t="s">
        <v>118</v>
      </c>
      <c r="C30" s="166">
        <v>29112</v>
      </c>
      <c r="D30" s="166">
        <v>16130</v>
      </c>
      <c r="E30" s="166">
        <v>14916</v>
      </c>
      <c r="F30" s="166">
        <v>32679</v>
      </c>
      <c r="G30" s="166">
        <v>34854</v>
      </c>
      <c r="H30" s="166">
        <v>36167</v>
      </c>
      <c r="I30" s="166">
        <v>27708</v>
      </c>
      <c r="J30" s="181">
        <f t="shared" si="11"/>
        <v>-0.2338872452788453</v>
      </c>
      <c r="K30" s="165">
        <f t="shared" si="10"/>
        <v>-8459</v>
      </c>
      <c r="L30" s="167">
        <f t="shared" si="9"/>
        <v>1.0545879026877376E-2</v>
      </c>
    </row>
    <row r="31" spans="1:24" x14ac:dyDescent="0.25">
      <c r="A31" s="1"/>
      <c r="B31" s="165" t="s">
        <v>125</v>
      </c>
      <c r="C31" s="166">
        <v>32426</v>
      </c>
      <c r="D31" s="166">
        <v>15632</v>
      </c>
      <c r="E31" s="166">
        <v>1681</v>
      </c>
      <c r="F31" s="166">
        <v>44186</v>
      </c>
      <c r="G31" s="166">
        <v>36668</v>
      </c>
      <c r="H31" s="166">
        <v>36509</v>
      </c>
      <c r="I31" s="166">
        <v>34720</v>
      </c>
      <c r="J31" s="181">
        <f t="shared" si="11"/>
        <v>-4.9001616039880624E-2</v>
      </c>
      <c r="K31" s="165">
        <f t="shared" si="10"/>
        <v>-1789</v>
      </c>
      <c r="L31" s="167">
        <f t="shared" si="9"/>
        <v>1.3214700440781813E-2</v>
      </c>
    </row>
    <row r="32" spans="1:24" x14ac:dyDescent="0.25">
      <c r="A32" s="1"/>
      <c r="B32" s="165" t="s">
        <v>121</v>
      </c>
      <c r="C32" s="166">
        <v>37536</v>
      </c>
      <c r="D32" s="166">
        <v>20897</v>
      </c>
      <c r="E32" s="166">
        <v>5147</v>
      </c>
      <c r="F32" s="166">
        <v>46432</v>
      </c>
      <c r="G32" s="166">
        <v>40330</v>
      </c>
      <c r="H32" s="166">
        <v>42672</v>
      </c>
      <c r="I32" s="166">
        <v>40951</v>
      </c>
      <c r="J32" s="181">
        <f t="shared" si="11"/>
        <v>-4.0330896137982797E-2</v>
      </c>
      <c r="K32" s="165">
        <f t="shared" si="10"/>
        <v>-1721</v>
      </c>
      <c r="L32" s="167">
        <f t="shared" si="9"/>
        <v>1.5586267216314979E-2</v>
      </c>
    </row>
    <row r="33" spans="1:12" x14ac:dyDescent="0.25">
      <c r="A33" s="1"/>
      <c r="B33" s="165" t="s">
        <v>130</v>
      </c>
      <c r="C33" s="166">
        <v>23068</v>
      </c>
      <c r="D33" s="166">
        <v>14159</v>
      </c>
      <c r="E33" s="166">
        <v>147</v>
      </c>
      <c r="F33" s="166">
        <v>15394</v>
      </c>
      <c r="G33" s="166">
        <v>17837</v>
      </c>
      <c r="H33" s="166">
        <v>16771</v>
      </c>
      <c r="I33" s="166">
        <v>15187</v>
      </c>
      <c r="J33" s="181">
        <f t="shared" si="11"/>
        <v>-9.4448750819867588E-2</v>
      </c>
      <c r="K33" s="165">
        <f t="shared" si="10"/>
        <v>-1584</v>
      </c>
      <c r="L33" s="167">
        <f t="shared" si="9"/>
        <v>5.7802896196472754E-3</v>
      </c>
    </row>
    <row r="34" spans="1:12" x14ac:dyDescent="0.25">
      <c r="A34" s="164" t="s">
        <v>146</v>
      </c>
      <c r="B34" s="165" t="s">
        <v>133</v>
      </c>
      <c r="C34" s="166">
        <v>22209</v>
      </c>
      <c r="D34" s="166">
        <v>16043</v>
      </c>
      <c r="E34" s="166">
        <v>393</v>
      </c>
      <c r="F34" s="166">
        <v>9827</v>
      </c>
      <c r="G34" s="166">
        <v>16332</v>
      </c>
      <c r="H34" s="166">
        <v>16950</v>
      </c>
      <c r="I34" s="166">
        <v>13355</v>
      </c>
      <c r="J34" s="181">
        <f t="shared" si="11"/>
        <v>-0.21209439528023599</v>
      </c>
      <c r="K34" s="165">
        <f t="shared" si="10"/>
        <v>-3595</v>
      </c>
      <c r="L34" s="167">
        <f t="shared" si="9"/>
        <v>5.0830162553756088E-3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163925</v>
      </c>
      <c r="D35" s="171">
        <f t="shared" ref="D35:I35" si="13">D27-SUM(D28:D34)</f>
        <v>90814</v>
      </c>
      <c r="E35" s="171">
        <f t="shared" si="13"/>
        <v>41591</v>
      </c>
      <c r="F35" s="171">
        <f t="shared" si="13"/>
        <v>167918</v>
      </c>
      <c r="G35" s="171">
        <f t="shared" si="13"/>
        <v>195736</v>
      </c>
      <c r="H35" s="171">
        <f t="shared" si="13"/>
        <v>216114</v>
      </c>
      <c r="I35" s="171">
        <f t="shared" si="13"/>
        <v>209303</v>
      </c>
      <c r="J35" s="182">
        <f t="shared" si="11"/>
        <v>-3.1515774082197412E-2</v>
      </c>
      <c r="K35" s="170">
        <f>I35-H35</f>
        <v>-6811</v>
      </c>
      <c r="L35" s="172">
        <f t="shared" si="9"/>
        <v>7.9662340044843197E-2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650531</v>
      </c>
      <c r="D37" s="178">
        <v>324285</v>
      </c>
      <c r="E37" s="178">
        <v>70313</v>
      </c>
      <c r="F37" s="178">
        <v>568425</v>
      </c>
      <c r="G37" s="178">
        <v>640998</v>
      </c>
      <c r="H37" s="178">
        <v>679581</v>
      </c>
      <c r="I37" s="178">
        <v>692665</v>
      </c>
      <c r="J37" s="179">
        <f>IFERROR(I37/H37-1,"-")</f>
        <v>1.9253039740663835E-2</v>
      </c>
      <c r="K37" s="178">
        <f>I37-H37</f>
        <v>13084</v>
      </c>
      <c r="L37" s="179">
        <f t="shared" ref="L37:L49" si="14">I37/I$9</f>
        <v>0.2636336544013288</v>
      </c>
    </row>
    <row r="38" spans="1:12" x14ac:dyDescent="0.25">
      <c r="A38" s="1" t="s">
        <v>98</v>
      </c>
      <c r="B38" s="161" t="s">
        <v>99</v>
      </c>
      <c r="C38" s="162">
        <v>46181</v>
      </c>
      <c r="D38" s="162">
        <v>17239</v>
      </c>
      <c r="E38" s="162">
        <v>21908</v>
      </c>
      <c r="F38" s="162">
        <v>43219</v>
      </c>
      <c r="G38" s="162">
        <v>40928</v>
      </c>
      <c r="H38" s="162">
        <v>40762</v>
      </c>
      <c r="I38" s="162">
        <v>43707</v>
      </c>
      <c r="J38" s="180">
        <f>IFERROR(I38/H38-1,"-")</f>
        <v>7.2248662970413546E-2</v>
      </c>
      <c r="K38" s="161">
        <f t="shared" ref="K38:K48" si="15">I38-H38</f>
        <v>2945</v>
      </c>
      <c r="L38" s="163">
        <f t="shared" si="14"/>
        <v>1.6635222124575196E-2</v>
      </c>
    </row>
    <row r="39" spans="1:12" x14ac:dyDescent="0.25">
      <c r="A39" s="164" t="s">
        <v>105</v>
      </c>
      <c r="B39" s="165" t="s">
        <v>105</v>
      </c>
      <c r="C39" s="166">
        <v>15743</v>
      </c>
      <c r="D39" s="166">
        <v>6178</v>
      </c>
      <c r="E39" s="166">
        <v>17671</v>
      </c>
      <c r="F39" s="166">
        <v>17406</v>
      </c>
      <c r="G39" s="166">
        <v>15391</v>
      </c>
      <c r="H39" s="166">
        <v>17026</v>
      </c>
      <c r="I39" s="166">
        <v>16889</v>
      </c>
      <c r="J39" s="181">
        <f>IFERROR(I39/H39-1,"-")</f>
        <v>-8.046517091507055E-3</v>
      </c>
      <c r="K39" s="165">
        <f t="shared" si="15"/>
        <v>-137</v>
      </c>
      <c r="L39" s="167">
        <f t="shared" si="14"/>
        <v>6.4280839788123292E-3</v>
      </c>
    </row>
    <row r="40" spans="1:12" x14ac:dyDescent="0.25">
      <c r="A40" s="164" t="s">
        <v>102</v>
      </c>
      <c r="B40" s="165" t="s">
        <v>102</v>
      </c>
      <c r="C40" s="166">
        <v>30438</v>
      </c>
      <c r="D40" s="166">
        <v>11061</v>
      </c>
      <c r="E40" s="166">
        <v>4237</v>
      </c>
      <c r="F40" s="166">
        <v>25813</v>
      </c>
      <c r="G40" s="166">
        <v>25537</v>
      </c>
      <c r="H40" s="166">
        <v>23736</v>
      </c>
      <c r="I40" s="166">
        <v>26818</v>
      </c>
      <c r="J40" s="181">
        <f>IFERROR(I40/H40-1,"-")</f>
        <v>0.12984496124031009</v>
      </c>
      <c r="K40" s="165">
        <f t="shared" si="15"/>
        <v>3082</v>
      </c>
      <c r="L40" s="167">
        <f t="shared" si="14"/>
        <v>1.0207138145762865E-2</v>
      </c>
    </row>
    <row r="41" spans="1:12" x14ac:dyDescent="0.25">
      <c r="A41" s="1"/>
      <c r="B41" s="161" t="s">
        <v>109</v>
      </c>
      <c r="C41" s="162">
        <v>604350</v>
      </c>
      <c r="D41" s="162">
        <v>307046</v>
      </c>
      <c r="E41" s="162">
        <v>48405</v>
      </c>
      <c r="F41" s="162">
        <v>525206</v>
      </c>
      <c r="G41" s="162">
        <v>600070</v>
      </c>
      <c r="H41" s="162">
        <v>638819</v>
      </c>
      <c r="I41" s="162">
        <v>648958</v>
      </c>
      <c r="J41" s="180">
        <f>IFERROR(I41/H41-1,"-")</f>
        <v>1.5871475331823204E-2</v>
      </c>
      <c r="K41" s="161">
        <f t="shared" si="15"/>
        <v>10139</v>
      </c>
      <c r="L41" s="163">
        <f t="shared" si="14"/>
        <v>0.24699843227675358</v>
      </c>
    </row>
    <row r="42" spans="1:12" s="57" customFormat="1" x14ac:dyDescent="0.25">
      <c r="B42" s="165" t="s">
        <v>112</v>
      </c>
      <c r="C42" s="166">
        <v>305664</v>
      </c>
      <c r="D42" s="166">
        <v>140970</v>
      </c>
      <c r="E42" s="166">
        <v>2114</v>
      </c>
      <c r="F42" s="166">
        <v>243133</v>
      </c>
      <c r="G42" s="166">
        <v>288657</v>
      </c>
      <c r="H42" s="166">
        <v>314094</v>
      </c>
      <c r="I42" s="166">
        <v>320009</v>
      </c>
      <c r="J42" s="181">
        <f t="shared" ref="J42:J49" si="16">IFERROR(I42/H42-1,"-")</f>
        <v>1.8831942030092863E-2</v>
      </c>
      <c r="K42" s="165">
        <f t="shared" si="15"/>
        <v>5915</v>
      </c>
      <c r="L42" s="167">
        <f t="shared" si="14"/>
        <v>0.12179789957817246</v>
      </c>
    </row>
    <row r="43" spans="1:12" s="57" customFormat="1" x14ac:dyDescent="0.25">
      <c r="B43" s="165" t="s">
        <v>115</v>
      </c>
      <c r="C43" s="166">
        <v>30077</v>
      </c>
      <c r="D43" s="166">
        <v>14886</v>
      </c>
      <c r="E43" s="166">
        <v>3903</v>
      </c>
      <c r="F43" s="166">
        <v>19571</v>
      </c>
      <c r="G43" s="166">
        <v>24171</v>
      </c>
      <c r="H43" s="166">
        <v>24564</v>
      </c>
      <c r="I43" s="166">
        <v>25100</v>
      </c>
      <c r="J43" s="181">
        <f t="shared" si="16"/>
        <v>2.1820550398957916E-2</v>
      </c>
      <c r="K43" s="165">
        <f t="shared" si="15"/>
        <v>536</v>
      </c>
      <c r="L43" s="167">
        <f t="shared" si="14"/>
        <v>9.5532540628923829E-3</v>
      </c>
    </row>
    <row r="44" spans="1:12" x14ac:dyDescent="0.25">
      <c r="A44" s="1"/>
      <c r="B44" s="165" t="s">
        <v>118</v>
      </c>
      <c r="C44" s="166">
        <v>12835</v>
      </c>
      <c r="D44" s="166">
        <v>7059</v>
      </c>
      <c r="E44" s="166">
        <v>6496</v>
      </c>
      <c r="F44" s="166">
        <v>13574</v>
      </c>
      <c r="G44" s="166">
        <v>15650</v>
      </c>
      <c r="H44" s="166">
        <v>15528</v>
      </c>
      <c r="I44" s="166">
        <v>15944</v>
      </c>
      <c r="J44" s="181">
        <f t="shared" si="16"/>
        <v>2.6790314270994431E-2</v>
      </c>
      <c r="K44" s="165">
        <f t="shared" si="15"/>
        <v>416</v>
      </c>
      <c r="L44" s="167">
        <f t="shared" si="14"/>
        <v>6.0684096724604045E-3</v>
      </c>
    </row>
    <row r="45" spans="1:12" x14ac:dyDescent="0.25">
      <c r="A45" s="1"/>
      <c r="B45" s="165" t="s">
        <v>125</v>
      </c>
      <c r="C45" s="166">
        <v>27945</v>
      </c>
      <c r="D45" s="166">
        <v>13054</v>
      </c>
      <c r="E45" s="166">
        <v>1079</v>
      </c>
      <c r="F45" s="166">
        <v>31418</v>
      </c>
      <c r="G45" s="166">
        <v>27641</v>
      </c>
      <c r="H45" s="166">
        <v>29168</v>
      </c>
      <c r="I45" s="166">
        <v>26278</v>
      </c>
      <c r="J45" s="181">
        <f t="shared" si="16"/>
        <v>-9.908118486012063E-2</v>
      </c>
      <c r="K45" s="165">
        <f t="shared" si="15"/>
        <v>-2890</v>
      </c>
      <c r="L45" s="167">
        <f t="shared" si="14"/>
        <v>1.0001609970704622E-2</v>
      </c>
    </row>
    <row r="46" spans="1:12" x14ac:dyDescent="0.25">
      <c r="A46" s="1"/>
      <c r="B46" s="165" t="s">
        <v>121</v>
      </c>
      <c r="C46" s="166">
        <v>19899</v>
      </c>
      <c r="D46" s="166">
        <v>11786</v>
      </c>
      <c r="E46" s="166">
        <v>1316</v>
      </c>
      <c r="F46" s="166">
        <v>19004</v>
      </c>
      <c r="G46" s="166">
        <v>21194</v>
      </c>
      <c r="H46" s="166">
        <v>24162</v>
      </c>
      <c r="I46" s="166">
        <v>19591</v>
      </c>
      <c r="J46" s="181">
        <f t="shared" si="16"/>
        <v>-0.18918135915901002</v>
      </c>
      <c r="K46" s="165">
        <f t="shared" si="15"/>
        <v>-4571</v>
      </c>
      <c r="L46" s="167">
        <f t="shared" si="14"/>
        <v>7.4564860695667196E-3</v>
      </c>
    </row>
    <row r="47" spans="1:12" x14ac:dyDescent="0.25">
      <c r="A47" s="1"/>
      <c r="B47" s="165" t="s">
        <v>130</v>
      </c>
      <c r="C47" s="166">
        <v>20837</v>
      </c>
      <c r="D47" s="166">
        <v>12179</v>
      </c>
      <c r="E47" s="166">
        <v>223</v>
      </c>
      <c r="F47" s="166">
        <v>14974</v>
      </c>
      <c r="G47" s="166">
        <v>17318</v>
      </c>
      <c r="H47" s="166">
        <v>16217</v>
      </c>
      <c r="I47" s="166">
        <v>16601</v>
      </c>
      <c r="J47" s="181">
        <f t="shared" si="16"/>
        <v>2.3678855521983122E-2</v>
      </c>
      <c r="K47" s="165">
        <f t="shared" si="15"/>
        <v>384</v>
      </c>
      <c r="L47" s="167">
        <f t="shared" si="14"/>
        <v>6.3184689521145997E-3</v>
      </c>
    </row>
    <row r="48" spans="1:12" x14ac:dyDescent="0.25">
      <c r="A48" s="164" t="s">
        <v>146</v>
      </c>
      <c r="B48" s="165" t="s">
        <v>133</v>
      </c>
      <c r="C48" s="166">
        <v>31052</v>
      </c>
      <c r="D48" s="166">
        <v>20180</v>
      </c>
      <c r="E48" s="166">
        <v>2090</v>
      </c>
      <c r="F48" s="166">
        <v>14552</v>
      </c>
      <c r="G48" s="166">
        <v>17798</v>
      </c>
      <c r="H48" s="166">
        <v>19641</v>
      </c>
      <c r="I48" s="166">
        <v>15435</v>
      </c>
      <c r="J48" s="181">
        <f t="shared" si="16"/>
        <v>-0.2141438826943638</v>
      </c>
      <c r="K48" s="165">
        <f t="shared" si="15"/>
        <v>-4206</v>
      </c>
      <c r="L48" s="167">
        <f t="shared" si="14"/>
        <v>5.8746803370814315E-3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156041</v>
      </c>
      <c r="D49" s="171">
        <f t="shared" ref="D49:I49" si="18">D41-SUM(D42:D48)</f>
        <v>86932</v>
      </c>
      <c r="E49" s="171">
        <f t="shared" si="18"/>
        <v>31184</v>
      </c>
      <c r="F49" s="171">
        <f t="shared" si="18"/>
        <v>168980</v>
      </c>
      <c r="G49" s="171">
        <f t="shared" si="18"/>
        <v>187641</v>
      </c>
      <c r="H49" s="171">
        <f t="shared" si="18"/>
        <v>195445</v>
      </c>
      <c r="I49" s="171">
        <f t="shared" si="18"/>
        <v>210000</v>
      </c>
      <c r="J49" s="182">
        <f t="shared" si="16"/>
        <v>7.4471078820128378E-2</v>
      </c>
      <c r="K49" s="170">
        <f>I49-H49</f>
        <v>14555</v>
      </c>
      <c r="L49" s="172">
        <f t="shared" si="14"/>
        <v>7.9927623633760977E-2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22620</v>
      </c>
      <c r="D51" s="178">
        <v>11900</v>
      </c>
      <c r="E51" s="178">
        <v>3887</v>
      </c>
      <c r="F51" s="178">
        <v>16119</v>
      </c>
      <c r="G51" s="178">
        <v>26270</v>
      </c>
      <c r="H51" s="178">
        <v>22984</v>
      </c>
      <c r="I51" s="178">
        <v>20681</v>
      </c>
      <c r="J51" s="179">
        <f>IFERROR(I51/H51-1,"-")</f>
        <v>-0.10020013922728854</v>
      </c>
      <c r="K51" s="178">
        <f>I51-H51</f>
        <v>-2303</v>
      </c>
      <c r="L51" s="179">
        <f t="shared" ref="L51:L63" si="19">I51/I$9</f>
        <v>7.8713484969990984E-3</v>
      </c>
    </row>
    <row r="52" spans="1:12" x14ac:dyDescent="0.25">
      <c r="A52" s="1" t="s">
        <v>98</v>
      </c>
      <c r="B52" s="161" t="s">
        <v>99</v>
      </c>
      <c r="C52" s="162">
        <v>4319</v>
      </c>
      <c r="D52" s="162">
        <v>1180</v>
      </c>
      <c r="E52" s="162">
        <v>880</v>
      </c>
      <c r="F52" s="162">
        <v>1668</v>
      </c>
      <c r="G52" s="162">
        <v>10905</v>
      </c>
      <c r="H52" s="162">
        <v>5832</v>
      </c>
      <c r="I52" s="162">
        <v>3676</v>
      </c>
      <c r="J52" s="180">
        <f>IFERROR(I52/H52-1,"-")</f>
        <v>-0.36968449931412894</v>
      </c>
      <c r="K52" s="161">
        <f t="shared" ref="K52:K62" si="20">I52-H52</f>
        <v>-2156</v>
      </c>
      <c r="L52" s="163">
        <f t="shared" si="19"/>
        <v>1.3991140213224064E-3</v>
      </c>
    </row>
    <row r="53" spans="1:12" x14ac:dyDescent="0.25">
      <c r="A53" s="164" t="s">
        <v>105</v>
      </c>
      <c r="B53" s="165" t="s">
        <v>105</v>
      </c>
      <c r="C53" s="166">
        <v>2400</v>
      </c>
      <c r="D53" s="166">
        <v>576</v>
      </c>
      <c r="E53" s="166">
        <v>378</v>
      </c>
      <c r="F53" s="166">
        <v>497</v>
      </c>
      <c r="G53" s="166">
        <v>8030</v>
      </c>
      <c r="H53" s="166">
        <v>3932</v>
      </c>
      <c r="I53" s="166">
        <v>2268</v>
      </c>
      <c r="J53" s="181">
        <f>IFERROR(I53/H53-1,"-")</f>
        <v>-0.4231943031536114</v>
      </c>
      <c r="K53" s="165">
        <f t="shared" si="20"/>
        <v>-1664</v>
      </c>
      <c r="L53" s="167">
        <f t="shared" si="19"/>
        <v>8.6321833524461854E-4</v>
      </c>
    </row>
    <row r="54" spans="1:12" x14ac:dyDescent="0.25">
      <c r="A54" s="164" t="s">
        <v>102</v>
      </c>
      <c r="B54" s="165" t="s">
        <v>102</v>
      </c>
      <c r="C54" s="166">
        <v>1919</v>
      </c>
      <c r="D54" s="166">
        <v>604</v>
      </c>
      <c r="E54" s="166">
        <v>502</v>
      </c>
      <c r="F54" s="166">
        <v>1171</v>
      </c>
      <c r="G54" s="166">
        <v>2875</v>
      </c>
      <c r="H54" s="166">
        <v>1900</v>
      </c>
      <c r="I54" s="166">
        <v>1408</v>
      </c>
      <c r="J54" s="181">
        <f>IFERROR(I54/H54-1,"-")</f>
        <v>-0.25894736842105259</v>
      </c>
      <c r="K54" s="165">
        <f t="shared" si="20"/>
        <v>-492</v>
      </c>
      <c r="L54" s="167">
        <f t="shared" si="19"/>
        <v>5.3589568607778789E-4</v>
      </c>
    </row>
    <row r="55" spans="1:12" x14ac:dyDescent="0.25">
      <c r="A55" s="1"/>
      <c r="B55" s="161" t="s">
        <v>109</v>
      </c>
      <c r="C55" s="162">
        <v>18301</v>
      </c>
      <c r="D55" s="162">
        <v>10720</v>
      </c>
      <c r="E55" s="162">
        <v>3007</v>
      </c>
      <c r="F55" s="162">
        <v>14451</v>
      </c>
      <c r="G55" s="162">
        <v>15365</v>
      </c>
      <c r="H55" s="162">
        <v>17152</v>
      </c>
      <c r="I55" s="162">
        <v>17005</v>
      </c>
      <c r="J55" s="180">
        <f>IFERROR(I55/H55-1,"-")</f>
        <v>-8.5704291044775838E-3</v>
      </c>
      <c r="K55" s="161">
        <f t="shared" si="20"/>
        <v>-147</v>
      </c>
      <c r="L55" s="163">
        <f t="shared" si="19"/>
        <v>6.4722344756766919E-3</v>
      </c>
    </row>
    <row r="56" spans="1:12" s="57" customFormat="1" x14ac:dyDescent="0.25">
      <c r="B56" s="165" t="s">
        <v>112</v>
      </c>
      <c r="C56" s="166">
        <v>5259</v>
      </c>
      <c r="D56" s="166">
        <v>3648</v>
      </c>
      <c r="E56" s="166">
        <v>75</v>
      </c>
      <c r="F56" s="166">
        <v>5030</v>
      </c>
      <c r="G56" s="166">
        <v>4676</v>
      </c>
      <c r="H56" s="166">
        <v>5230</v>
      </c>
      <c r="I56" s="166">
        <v>6040</v>
      </c>
      <c r="J56" s="181">
        <f t="shared" ref="J56:J63" si="21">IFERROR(I56/H56-1,"-")</f>
        <v>0.15487571701720837</v>
      </c>
      <c r="K56" s="165">
        <f t="shared" si="20"/>
        <v>810</v>
      </c>
      <c r="L56" s="167">
        <f t="shared" si="19"/>
        <v>2.2988706987996013E-3</v>
      </c>
    </row>
    <row r="57" spans="1:12" s="57" customFormat="1" x14ac:dyDescent="0.25">
      <c r="B57" s="165" t="s">
        <v>115</v>
      </c>
      <c r="C57" s="166">
        <v>5221</v>
      </c>
      <c r="D57" s="166">
        <v>2760</v>
      </c>
      <c r="E57" s="166">
        <v>1159</v>
      </c>
      <c r="F57" s="166">
        <v>3786</v>
      </c>
      <c r="G57" s="166">
        <v>2900</v>
      </c>
      <c r="H57" s="166">
        <v>3879</v>
      </c>
      <c r="I57" s="166">
        <v>3731</v>
      </c>
      <c r="J57" s="181">
        <f t="shared" si="21"/>
        <v>-3.8154163444186651E-2</v>
      </c>
      <c r="K57" s="165">
        <f t="shared" si="20"/>
        <v>-148</v>
      </c>
      <c r="L57" s="167">
        <f t="shared" si="19"/>
        <v>1.42004744655982E-3</v>
      </c>
    </row>
    <row r="58" spans="1:12" x14ac:dyDescent="0.25">
      <c r="A58" s="1"/>
      <c r="B58" s="165" t="s">
        <v>118</v>
      </c>
      <c r="C58" s="166">
        <v>1215</v>
      </c>
      <c r="D58" s="166">
        <v>468</v>
      </c>
      <c r="E58" s="166">
        <v>464</v>
      </c>
      <c r="F58" s="166">
        <v>1048</v>
      </c>
      <c r="G58" s="166">
        <v>1521</v>
      </c>
      <c r="H58" s="166">
        <v>1212</v>
      </c>
      <c r="I58" s="166">
        <v>931</v>
      </c>
      <c r="J58" s="181">
        <f t="shared" si="21"/>
        <v>-0.2318481848184818</v>
      </c>
      <c r="K58" s="165">
        <f t="shared" si="20"/>
        <v>-281</v>
      </c>
      <c r="L58" s="167">
        <f t="shared" si="19"/>
        <v>3.5434579810967362E-4</v>
      </c>
    </row>
    <row r="59" spans="1:12" x14ac:dyDescent="0.25">
      <c r="A59" s="1"/>
      <c r="B59" s="165" t="s">
        <v>125</v>
      </c>
      <c r="C59" s="166">
        <v>472</v>
      </c>
      <c r="D59" s="166">
        <v>223</v>
      </c>
      <c r="E59" s="166">
        <v>67</v>
      </c>
      <c r="F59" s="166">
        <v>397</v>
      </c>
      <c r="G59" s="166">
        <v>347</v>
      </c>
      <c r="H59" s="166">
        <v>625</v>
      </c>
      <c r="I59" s="166">
        <v>481</v>
      </c>
      <c r="J59" s="181">
        <f t="shared" si="21"/>
        <v>-0.23040000000000005</v>
      </c>
      <c r="K59" s="165">
        <f t="shared" si="20"/>
        <v>-144</v>
      </c>
      <c r="L59" s="167">
        <f t="shared" si="19"/>
        <v>1.8307231889447156E-4</v>
      </c>
    </row>
    <row r="60" spans="1:12" x14ac:dyDescent="0.25">
      <c r="A60" s="1"/>
      <c r="B60" s="165" t="s">
        <v>121</v>
      </c>
      <c r="C60" s="166">
        <v>515</v>
      </c>
      <c r="D60" s="166">
        <v>213</v>
      </c>
      <c r="E60" s="166">
        <v>84</v>
      </c>
      <c r="F60" s="166">
        <v>378</v>
      </c>
      <c r="G60" s="166">
        <v>372</v>
      </c>
      <c r="H60" s="166">
        <v>447</v>
      </c>
      <c r="I60" s="166">
        <v>461</v>
      </c>
      <c r="J60" s="181">
        <f t="shared" si="21"/>
        <v>3.1319910514541416E-2</v>
      </c>
      <c r="K60" s="165">
        <f t="shared" si="20"/>
        <v>14</v>
      </c>
      <c r="L60" s="167">
        <f t="shared" si="19"/>
        <v>1.7546016426268481E-4</v>
      </c>
    </row>
    <row r="61" spans="1:12" x14ac:dyDescent="0.25">
      <c r="A61" s="1"/>
      <c r="B61" s="165" t="s">
        <v>130</v>
      </c>
      <c r="C61" s="166">
        <v>180</v>
      </c>
      <c r="D61" s="166">
        <v>147</v>
      </c>
      <c r="E61" s="166">
        <v>22</v>
      </c>
      <c r="F61" s="166">
        <v>55</v>
      </c>
      <c r="G61" s="166">
        <v>161</v>
      </c>
      <c r="H61" s="166">
        <v>93</v>
      </c>
      <c r="I61" s="166">
        <v>172</v>
      </c>
      <c r="J61" s="181">
        <f t="shared" si="21"/>
        <v>0.84946236559139776</v>
      </c>
      <c r="K61" s="165">
        <f t="shared" si="20"/>
        <v>79</v>
      </c>
      <c r="L61" s="167">
        <f t="shared" si="19"/>
        <v>6.5464529833366127E-5</v>
      </c>
    </row>
    <row r="62" spans="1:12" x14ac:dyDescent="0.25">
      <c r="A62" s="164" t="s">
        <v>146</v>
      </c>
      <c r="B62" s="165" t="s">
        <v>133</v>
      </c>
      <c r="C62" s="166">
        <v>286</v>
      </c>
      <c r="D62" s="166">
        <v>253</v>
      </c>
      <c r="E62" s="166">
        <v>16</v>
      </c>
      <c r="F62" s="166">
        <v>94</v>
      </c>
      <c r="G62" s="166">
        <v>154</v>
      </c>
      <c r="H62" s="166">
        <v>96</v>
      </c>
      <c r="I62" s="166">
        <v>341</v>
      </c>
      <c r="J62" s="181">
        <f t="shared" si="21"/>
        <v>2.5520833333333335</v>
      </c>
      <c r="K62" s="165">
        <f t="shared" si="20"/>
        <v>245</v>
      </c>
      <c r="L62" s="167">
        <f t="shared" si="19"/>
        <v>1.2978723647196424E-4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5153</v>
      </c>
      <c r="D63" s="171">
        <f t="shared" ref="D63:I63" si="23">D55-SUM(D56:D62)</f>
        <v>3008</v>
      </c>
      <c r="E63" s="171">
        <f t="shared" si="23"/>
        <v>1120</v>
      </c>
      <c r="F63" s="171">
        <f t="shared" si="23"/>
        <v>3663</v>
      </c>
      <c r="G63" s="171">
        <f t="shared" si="23"/>
        <v>5234</v>
      </c>
      <c r="H63" s="171">
        <f t="shared" si="23"/>
        <v>5570</v>
      </c>
      <c r="I63" s="171">
        <f t="shared" si="23"/>
        <v>4848</v>
      </c>
      <c r="J63" s="182">
        <f t="shared" si="21"/>
        <v>-0.12962298025134655</v>
      </c>
      <c r="K63" s="170">
        <f>I63-H63</f>
        <v>-722</v>
      </c>
      <c r="L63" s="172">
        <f t="shared" si="19"/>
        <v>1.8451862827451105E-3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61669</v>
      </c>
      <c r="D65" s="178">
        <v>29538</v>
      </c>
      <c r="E65" s="178">
        <v>17593</v>
      </c>
      <c r="F65" s="178">
        <v>66634</v>
      </c>
      <c r="G65" s="178">
        <v>84343</v>
      </c>
      <c r="H65" s="178">
        <v>117436</v>
      </c>
      <c r="I65" s="178">
        <v>90288</v>
      </c>
      <c r="J65" s="179">
        <f>IFERROR(I65/H65-1,"-")</f>
        <v>-0.23117272386661669</v>
      </c>
      <c r="K65" s="178">
        <f>I65-H65</f>
        <v>-27148</v>
      </c>
      <c r="L65" s="179">
        <f t="shared" ref="L65:L77" si="24">I65/I$9</f>
        <v>3.4364310869738145E-2</v>
      </c>
    </row>
    <row r="66" spans="1:12" x14ac:dyDescent="0.25">
      <c r="A66" s="1" t="s">
        <v>98</v>
      </c>
      <c r="B66" s="161" t="s">
        <v>99</v>
      </c>
      <c r="C66" s="162">
        <v>11126</v>
      </c>
      <c r="D66" s="162">
        <v>6589</v>
      </c>
      <c r="E66" s="162">
        <v>7712</v>
      </c>
      <c r="F66" s="162">
        <v>14118</v>
      </c>
      <c r="G66" s="162">
        <v>8229</v>
      </c>
      <c r="H66" s="162">
        <v>24011</v>
      </c>
      <c r="I66" s="162">
        <v>15205</v>
      </c>
      <c r="J66" s="180">
        <f>IFERROR(I66/H66-1,"-")</f>
        <v>-0.36674857357044688</v>
      </c>
      <c r="K66" s="161">
        <f t="shared" ref="K66:K76" si="25">I66-H66</f>
        <v>-8806</v>
      </c>
      <c r="L66" s="163">
        <f t="shared" si="24"/>
        <v>5.7871405588158838E-3</v>
      </c>
    </row>
    <row r="67" spans="1:12" x14ac:dyDescent="0.25">
      <c r="A67" s="164" t="s">
        <v>105</v>
      </c>
      <c r="B67" s="165" t="s">
        <v>105</v>
      </c>
      <c r="C67" s="166">
        <v>5269</v>
      </c>
      <c r="D67" s="166">
        <v>2565</v>
      </c>
      <c r="E67" s="166">
        <v>7539</v>
      </c>
      <c r="F67" s="166">
        <v>9752</v>
      </c>
      <c r="G67" s="166">
        <v>5245</v>
      </c>
      <c r="H67" s="166">
        <v>12629</v>
      </c>
      <c r="I67" s="166">
        <v>5309</v>
      </c>
      <c r="J67" s="181">
        <f>IFERROR(I67/H67-1,"-")</f>
        <v>-0.57961833874416024</v>
      </c>
      <c r="K67" s="165">
        <f t="shared" si="25"/>
        <v>-7320</v>
      </c>
      <c r="L67" s="167">
        <f t="shared" si="24"/>
        <v>2.0206464470077954E-3</v>
      </c>
    </row>
    <row r="68" spans="1:12" x14ac:dyDescent="0.25">
      <c r="A68" s="164" t="s">
        <v>102</v>
      </c>
      <c r="B68" s="165" t="s">
        <v>102</v>
      </c>
      <c r="C68" s="166">
        <v>5857</v>
      </c>
      <c r="D68" s="166">
        <v>4024</v>
      </c>
      <c r="E68" s="166">
        <v>173</v>
      </c>
      <c r="F68" s="166">
        <v>4366</v>
      </c>
      <c r="G68" s="166">
        <v>2984</v>
      </c>
      <c r="H68" s="166">
        <v>11382</v>
      </c>
      <c r="I68" s="166">
        <v>9896</v>
      </c>
      <c r="J68" s="181">
        <f>IFERROR(I68/H68-1,"-")</f>
        <v>-0.13055701985591284</v>
      </c>
      <c r="K68" s="165">
        <f t="shared" si="25"/>
        <v>-1486</v>
      </c>
      <c r="L68" s="167">
        <f t="shared" si="24"/>
        <v>3.7664941118080884E-3</v>
      </c>
    </row>
    <row r="69" spans="1:12" x14ac:dyDescent="0.25">
      <c r="A69" s="1"/>
      <c r="B69" s="161" t="s">
        <v>109</v>
      </c>
      <c r="C69" s="162">
        <v>50543</v>
      </c>
      <c r="D69" s="162">
        <v>22949</v>
      </c>
      <c r="E69" s="162">
        <v>9881</v>
      </c>
      <c r="F69" s="162">
        <v>52516</v>
      </c>
      <c r="G69" s="162">
        <v>76114</v>
      </c>
      <c r="H69" s="162">
        <v>93425</v>
      </c>
      <c r="I69" s="162">
        <v>75083</v>
      </c>
      <c r="J69" s="180">
        <f>IFERROR(I69/H69-1,"-")</f>
        <v>-0.19632860583355638</v>
      </c>
      <c r="K69" s="161">
        <f t="shared" si="25"/>
        <v>-18342</v>
      </c>
      <c r="L69" s="163">
        <f t="shared" si="24"/>
        <v>2.8577170310922263E-2</v>
      </c>
    </row>
    <row r="70" spans="1:12" s="57" customFormat="1" x14ac:dyDescent="0.25">
      <c r="B70" s="165" t="s">
        <v>112</v>
      </c>
      <c r="C70" s="166">
        <v>22066</v>
      </c>
      <c r="D70" s="166">
        <v>9198</v>
      </c>
      <c r="E70" s="166">
        <v>1078</v>
      </c>
      <c r="F70" s="166">
        <v>20641</v>
      </c>
      <c r="G70" s="166">
        <v>26883</v>
      </c>
      <c r="H70" s="166">
        <v>34550</v>
      </c>
      <c r="I70" s="166">
        <v>36215</v>
      </c>
      <c r="J70" s="181">
        <f t="shared" ref="J70:J77" si="26">IFERROR(I70/H70-1,"-")</f>
        <v>4.8191027496382155E-2</v>
      </c>
      <c r="K70" s="165">
        <f t="shared" si="25"/>
        <v>1665</v>
      </c>
      <c r="L70" s="167">
        <f t="shared" si="24"/>
        <v>1.3783708999507874E-2</v>
      </c>
    </row>
    <row r="71" spans="1:12" s="57" customFormat="1" x14ac:dyDescent="0.25">
      <c r="B71" s="165" t="s">
        <v>115</v>
      </c>
      <c r="C71" s="166">
        <v>6374</v>
      </c>
      <c r="D71" s="166">
        <v>2626</v>
      </c>
      <c r="E71" s="166">
        <v>1953</v>
      </c>
      <c r="F71" s="166">
        <v>5693</v>
      </c>
      <c r="G71" s="166">
        <v>4676</v>
      </c>
      <c r="H71" s="166">
        <v>6250</v>
      </c>
      <c r="I71" s="166">
        <v>5930</v>
      </c>
      <c r="J71" s="181">
        <f t="shared" si="26"/>
        <v>-5.1200000000000023E-2</v>
      </c>
      <c r="K71" s="165">
        <f t="shared" si="25"/>
        <v>-320</v>
      </c>
      <c r="L71" s="167">
        <f t="shared" si="24"/>
        <v>2.2570038483247742E-3</v>
      </c>
    </row>
    <row r="72" spans="1:12" x14ac:dyDescent="0.25">
      <c r="A72" s="1"/>
      <c r="B72" s="165" t="s">
        <v>118</v>
      </c>
      <c r="C72" s="166">
        <v>5487</v>
      </c>
      <c r="D72" s="166">
        <v>2915</v>
      </c>
      <c r="E72" s="166">
        <v>1202</v>
      </c>
      <c r="F72" s="166">
        <v>7261</v>
      </c>
      <c r="G72" s="166">
        <v>10091</v>
      </c>
      <c r="H72" s="166">
        <v>12078</v>
      </c>
      <c r="I72" s="166">
        <v>4898</v>
      </c>
      <c r="J72" s="181">
        <f t="shared" si="26"/>
        <v>-0.59446928299387314</v>
      </c>
      <c r="K72" s="165">
        <f t="shared" si="25"/>
        <v>-7180</v>
      </c>
      <c r="L72" s="167">
        <f t="shared" si="24"/>
        <v>1.8642166693245772E-3</v>
      </c>
    </row>
    <row r="73" spans="1:12" x14ac:dyDescent="0.25">
      <c r="A73" s="1"/>
      <c r="B73" s="165" t="s">
        <v>125</v>
      </c>
      <c r="C73" s="166">
        <v>1162</v>
      </c>
      <c r="D73" s="166">
        <v>233</v>
      </c>
      <c r="E73" s="166">
        <v>246</v>
      </c>
      <c r="F73" s="166">
        <v>1949</v>
      </c>
      <c r="G73" s="166">
        <v>2194</v>
      </c>
      <c r="H73" s="166">
        <v>3809</v>
      </c>
      <c r="I73" s="166">
        <v>2777</v>
      </c>
      <c r="J73" s="181">
        <f t="shared" si="26"/>
        <v>-0.27093725387240741</v>
      </c>
      <c r="K73" s="165">
        <f t="shared" si="25"/>
        <v>-1032</v>
      </c>
      <c r="L73" s="167">
        <f t="shared" si="24"/>
        <v>1.0569476706235915E-3</v>
      </c>
    </row>
    <row r="74" spans="1:12" x14ac:dyDescent="0.25">
      <c r="A74" s="1"/>
      <c r="B74" s="165" t="s">
        <v>121</v>
      </c>
      <c r="C74" s="166">
        <v>1267</v>
      </c>
      <c r="D74" s="166">
        <v>590</v>
      </c>
      <c r="E74" s="166">
        <v>818</v>
      </c>
      <c r="F74" s="166">
        <v>1621</v>
      </c>
      <c r="G74" s="166">
        <v>1580</v>
      </c>
      <c r="H74" s="166">
        <v>2171</v>
      </c>
      <c r="I74" s="166">
        <v>1693</v>
      </c>
      <c r="J74" s="181">
        <f t="shared" si="26"/>
        <v>-0.22017503454629206</v>
      </c>
      <c r="K74" s="165">
        <f t="shared" si="25"/>
        <v>-478</v>
      </c>
      <c r="L74" s="167">
        <f t="shared" si="24"/>
        <v>6.4436888958074921E-4</v>
      </c>
    </row>
    <row r="75" spans="1:12" x14ac:dyDescent="0.25">
      <c r="A75" s="1"/>
      <c r="B75" s="165" t="s">
        <v>130</v>
      </c>
      <c r="C75" s="166">
        <v>1304</v>
      </c>
      <c r="D75" s="166">
        <v>833</v>
      </c>
      <c r="E75" s="166">
        <v>2</v>
      </c>
      <c r="F75" s="166">
        <v>1382</v>
      </c>
      <c r="G75" s="166">
        <v>3910</v>
      </c>
      <c r="H75" s="166">
        <v>2827</v>
      </c>
      <c r="I75" s="166">
        <v>1701</v>
      </c>
      <c r="J75" s="181">
        <f t="shared" si="26"/>
        <v>-0.39830208701804037</v>
      </c>
      <c r="K75" s="165">
        <f t="shared" si="25"/>
        <v>-1126</v>
      </c>
      <c r="L75" s="167">
        <f t="shared" si="24"/>
        <v>6.4741375143346385E-4</v>
      </c>
    </row>
    <row r="76" spans="1:12" x14ac:dyDescent="0.25">
      <c r="A76" s="164" t="s">
        <v>146</v>
      </c>
      <c r="B76" s="165" t="s">
        <v>133</v>
      </c>
      <c r="C76" s="166">
        <v>1447</v>
      </c>
      <c r="D76" s="166">
        <v>961</v>
      </c>
      <c r="E76" s="166">
        <v>0</v>
      </c>
      <c r="F76" s="166">
        <v>381</v>
      </c>
      <c r="G76" s="166">
        <v>1059</v>
      </c>
      <c r="H76" s="166">
        <v>2048</v>
      </c>
      <c r="I76" s="166">
        <v>2187</v>
      </c>
      <c r="J76" s="181">
        <f t="shared" si="26"/>
        <v>6.787109375E-2</v>
      </c>
      <c r="K76" s="165">
        <f t="shared" si="25"/>
        <v>139</v>
      </c>
      <c r="L76" s="167">
        <f t="shared" si="24"/>
        <v>8.3238910898588217E-4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11436</v>
      </c>
      <c r="D77" s="171">
        <f t="shared" ref="D77:I77" si="28">D69-SUM(D70:D76)</f>
        <v>5593</v>
      </c>
      <c r="E77" s="171">
        <f t="shared" si="28"/>
        <v>4582</v>
      </c>
      <c r="F77" s="171">
        <f t="shared" si="28"/>
        <v>13588</v>
      </c>
      <c r="G77" s="171">
        <f t="shared" si="28"/>
        <v>25721</v>
      </c>
      <c r="H77" s="171">
        <f t="shared" si="28"/>
        <v>29692</v>
      </c>
      <c r="I77" s="171">
        <f t="shared" si="28"/>
        <v>19682</v>
      </c>
      <c r="J77" s="182">
        <f t="shared" si="26"/>
        <v>-0.33712784588441336</v>
      </c>
      <c r="K77" s="170">
        <f>I77-H77</f>
        <v>-10010</v>
      </c>
      <c r="L77" s="172">
        <f t="shared" si="24"/>
        <v>7.4911213731413493E-3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370480</v>
      </c>
      <c r="D79" s="178">
        <v>183101</v>
      </c>
      <c r="E79" s="178">
        <v>49460</v>
      </c>
      <c r="F79" s="178">
        <v>301297</v>
      </c>
      <c r="G79" s="178">
        <v>363874</v>
      </c>
      <c r="H79" s="178">
        <v>414494</v>
      </c>
      <c r="I79" s="178">
        <v>430147</v>
      </c>
      <c r="J79" s="179">
        <f>IFERROR(I79/H79-1,"-")</f>
        <v>3.776411721279449E-2</v>
      </c>
      <c r="K79" s="178">
        <f>I79-H79</f>
        <v>15653</v>
      </c>
      <c r="L79" s="179">
        <f t="shared" ref="L79:L91" si="29">I79/I$9</f>
        <v>0.16371727391995897</v>
      </c>
    </row>
    <row r="80" spans="1:12" x14ac:dyDescent="0.25">
      <c r="A80" s="1" t="s">
        <v>98</v>
      </c>
      <c r="B80" s="161" t="s">
        <v>99</v>
      </c>
      <c r="C80" s="162">
        <v>141868</v>
      </c>
      <c r="D80" s="162">
        <v>56011</v>
      </c>
      <c r="E80" s="162">
        <v>24410</v>
      </c>
      <c r="F80" s="162">
        <v>128007</v>
      </c>
      <c r="G80" s="162">
        <v>138969</v>
      </c>
      <c r="H80" s="162">
        <v>144442</v>
      </c>
      <c r="I80" s="162">
        <v>153798</v>
      </c>
      <c r="J80" s="180">
        <f>IFERROR(I80/H80-1,"-")</f>
        <v>6.4773403857603773E-2</v>
      </c>
      <c r="K80" s="161">
        <f t="shared" ref="K80:K90" si="30">I80-H80</f>
        <v>9356</v>
      </c>
      <c r="L80" s="163">
        <f t="shared" si="29"/>
        <v>5.8536707902976999E-2</v>
      </c>
    </row>
    <row r="81" spans="1:12" x14ac:dyDescent="0.25">
      <c r="A81" s="164" t="s">
        <v>105</v>
      </c>
      <c r="B81" s="165" t="s">
        <v>105</v>
      </c>
      <c r="C81" s="166">
        <v>24079</v>
      </c>
      <c r="D81" s="166">
        <v>9469</v>
      </c>
      <c r="E81" s="166">
        <v>12084</v>
      </c>
      <c r="F81" s="166">
        <v>34091</v>
      </c>
      <c r="G81" s="166">
        <v>31626</v>
      </c>
      <c r="H81" s="166">
        <v>35916</v>
      </c>
      <c r="I81" s="166">
        <v>32292</v>
      </c>
      <c r="J81" s="181">
        <f>IFERROR(I81/H81-1,"-")</f>
        <v>-0.10090210491146012</v>
      </c>
      <c r="K81" s="165">
        <f t="shared" si="30"/>
        <v>-3624</v>
      </c>
      <c r="L81" s="167">
        <f t="shared" si="29"/>
        <v>1.2290584868482902E-2</v>
      </c>
    </row>
    <row r="82" spans="1:12" x14ac:dyDescent="0.25">
      <c r="A82" s="164" t="s">
        <v>102</v>
      </c>
      <c r="B82" s="165" t="s">
        <v>102</v>
      </c>
      <c r="C82" s="166">
        <v>117789</v>
      </c>
      <c r="D82" s="166">
        <v>46542</v>
      </c>
      <c r="E82" s="166">
        <v>12326</v>
      </c>
      <c r="F82" s="166">
        <v>93916</v>
      </c>
      <c r="G82" s="166">
        <v>107343</v>
      </c>
      <c r="H82" s="166">
        <v>108526</v>
      </c>
      <c r="I82" s="166">
        <v>121506</v>
      </c>
      <c r="J82" s="181">
        <f>IFERROR(I82/H82-1,"-")</f>
        <v>0.11960267585647677</v>
      </c>
      <c r="K82" s="165">
        <f t="shared" si="30"/>
        <v>12980</v>
      </c>
      <c r="L82" s="167">
        <f t="shared" si="29"/>
        <v>4.6246123034494095E-2</v>
      </c>
    </row>
    <row r="83" spans="1:12" x14ac:dyDescent="0.25">
      <c r="A83" s="1"/>
      <c r="B83" s="161" t="s">
        <v>109</v>
      </c>
      <c r="C83" s="162">
        <v>228612</v>
      </c>
      <c r="D83" s="162">
        <v>127090</v>
      </c>
      <c r="E83" s="162">
        <v>25050</v>
      </c>
      <c r="F83" s="162">
        <v>173290</v>
      </c>
      <c r="G83" s="162">
        <v>224905</v>
      </c>
      <c r="H83" s="162">
        <v>270052</v>
      </c>
      <c r="I83" s="162">
        <v>276349</v>
      </c>
      <c r="J83" s="180">
        <f>IFERROR(I83/H83-1,"-")</f>
        <v>2.3317731399878472E-2</v>
      </c>
      <c r="K83" s="161">
        <f t="shared" si="30"/>
        <v>6297</v>
      </c>
      <c r="L83" s="163">
        <f t="shared" si="29"/>
        <v>0.10518056601698196</v>
      </c>
    </row>
    <row r="84" spans="1:12" s="57" customFormat="1" x14ac:dyDescent="0.25">
      <c r="B84" s="165" t="s">
        <v>112</v>
      </c>
      <c r="C84" s="166">
        <v>35416</v>
      </c>
      <c r="D84" s="166">
        <v>21229</v>
      </c>
      <c r="E84" s="166">
        <v>1767</v>
      </c>
      <c r="F84" s="166">
        <v>28365</v>
      </c>
      <c r="G84" s="166">
        <v>41158</v>
      </c>
      <c r="H84" s="166">
        <v>50397</v>
      </c>
      <c r="I84" s="166">
        <v>50391</v>
      </c>
      <c r="J84" s="181">
        <f t="shared" ref="J84:J91" si="31">IFERROR(I84/H84-1,"-")</f>
        <v>-1.1905470563722265E-4</v>
      </c>
      <c r="K84" s="165">
        <f t="shared" si="30"/>
        <v>-6</v>
      </c>
      <c r="L84" s="167">
        <f t="shared" si="29"/>
        <v>1.917920420251833E-2</v>
      </c>
    </row>
    <row r="85" spans="1:12" s="57" customFormat="1" x14ac:dyDescent="0.25">
      <c r="B85" s="165" t="s">
        <v>115</v>
      </c>
      <c r="C85" s="166">
        <v>92304</v>
      </c>
      <c r="D85" s="166">
        <v>46896</v>
      </c>
      <c r="E85" s="166">
        <v>5346</v>
      </c>
      <c r="F85" s="166">
        <v>57888</v>
      </c>
      <c r="G85" s="166">
        <v>73001</v>
      </c>
      <c r="H85" s="166">
        <v>84783</v>
      </c>
      <c r="I85" s="166">
        <v>82705</v>
      </c>
      <c r="J85" s="181">
        <f t="shared" si="31"/>
        <v>-2.4509630468372179E-2</v>
      </c>
      <c r="K85" s="165">
        <f t="shared" si="30"/>
        <v>-2078</v>
      </c>
      <c r="L85" s="167">
        <f t="shared" si="29"/>
        <v>3.1478162441096198E-2</v>
      </c>
    </row>
    <row r="86" spans="1:12" x14ac:dyDescent="0.25">
      <c r="A86" s="1"/>
      <c r="B86" s="165" t="s">
        <v>118</v>
      </c>
      <c r="C86" s="166">
        <v>12201</v>
      </c>
      <c r="D86" s="166">
        <v>6810</v>
      </c>
      <c r="E86" s="166">
        <v>5129</v>
      </c>
      <c r="F86" s="166">
        <v>15609</v>
      </c>
      <c r="G86" s="166">
        <v>19791</v>
      </c>
      <c r="H86" s="166">
        <v>28101</v>
      </c>
      <c r="I86" s="166">
        <v>29768</v>
      </c>
      <c r="J86" s="181">
        <f t="shared" si="31"/>
        <v>5.932173232269311E-2</v>
      </c>
      <c r="K86" s="165">
        <f t="shared" si="30"/>
        <v>1667</v>
      </c>
      <c r="L86" s="167">
        <f t="shared" si="29"/>
        <v>1.1329930953951413E-2</v>
      </c>
    </row>
    <row r="87" spans="1:12" x14ac:dyDescent="0.25">
      <c r="A87" s="1"/>
      <c r="B87" s="165" t="s">
        <v>125</v>
      </c>
      <c r="C87" s="166">
        <v>3705</v>
      </c>
      <c r="D87" s="166">
        <v>1878</v>
      </c>
      <c r="E87" s="166">
        <v>361</v>
      </c>
      <c r="F87" s="166">
        <v>5141</v>
      </c>
      <c r="G87" s="166">
        <v>4606</v>
      </c>
      <c r="H87" s="166">
        <v>6858</v>
      </c>
      <c r="I87" s="166">
        <v>7577</v>
      </c>
      <c r="J87" s="181">
        <f t="shared" si="31"/>
        <v>0.10484106153397499</v>
      </c>
      <c r="K87" s="165">
        <f t="shared" si="30"/>
        <v>719</v>
      </c>
      <c r="L87" s="167">
        <f t="shared" si="29"/>
        <v>2.8838647822524138E-3</v>
      </c>
    </row>
    <row r="88" spans="1:12" x14ac:dyDescent="0.25">
      <c r="A88" s="1"/>
      <c r="B88" s="165" t="s">
        <v>121</v>
      </c>
      <c r="C88" s="166">
        <v>2959</v>
      </c>
      <c r="D88" s="166">
        <v>1330</v>
      </c>
      <c r="E88" s="166">
        <v>489</v>
      </c>
      <c r="F88" s="166">
        <v>2884</v>
      </c>
      <c r="G88" s="166">
        <v>2761</v>
      </c>
      <c r="H88" s="166">
        <v>3584</v>
      </c>
      <c r="I88" s="166">
        <v>3965</v>
      </c>
      <c r="J88" s="181">
        <f t="shared" si="31"/>
        <v>0.1063058035714286</v>
      </c>
      <c r="K88" s="165">
        <f t="shared" si="30"/>
        <v>381</v>
      </c>
      <c r="L88" s="167">
        <f t="shared" si="29"/>
        <v>1.5091096557517251E-3</v>
      </c>
    </row>
    <row r="89" spans="1:12" x14ac:dyDescent="0.25">
      <c r="A89" s="1"/>
      <c r="B89" s="165" t="s">
        <v>130</v>
      </c>
      <c r="C89" s="166">
        <v>6062</v>
      </c>
      <c r="D89" s="166">
        <v>4100</v>
      </c>
      <c r="E89" s="166">
        <v>110</v>
      </c>
      <c r="F89" s="166">
        <v>4050</v>
      </c>
      <c r="G89" s="166">
        <v>6494</v>
      </c>
      <c r="H89" s="166">
        <v>5689</v>
      </c>
      <c r="I89" s="166">
        <v>5734</v>
      </c>
      <c r="J89" s="181">
        <f t="shared" si="31"/>
        <v>7.9100017577782289E-3</v>
      </c>
      <c r="K89" s="165">
        <f t="shared" si="30"/>
        <v>45</v>
      </c>
      <c r="L89" s="167">
        <f t="shared" si="29"/>
        <v>2.1824047329332638E-3</v>
      </c>
    </row>
    <row r="90" spans="1:12" x14ac:dyDescent="0.25">
      <c r="A90" s="164" t="s">
        <v>146</v>
      </c>
      <c r="B90" s="165" t="s">
        <v>133</v>
      </c>
      <c r="C90" s="166">
        <v>8567</v>
      </c>
      <c r="D90" s="166">
        <v>6540</v>
      </c>
      <c r="E90" s="166">
        <v>421</v>
      </c>
      <c r="F90" s="166">
        <v>3932</v>
      </c>
      <c r="G90" s="166">
        <v>6869</v>
      </c>
      <c r="H90" s="166">
        <v>7595</v>
      </c>
      <c r="I90" s="166">
        <v>5226</v>
      </c>
      <c r="J90" s="181">
        <f t="shared" si="31"/>
        <v>-0.31191573403554973</v>
      </c>
      <c r="K90" s="165">
        <f t="shared" si="30"/>
        <v>-2369</v>
      </c>
      <c r="L90" s="167">
        <f t="shared" si="29"/>
        <v>1.9890560052858801E-3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67398</v>
      </c>
      <c r="D91" s="171">
        <f t="shared" ref="D91:I91" si="33">D83-SUM(D84:D90)</f>
        <v>38307</v>
      </c>
      <c r="E91" s="171">
        <f t="shared" si="33"/>
        <v>11427</v>
      </c>
      <c r="F91" s="171">
        <f t="shared" si="33"/>
        <v>55421</v>
      </c>
      <c r="G91" s="171">
        <f t="shared" si="33"/>
        <v>70225</v>
      </c>
      <c r="H91" s="171">
        <f t="shared" si="33"/>
        <v>83045</v>
      </c>
      <c r="I91" s="171">
        <f t="shared" si="33"/>
        <v>90983</v>
      </c>
      <c r="J91" s="182">
        <f t="shared" si="31"/>
        <v>9.5586730086097971E-2</v>
      </c>
      <c r="K91" s="170">
        <f>I91-H91</f>
        <v>7938</v>
      </c>
      <c r="L91" s="172">
        <f t="shared" si="29"/>
        <v>3.4628833243192735E-2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24386</v>
      </c>
      <c r="D93" s="178">
        <v>13511</v>
      </c>
      <c r="E93" s="178">
        <v>9668</v>
      </c>
      <c r="F93" s="178">
        <v>21353</v>
      </c>
      <c r="G93" s="178">
        <v>27855</v>
      </c>
      <c r="H93" s="178">
        <v>26672</v>
      </c>
      <c r="I93" s="178">
        <v>25592</v>
      </c>
      <c r="J93" s="179">
        <f>IFERROR(I93/H93-1,"-")</f>
        <v>-4.0491901619676085E-2</v>
      </c>
      <c r="K93" s="178">
        <f>I93-H93</f>
        <v>-1080</v>
      </c>
      <c r="L93" s="179">
        <f t="shared" ref="L93:L105" si="34">I93/I$9</f>
        <v>9.7405130668343377E-3</v>
      </c>
    </row>
    <row r="94" spans="1:12" x14ac:dyDescent="0.25">
      <c r="A94" s="1" t="s">
        <v>98</v>
      </c>
      <c r="B94" s="161" t="s">
        <v>99</v>
      </c>
      <c r="C94" s="162">
        <v>14425</v>
      </c>
      <c r="D94" s="162">
        <v>7669</v>
      </c>
      <c r="E94" s="162">
        <v>5611</v>
      </c>
      <c r="F94" s="162">
        <v>12152</v>
      </c>
      <c r="G94" s="162">
        <v>17060</v>
      </c>
      <c r="H94" s="162">
        <v>14221</v>
      </c>
      <c r="I94" s="162">
        <v>13984</v>
      </c>
      <c r="J94" s="180">
        <f>IFERROR(I94/H94-1,"-")</f>
        <v>-1.6665494690950022E-2</v>
      </c>
      <c r="K94" s="161">
        <f t="shared" ref="K94:K104" si="35">I94-H94</f>
        <v>-237</v>
      </c>
      <c r="L94" s="163">
        <f t="shared" si="34"/>
        <v>5.322418518545302E-3</v>
      </c>
    </row>
    <row r="95" spans="1:12" x14ac:dyDescent="0.25">
      <c r="A95" s="164" t="s">
        <v>105</v>
      </c>
      <c r="B95" s="165" t="s">
        <v>105</v>
      </c>
      <c r="C95" s="166">
        <v>6680</v>
      </c>
      <c r="D95" s="166">
        <v>4352</v>
      </c>
      <c r="E95" s="166">
        <v>3227</v>
      </c>
      <c r="F95" s="166">
        <v>5683</v>
      </c>
      <c r="G95" s="166">
        <v>5222</v>
      </c>
      <c r="H95" s="166">
        <v>3979</v>
      </c>
      <c r="I95" s="166">
        <v>4527</v>
      </c>
      <c r="J95" s="181">
        <f>IFERROR(I95/H95-1,"-")</f>
        <v>0.13772304599145513</v>
      </c>
      <c r="K95" s="165">
        <f t="shared" si="35"/>
        <v>548</v>
      </c>
      <c r="L95" s="167">
        <f t="shared" si="34"/>
        <v>1.7230112009049329E-3</v>
      </c>
    </row>
    <row r="96" spans="1:12" x14ac:dyDescent="0.25">
      <c r="A96" s="164" t="s">
        <v>102</v>
      </c>
      <c r="B96" s="165" t="s">
        <v>102</v>
      </c>
      <c r="C96" s="166">
        <v>7745</v>
      </c>
      <c r="D96" s="166">
        <v>3317</v>
      </c>
      <c r="E96" s="166">
        <v>2384</v>
      </c>
      <c r="F96" s="166">
        <v>6469</v>
      </c>
      <c r="G96" s="166">
        <v>11838</v>
      </c>
      <c r="H96" s="166">
        <v>10242</v>
      </c>
      <c r="I96" s="166">
        <v>9457</v>
      </c>
      <c r="J96" s="181">
        <f>IFERROR(I96/H96-1,"-")</f>
        <v>-7.6645186487014239E-2</v>
      </c>
      <c r="K96" s="165">
        <f t="shared" si="35"/>
        <v>-785</v>
      </c>
      <c r="L96" s="167">
        <f t="shared" si="34"/>
        <v>3.5994073176403691E-3</v>
      </c>
    </row>
    <row r="97" spans="1:12" x14ac:dyDescent="0.25">
      <c r="A97" s="1"/>
      <c r="B97" s="161" t="s">
        <v>109</v>
      </c>
      <c r="C97" s="162">
        <v>9961</v>
      </c>
      <c r="D97" s="162">
        <v>5842</v>
      </c>
      <c r="E97" s="162">
        <v>4057</v>
      </c>
      <c r="F97" s="162">
        <v>9201</v>
      </c>
      <c r="G97" s="162">
        <v>10795</v>
      </c>
      <c r="H97" s="162">
        <v>12451</v>
      </c>
      <c r="I97" s="162">
        <v>11608</v>
      </c>
      <c r="J97" s="180">
        <f>IFERROR(I97/H97-1,"-")</f>
        <v>-6.7705405188338341E-2</v>
      </c>
      <c r="K97" s="161">
        <f t="shared" si="35"/>
        <v>-843</v>
      </c>
      <c r="L97" s="163">
        <f t="shared" si="34"/>
        <v>4.4180945482890348E-3</v>
      </c>
    </row>
    <row r="98" spans="1:12" s="57" customFormat="1" x14ac:dyDescent="0.25">
      <c r="B98" s="165" t="s">
        <v>112</v>
      </c>
      <c r="C98" s="166">
        <v>1445</v>
      </c>
      <c r="D98" s="166">
        <v>1092</v>
      </c>
      <c r="E98" s="166">
        <v>124</v>
      </c>
      <c r="F98" s="166">
        <v>1319</v>
      </c>
      <c r="G98" s="166">
        <v>1619</v>
      </c>
      <c r="H98" s="166">
        <v>1927</v>
      </c>
      <c r="I98" s="166">
        <v>1571</v>
      </c>
      <c r="J98" s="181">
        <f t="shared" ref="J98:J105" si="36">IFERROR(I98/H98-1,"-")</f>
        <v>-0.18474312402698501</v>
      </c>
      <c r="K98" s="165">
        <f t="shared" si="35"/>
        <v>-356</v>
      </c>
      <c r="L98" s="167">
        <f t="shared" si="34"/>
        <v>5.9793474632684998E-4</v>
      </c>
    </row>
    <row r="99" spans="1:12" s="57" customFormat="1" x14ac:dyDescent="0.25">
      <c r="B99" s="165" t="s">
        <v>115</v>
      </c>
      <c r="C99" s="166">
        <v>2521</v>
      </c>
      <c r="D99" s="166">
        <v>1303</v>
      </c>
      <c r="E99" s="166">
        <v>646</v>
      </c>
      <c r="F99" s="166">
        <v>2008</v>
      </c>
      <c r="G99" s="166">
        <v>2265</v>
      </c>
      <c r="H99" s="166">
        <v>2716</v>
      </c>
      <c r="I99" s="166">
        <v>2446</v>
      </c>
      <c r="J99" s="181">
        <f t="shared" si="36"/>
        <v>-9.9410898379970525E-2</v>
      </c>
      <c r="K99" s="165">
        <f t="shared" si="35"/>
        <v>-270</v>
      </c>
      <c r="L99" s="167">
        <f t="shared" si="34"/>
        <v>9.3096651146752066E-4</v>
      </c>
    </row>
    <row r="100" spans="1:12" x14ac:dyDescent="0.25">
      <c r="A100" s="1"/>
      <c r="B100" s="165" t="s">
        <v>118</v>
      </c>
      <c r="C100" s="166">
        <v>1926</v>
      </c>
      <c r="D100" s="166">
        <v>1217</v>
      </c>
      <c r="E100" s="166">
        <v>1767</v>
      </c>
      <c r="F100" s="166">
        <v>1759</v>
      </c>
      <c r="G100" s="166">
        <v>2014</v>
      </c>
      <c r="H100" s="166">
        <v>2062</v>
      </c>
      <c r="I100" s="166">
        <v>1981</v>
      </c>
      <c r="J100" s="181">
        <f t="shared" si="36"/>
        <v>-3.9282250242482997E-2</v>
      </c>
      <c r="K100" s="165">
        <f t="shared" si="35"/>
        <v>-81</v>
      </c>
      <c r="L100" s="167">
        <f t="shared" si="34"/>
        <v>7.539839162784785E-4</v>
      </c>
    </row>
    <row r="101" spans="1:12" x14ac:dyDescent="0.25">
      <c r="A101" s="1"/>
      <c r="B101" s="165" t="s">
        <v>125</v>
      </c>
      <c r="C101" s="166">
        <v>320</v>
      </c>
      <c r="D101" s="166">
        <v>278</v>
      </c>
      <c r="E101" s="166">
        <v>75</v>
      </c>
      <c r="F101" s="166">
        <v>638</v>
      </c>
      <c r="G101" s="166">
        <v>552</v>
      </c>
      <c r="H101" s="166">
        <v>618</v>
      </c>
      <c r="I101" s="166">
        <v>572</v>
      </c>
      <c r="J101" s="181">
        <f t="shared" si="36"/>
        <v>-7.4433656957928807E-2</v>
      </c>
      <c r="K101" s="165">
        <f t="shared" si="35"/>
        <v>-46</v>
      </c>
      <c r="L101" s="167">
        <f t="shared" si="34"/>
        <v>2.1770762246910131E-4</v>
      </c>
    </row>
    <row r="102" spans="1:12" x14ac:dyDescent="0.25">
      <c r="A102" s="1"/>
      <c r="B102" s="165" t="s">
        <v>121</v>
      </c>
      <c r="C102" s="166">
        <v>284</v>
      </c>
      <c r="D102" s="166">
        <v>141</v>
      </c>
      <c r="E102" s="166">
        <v>131</v>
      </c>
      <c r="F102" s="166">
        <v>370</v>
      </c>
      <c r="G102" s="166">
        <v>275</v>
      </c>
      <c r="H102" s="166">
        <v>534</v>
      </c>
      <c r="I102" s="166">
        <v>506</v>
      </c>
      <c r="J102" s="181">
        <f t="shared" si="36"/>
        <v>-5.2434456928838968E-2</v>
      </c>
      <c r="K102" s="165">
        <f t="shared" si="35"/>
        <v>-28</v>
      </c>
      <c r="L102" s="167">
        <f t="shared" si="34"/>
        <v>1.9258751218420502E-4</v>
      </c>
    </row>
    <row r="103" spans="1:12" x14ac:dyDescent="0.25">
      <c r="A103" s="1"/>
      <c r="B103" s="165" t="s">
        <v>130</v>
      </c>
      <c r="C103" s="166">
        <v>114</v>
      </c>
      <c r="D103" s="166">
        <v>125</v>
      </c>
      <c r="E103" s="166">
        <v>17</v>
      </c>
      <c r="F103" s="166">
        <v>175</v>
      </c>
      <c r="G103" s="166">
        <v>88</v>
      </c>
      <c r="H103" s="166">
        <v>116</v>
      </c>
      <c r="I103" s="166">
        <v>126</v>
      </c>
      <c r="J103" s="181">
        <f t="shared" si="36"/>
        <v>8.6206896551724199E-2</v>
      </c>
      <c r="K103" s="165">
        <f t="shared" si="35"/>
        <v>10</v>
      </c>
      <c r="L103" s="167">
        <f t="shared" si="34"/>
        <v>4.7956574180256583E-5</v>
      </c>
    </row>
    <row r="104" spans="1:12" x14ac:dyDescent="0.25">
      <c r="A104" s="164" t="s">
        <v>146</v>
      </c>
      <c r="B104" s="165" t="s">
        <v>133</v>
      </c>
      <c r="C104" s="166">
        <v>110</v>
      </c>
      <c r="D104" s="166">
        <v>70</v>
      </c>
      <c r="E104" s="166">
        <v>38</v>
      </c>
      <c r="F104" s="166">
        <v>77</v>
      </c>
      <c r="G104" s="166">
        <v>157</v>
      </c>
      <c r="H104" s="166">
        <v>306</v>
      </c>
      <c r="I104" s="166">
        <v>146</v>
      </c>
      <c r="J104" s="181">
        <f t="shared" si="36"/>
        <v>-0.52287581699346397</v>
      </c>
      <c r="K104" s="165">
        <f t="shared" si="35"/>
        <v>-160</v>
      </c>
      <c r="L104" s="167">
        <f t="shared" si="34"/>
        <v>5.5568728812043343E-5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3241</v>
      </c>
      <c r="D105" s="171">
        <f t="shared" ref="D105:I105" si="38">D97-SUM(D98:D104)</f>
        <v>1616</v>
      </c>
      <c r="E105" s="171">
        <f t="shared" si="38"/>
        <v>1259</v>
      </c>
      <c r="F105" s="171">
        <f t="shared" si="38"/>
        <v>2855</v>
      </c>
      <c r="G105" s="171">
        <f t="shared" si="38"/>
        <v>3825</v>
      </c>
      <c r="H105" s="171">
        <f t="shared" si="38"/>
        <v>4172</v>
      </c>
      <c r="I105" s="171">
        <f t="shared" si="38"/>
        <v>4260</v>
      </c>
      <c r="J105" s="182">
        <f t="shared" si="36"/>
        <v>2.1093000958772867E-2</v>
      </c>
      <c r="K105" s="170">
        <f>I105-H105</f>
        <v>88</v>
      </c>
      <c r="L105" s="172">
        <f t="shared" si="34"/>
        <v>1.6213889365705796E-3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69786</v>
      </c>
      <c r="D107" s="178">
        <v>44636</v>
      </c>
      <c r="E107" s="178">
        <v>23724</v>
      </c>
      <c r="F107" s="178">
        <v>93148</v>
      </c>
      <c r="G107" s="178">
        <v>118579</v>
      </c>
      <c r="H107" s="178">
        <v>114920</v>
      </c>
      <c r="I107" s="178">
        <v>123607</v>
      </c>
      <c r="J107" s="179">
        <f>IFERROR(I107/H107-1,"-")</f>
        <v>7.5591715976331297E-2</v>
      </c>
      <c r="K107" s="178">
        <f>I107-H107</f>
        <v>8687</v>
      </c>
      <c r="L107" s="179">
        <f t="shared" ref="L107:L119" si="39">I107/I$9</f>
        <v>4.7045779878563294E-2</v>
      </c>
    </row>
    <row r="108" spans="1:12" x14ac:dyDescent="0.25">
      <c r="A108" s="1" t="s">
        <v>98</v>
      </c>
      <c r="B108" s="161" t="s">
        <v>99</v>
      </c>
      <c r="C108" s="162">
        <v>10122</v>
      </c>
      <c r="D108" s="162">
        <v>9051</v>
      </c>
      <c r="E108" s="162">
        <v>13317</v>
      </c>
      <c r="F108" s="162">
        <v>16822</v>
      </c>
      <c r="G108" s="162">
        <v>21244</v>
      </c>
      <c r="H108" s="162">
        <v>19365</v>
      </c>
      <c r="I108" s="162">
        <v>21704</v>
      </c>
      <c r="J108" s="180">
        <f>IFERROR(I108/H108-1,"-")</f>
        <v>0.12078492124967721</v>
      </c>
      <c r="K108" s="161">
        <f t="shared" ref="K108:K118" si="40">I108-H108</f>
        <v>2339</v>
      </c>
      <c r="L108" s="163">
        <f t="shared" si="39"/>
        <v>8.2607102064149902E-3</v>
      </c>
    </row>
    <row r="109" spans="1:12" x14ac:dyDescent="0.25">
      <c r="A109" s="164" t="s">
        <v>105</v>
      </c>
      <c r="B109" s="165" t="s">
        <v>105</v>
      </c>
      <c r="C109" s="166">
        <v>3422</v>
      </c>
      <c r="D109" s="166">
        <v>1581</v>
      </c>
      <c r="E109" s="166">
        <v>12294</v>
      </c>
      <c r="F109" s="166">
        <v>7335</v>
      </c>
      <c r="G109" s="166">
        <v>8353</v>
      </c>
      <c r="H109" s="166">
        <v>5053</v>
      </c>
      <c r="I109" s="166">
        <v>7107</v>
      </c>
      <c r="J109" s="181">
        <f>IFERROR(I109/H109-1,"-")</f>
        <v>0.40649119335048489</v>
      </c>
      <c r="K109" s="165">
        <f t="shared" si="40"/>
        <v>2054</v>
      </c>
      <c r="L109" s="167">
        <f t="shared" si="39"/>
        <v>2.7049791484054248E-3</v>
      </c>
    </row>
    <row r="110" spans="1:12" x14ac:dyDescent="0.25">
      <c r="A110" s="164" t="s">
        <v>102</v>
      </c>
      <c r="B110" s="165" t="s">
        <v>102</v>
      </c>
      <c r="C110" s="166">
        <v>6700</v>
      </c>
      <c r="D110" s="166">
        <v>7470</v>
      </c>
      <c r="E110" s="166">
        <v>1023</v>
      </c>
      <c r="F110" s="166">
        <v>9487</v>
      </c>
      <c r="G110" s="166">
        <v>12891</v>
      </c>
      <c r="H110" s="166">
        <v>14312</v>
      </c>
      <c r="I110" s="166">
        <v>14597</v>
      </c>
      <c r="J110" s="181">
        <f>IFERROR(I110/H110-1,"-")</f>
        <v>1.9913359418669563E-2</v>
      </c>
      <c r="K110" s="165">
        <f t="shared" si="40"/>
        <v>285</v>
      </c>
      <c r="L110" s="167">
        <f t="shared" si="39"/>
        <v>5.5557310580095663E-3</v>
      </c>
    </row>
    <row r="111" spans="1:12" x14ac:dyDescent="0.25">
      <c r="A111" s="1"/>
      <c r="B111" s="161" t="s">
        <v>109</v>
      </c>
      <c r="C111" s="162">
        <v>59664</v>
      </c>
      <c r="D111" s="162">
        <v>35585</v>
      </c>
      <c r="E111" s="162">
        <v>10407</v>
      </c>
      <c r="F111" s="162">
        <v>76326</v>
      </c>
      <c r="G111" s="162">
        <v>97335</v>
      </c>
      <c r="H111" s="162">
        <v>95555</v>
      </c>
      <c r="I111" s="162">
        <v>101903</v>
      </c>
      <c r="J111" s="180">
        <f>IFERROR(I111/H111-1,"-")</f>
        <v>6.6432944377583514E-2</v>
      </c>
      <c r="K111" s="161">
        <f t="shared" si="40"/>
        <v>6348</v>
      </c>
      <c r="L111" s="163">
        <f t="shared" si="39"/>
        <v>3.8785069672148308E-2</v>
      </c>
    </row>
    <row r="112" spans="1:12" s="57" customFormat="1" x14ac:dyDescent="0.25">
      <c r="B112" s="165" t="s">
        <v>112</v>
      </c>
      <c r="C112" s="166">
        <v>31209</v>
      </c>
      <c r="D112" s="166">
        <v>19611</v>
      </c>
      <c r="E112" s="166">
        <v>2112</v>
      </c>
      <c r="F112" s="166">
        <v>42810</v>
      </c>
      <c r="G112" s="166">
        <v>61097</v>
      </c>
      <c r="H112" s="166">
        <v>56393</v>
      </c>
      <c r="I112" s="166">
        <v>57812</v>
      </c>
      <c r="J112" s="181">
        <f t="shared" ref="J112:J119" si="41">IFERROR(I112/H112-1,"-")</f>
        <v>2.5162697497916442E-2</v>
      </c>
      <c r="K112" s="165">
        <f t="shared" si="40"/>
        <v>1419</v>
      </c>
      <c r="L112" s="167">
        <f t="shared" si="39"/>
        <v>2.2003694178642806E-2</v>
      </c>
    </row>
    <row r="113" spans="1:12" s="57" customFormat="1" x14ac:dyDescent="0.25">
      <c r="B113" s="165" t="s">
        <v>115</v>
      </c>
      <c r="C113" s="166">
        <v>6097</v>
      </c>
      <c r="D113" s="166">
        <v>2289</v>
      </c>
      <c r="E113" s="166">
        <v>2149</v>
      </c>
      <c r="F113" s="166">
        <v>3983</v>
      </c>
      <c r="G113" s="166">
        <v>5139</v>
      </c>
      <c r="H113" s="166">
        <v>4569</v>
      </c>
      <c r="I113" s="166">
        <v>5354</v>
      </c>
      <c r="J113" s="181">
        <f t="shared" si="41"/>
        <v>0.17181002407529</v>
      </c>
      <c r="K113" s="165">
        <f t="shared" si="40"/>
        <v>785</v>
      </c>
      <c r="L113" s="167">
        <f t="shared" si="39"/>
        <v>2.0377737949293156E-3</v>
      </c>
    </row>
    <row r="114" spans="1:12" x14ac:dyDescent="0.25">
      <c r="A114" s="1"/>
      <c r="B114" s="165" t="s">
        <v>118</v>
      </c>
      <c r="C114" s="166">
        <v>6895</v>
      </c>
      <c r="D114" s="166">
        <v>1751</v>
      </c>
      <c r="E114" s="166">
        <v>2585</v>
      </c>
      <c r="F114" s="166">
        <v>5028</v>
      </c>
      <c r="G114" s="166">
        <v>8339</v>
      </c>
      <c r="H114" s="166">
        <v>6203</v>
      </c>
      <c r="I114" s="166">
        <v>8062</v>
      </c>
      <c r="J114" s="181">
        <f t="shared" si="41"/>
        <v>0.29969369659842005</v>
      </c>
      <c r="K114" s="165">
        <f t="shared" si="40"/>
        <v>1859</v>
      </c>
      <c r="L114" s="167">
        <f t="shared" si="39"/>
        <v>3.0684595320732426E-3</v>
      </c>
    </row>
    <row r="115" spans="1:12" x14ac:dyDescent="0.25">
      <c r="A115" s="1"/>
      <c r="B115" s="165" t="s">
        <v>125</v>
      </c>
      <c r="C115" s="166">
        <v>1644</v>
      </c>
      <c r="D115" s="166">
        <v>686</v>
      </c>
      <c r="E115" s="166">
        <v>183</v>
      </c>
      <c r="F115" s="166">
        <v>4096</v>
      </c>
      <c r="G115" s="166">
        <v>3612</v>
      </c>
      <c r="H115" s="166">
        <v>3937</v>
      </c>
      <c r="I115" s="166">
        <v>3878</v>
      </c>
      <c r="J115" s="181">
        <f t="shared" si="41"/>
        <v>-1.4986029972059889E-2</v>
      </c>
      <c r="K115" s="165">
        <f t="shared" si="40"/>
        <v>-59</v>
      </c>
      <c r="L115" s="167">
        <f t="shared" si="39"/>
        <v>1.4759967831034526E-3</v>
      </c>
    </row>
    <row r="116" spans="1:12" x14ac:dyDescent="0.25">
      <c r="A116" s="1"/>
      <c r="B116" s="165" t="s">
        <v>121</v>
      </c>
      <c r="C116" s="166">
        <v>1809</v>
      </c>
      <c r="D116" s="166">
        <v>1071</v>
      </c>
      <c r="E116" s="166">
        <v>565</v>
      </c>
      <c r="F116" s="166">
        <v>3095</v>
      </c>
      <c r="G116" s="166">
        <v>2616</v>
      </c>
      <c r="H116" s="166">
        <v>2841</v>
      </c>
      <c r="I116" s="166">
        <v>2777</v>
      </c>
      <c r="J116" s="181">
        <f t="shared" si="41"/>
        <v>-2.2527279127067978E-2</v>
      </c>
      <c r="K116" s="165">
        <f t="shared" si="40"/>
        <v>-64</v>
      </c>
      <c r="L116" s="167">
        <f t="shared" si="39"/>
        <v>1.0569476706235915E-3</v>
      </c>
    </row>
    <row r="117" spans="1:12" x14ac:dyDescent="0.25">
      <c r="A117" s="1"/>
      <c r="B117" s="165" t="s">
        <v>130</v>
      </c>
      <c r="C117" s="166">
        <v>549</v>
      </c>
      <c r="D117" s="166">
        <v>440</v>
      </c>
      <c r="E117" s="166">
        <v>4</v>
      </c>
      <c r="F117" s="166">
        <v>557</v>
      </c>
      <c r="G117" s="166">
        <v>819</v>
      </c>
      <c r="H117" s="166">
        <v>1177</v>
      </c>
      <c r="I117" s="166">
        <v>954</v>
      </c>
      <c r="J117" s="181">
        <f t="shared" si="41"/>
        <v>-0.18946474086661003</v>
      </c>
      <c r="K117" s="165">
        <f t="shared" si="40"/>
        <v>-223</v>
      </c>
      <c r="L117" s="167">
        <f t="shared" si="39"/>
        <v>3.6309977593622844E-4</v>
      </c>
    </row>
    <row r="118" spans="1:12" x14ac:dyDescent="0.25">
      <c r="A118" s="164" t="s">
        <v>146</v>
      </c>
      <c r="B118" s="165" t="s">
        <v>133</v>
      </c>
      <c r="C118" s="166">
        <v>1004</v>
      </c>
      <c r="D118" s="166">
        <v>1160</v>
      </c>
      <c r="E118" s="166">
        <v>8</v>
      </c>
      <c r="F118" s="166">
        <v>821</v>
      </c>
      <c r="G118" s="166">
        <v>562</v>
      </c>
      <c r="H118" s="166">
        <v>1367</v>
      </c>
      <c r="I118" s="166">
        <v>830</v>
      </c>
      <c r="J118" s="181">
        <f t="shared" si="41"/>
        <v>-0.39283101682516464</v>
      </c>
      <c r="K118" s="165">
        <f t="shared" si="40"/>
        <v>-537</v>
      </c>
      <c r="L118" s="167">
        <f t="shared" si="39"/>
        <v>3.1590441721915049E-4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10457</v>
      </c>
      <c r="D119" s="171">
        <f t="shared" ref="D119:I119" si="43">D111-SUM(D112:D118)</f>
        <v>8577</v>
      </c>
      <c r="E119" s="171">
        <f t="shared" si="43"/>
        <v>2801</v>
      </c>
      <c r="F119" s="171">
        <f t="shared" si="43"/>
        <v>15936</v>
      </c>
      <c r="G119" s="171">
        <f t="shared" si="43"/>
        <v>15151</v>
      </c>
      <c r="H119" s="171">
        <f t="shared" si="43"/>
        <v>19068</v>
      </c>
      <c r="I119" s="171">
        <f t="shared" si="43"/>
        <v>22236</v>
      </c>
      <c r="J119" s="182">
        <f t="shared" si="41"/>
        <v>0.16614222781623655</v>
      </c>
      <c r="K119" s="170">
        <f>I119-H119</f>
        <v>3168</v>
      </c>
      <c r="L119" s="172">
        <f t="shared" si="39"/>
        <v>8.4631935196205193E-3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101449</v>
      </c>
      <c r="D121" s="178">
        <v>55825</v>
      </c>
      <c r="E121" s="178">
        <v>46479</v>
      </c>
      <c r="F121" s="178">
        <v>91287</v>
      </c>
      <c r="G121" s="178">
        <v>113469</v>
      </c>
      <c r="H121" s="178">
        <v>111167</v>
      </c>
      <c r="I121" s="178">
        <v>125497</v>
      </c>
      <c r="J121" s="179">
        <f>IFERROR(I121/H121-1,"-")</f>
        <v>0.1289051607041658</v>
      </c>
      <c r="K121" s="178">
        <f>I121-H121</f>
        <v>14330</v>
      </c>
      <c r="L121" s="179">
        <f t="shared" ref="L121:L133" si="44">I121/I$9</f>
        <v>4.7765128491267149E-2</v>
      </c>
    </row>
    <row r="122" spans="1:12" x14ac:dyDescent="0.25">
      <c r="A122" s="1" t="s">
        <v>98</v>
      </c>
      <c r="B122" s="161" t="s">
        <v>99</v>
      </c>
      <c r="C122" s="162">
        <v>50509</v>
      </c>
      <c r="D122" s="162">
        <v>28023</v>
      </c>
      <c r="E122" s="162">
        <v>29299</v>
      </c>
      <c r="F122" s="162">
        <v>52148</v>
      </c>
      <c r="G122" s="162">
        <v>65366</v>
      </c>
      <c r="H122" s="162">
        <v>62711</v>
      </c>
      <c r="I122" s="162">
        <v>73703</v>
      </c>
      <c r="J122" s="180">
        <f>IFERROR(I122/H122-1,"-")</f>
        <v>0.17528025386295876</v>
      </c>
      <c r="K122" s="161">
        <f t="shared" ref="K122:K132" si="45">I122-H122</f>
        <v>10992</v>
      </c>
      <c r="L122" s="163">
        <f t="shared" si="44"/>
        <v>2.8051931641328975E-2</v>
      </c>
    </row>
    <row r="123" spans="1:12" x14ac:dyDescent="0.25">
      <c r="A123" s="164" t="s">
        <v>105</v>
      </c>
      <c r="B123" s="165" t="s">
        <v>105</v>
      </c>
      <c r="C123" s="166">
        <v>23959</v>
      </c>
      <c r="D123" s="166">
        <v>14178</v>
      </c>
      <c r="E123" s="166">
        <v>15621</v>
      </c>
      <c r="F123" s="166">
        <v>25347</v>
      </c>
      <c r="G123" s="166">
        <v>30009</v>
      </c>
      <c r="H123" s="166">
        <v>27372</v>
      </c>
      <c r="I123" s="166">
        <v>36212</v>
      </c>
      <c r="J123" s="181">
        <f>IFERROR(I123/H123-1,"-")</f>
        <v>0.32295776706123047</v>
      </c>
      <c r="K123" s="165">
        <f t="shared" si="45"/>
        <v>8840</v>
      </c>
      <c r="L123" s="167">
        <f t="shared" si="44"/>
        <v>1.3782567176313106E-2</v>
      </c>
    </row>
    <row r="124" spans="1:12" x14ac:dyDescent="0.25">
      <c r="A124" s="164" t="s">
        <v>102</v>
      </c>
      <c r="B124" s="165" t="s">
        <v>102</v>
      </c>
      <c r="C124" s="166">
        <v>26550</v>
      </c>
      <c r="D124" s="166">
        <v>13845</v>
      </c>
      <c r="E124" s="166">
        <v>13678</v>
      </c>
      <c r="F124" s="166">
        <v>26801</v>
      </c>
      <c r="G124" s="166">
        <v>35357</v>
      </c>
      <c r="H124" s="166">
        <v>35339</v>
      </c>
      <c r="I124" s="166">
        <v>37491</v>
      </c>
      <c r="J124" s="181">
        <f>IFERROR(I124/H124-1,"-")</f>
        <v>6.0895894054727062E-2</v>
      </c>
      <c r="K124" s="165">
        <f t="shared" si="45"/>
        <v>2152</v>
      </c>
      <c r="L124" s="167">
        <f t="shared" si="44"/>
        <v>1.4269364465015869E-2</v>
      </c>
    </row>
    <row r="125" spans="1:12" x14ac:dyDescent="0.25">
      <c r="A125" s="1"/>
      <c r="B125" s="161" t="s">
        <v>109</v>
      </c>
      <c r="C125" s="162">
        <v>50940</v>
      </c>
      <c r="D125" s="162">
        <v>27802</v>
      </c>
      <c r="E125" s="162">
        <v>17180</v>
      </c>
      <c r="F125" s="162">
        <v>39139</v>
      </c>
      <c r="G125" s="162">
        <v>48103</v>
      </c>
      <c r="H125" s="162">
        <v>48456</v>
      </c>
      <c r="I125" s="162">
        <v>51794</v>
      </c>
      <c r="J125" s="180">
        <f>IFERROR(I125/H125-1,"-")</f>
        <v>6.8887237906554377E-2</v>
      </c>
      <c r="K125" s="161">
        <f t="shared" si="45"/>
        <v>3338</v>
      </c>
      <c r="L125" s="163">
        <f t="shared" si="44"/>
        <v>1.9713196849938171E-2</v>
      </c>
    </row>
    <row r="126" spans="1:12" s="57" customFormat="1" x14ac:dyDescent="0.25">
      <c r="B126" s="165" t="s">
        <v>112</v>
      </c>
      <c r="C126" s="166">
        <v>5489</v>
      </c>
      <c r="D126" s="166">
        <v>3076</v>
      </c>
      <c r="E126" s="166">
        <v>517</v>
      </c>
      <c r="F126" s="166">
        <v>3953</v>
      </c>
      <c r="G126" s="166">
        <v>5519</v>
      </c>
      <c r="H126" s="166">
        <v>5881</v>
      </c>
      <c r="I126" s="166">
        <v>5502</v>
      </c>
      <c r="J126" s="181">
        <f t="shared" ref="J126:J133" si="46">IFERROR(I126/H126-1,"-")</f>
        <v>-6.4444822309131067E-2</v>
      </c>
      <c r="K126" s="165">
        <f t="shared" si="45"/>
        <v>-379</v>
      </c>
      <c r="L126" s="167">
        <f t="shared" si="44"/>
        <v>2.0941037392045374E-3</v>
      </c>
    </row>
    <row r="127" spans="1:12" s="57" customFormat="1" x14ac:dyDescent="0.25">
      <c r="B127" s="165" t="s">
        <v>115</v>
      </c>
      <c r="C127" s="166">
        <v>5653</v>
      </c>
      <c r="D127" s="166">
        <v>3190</v>
      </c>
      <c r="E127" s="166">
        <v>1835</v>
      </c>
      <c r="F127" s="166">
        <v>4773</v>
      </c>
      <c r="G127" s="166">
        <v>7688</v>
      </c>
      <c r="H127" s="166">
        <v>7359</v>
      </c>
      <c r="I127" s="166">
        <v>8241</v>
      </c>
      <c r="J127" s="181">
        <f t="shared" si="46"/>
        <v>0.11985324092947414</v>
      </c>
      <c r="K127" s="165">
        <f t="shared" si="45"/>
        <v>882</v>
      </c>
      <c r="L127" s="167">
        <f t="shared" si="44"/>
        <v>3.136588316027734E-3</v>
      </c>
    </row>
    <row r="128" spans="1:12" x14ac:dyDescent="0.25">
      <c r="A128" s="1"/>
      <c r="B128" s="165" t="s">
        <v>118</v>
      </c>
      <c r="C128" s="166">
        <v>3374</v>
      </c>
      <c r="D128" s="166">
        <v>2062</v>
      </c>
      <c r="E128" s="166">
        <v>2607</v>
      </c>
      <c r="F128" s="166">
        <v>3912</v>
      </c>
      <c r="G128" s="166">
        <v>4324</v>
      </c>
      <c r="H128" s="166">
        <v>4066</v>
      </c>
      <c r="I128" s="166">
        <v>4103</v>
      </c>
      <c r="J128" s="181">
        <f t="shared" si="46"/>
        <v>9.0998524348253618E-3</v>
      </c>
      <c r="K128" s="165">
        <f t="shared" si="45"/>
        <v>37</v>
      </c>
      <c r="L128" s="167">
        <f t="shared" si="44"/>
        <v>1.5616335227110537E-3</v>
      </c>
    </row>
    <row r="129" spans="1:12" x14ac:dyDescent="0.25">
      <c r="A129" s="1"/>
      <c r="B129" s="165" t="s">
        <v>125</v>
      </c>
      <c r="C129" s="166">
        <v>855</v>
      </c>
      <c r="D129" s="166">
        <v>560</v>
      </c>
      <c r="E129" s="166">
        <v>244</v>
      </c>
      <c r="F129" s="166">
        <v>1125</v>
      </c>
      <c r="G129" s="166">
        <v>1210</v>
      </c>
      <c r="H129" s="166">
        <v>1237</v>
      </c>
      <c r="I129" s="166">
        <v>1290</v>
      </c>
      <c r="J129" s="181">
        <f t="shared" si="46"/>
        <v>4.284559417946654E-2</v>
      </c>
      <c r="K129" s="165">
        <f t="shared" si="45"/>
        <v>53</v>
      </c>
      <c r="L129" s="167">
        <f t="shared" si="44"/>
        <v>4.9098397375024598E-4</v>
      </c>
    </row>
    <row r="130" spans="1:12" x14ac:dyDescent="0.25">
      <c r="A130" s="1"/>
      <c r="B130" s="165" t="s">
        <v>121</v>
      </c>
      <c r="C130" s="166">
        <v>706</v>
      </c>
      <c r="D130" s="166">
        <v>480</v>
      </c>
      <c r="E130" s="166">
        <v>255</v>
      </c>
      <c r="F130" s="166">
        <v>836</v>
      </c>
      <c r="G130" s="166">
        <v>921</v>
      </c>
      <c r="H130" s="166">
        <v>951</v>
      </c>
      <c r="I130" s="166">
        <v>1076</v>
      </c>
      <c r="J130" s="181">
        <f t="shared" si="46"/>
        <v>0.13144058885383814</v>
      </c>
      <c r="K130" s="165">
        <f t="shared" si="45"/>
        <v>125</v>
      </c>
      <c r="L130" s="167">
        <f t="shared" si="44"/>
        <v>4.0953391919012767E-4</v>
      </c>
    </row>
    <row r="131" spans="1:12" x14ac:dyDescent="0.25">
      <c r="A131" s="1"/>
      <c r="B131" s="165" t="s">
        <v>130</v>
      </c>
      <c r="C131" s="166">
        <v>1053</v>
      </c>
      <c r="D131" s="166">
        <v>673</v>
      </c>
      <c r="E131" s="166">
        <v>31</v>
      </c>
      <c r="F131" s="166">
        <v>577</v>
      </c>
      <c r="G131" s="166">
        <v>786</v>
      </c>
      <c r="H131" s="166">
        <v>883</v>
      </c>
      <c r="I131" s="166">
        <v>707</v>
      </c>
      <c r="J131" s="181">
        <f t="shared" si="46"/>
        <v>-0.19932049830124576</v>
      </c>
      <c r="K131" s="165">
        <f t="shared" si="45"/>
        <v>-176</v>
      </c>
      <c r="L131" s="167">
        <f t="shared" si="44"/>
        <v>2.6908966623366196E-4</v>
      </c>
    </row>
    <row r="132" spans="1:12" x14ac:dyDescent="0.25">
      <c r="A132" s="164" t="s">
        <v>146</v>
      </c>
      <c r="B132" s="165" t="s">
        <v>133</v>
      </c>
      <c r="C132" s="166">
        <v>1588</v>
      </c>
      <c r="D132" s="166">
        <v>1018</v>
      </c>
      <c r="E132" s="166">
        <v>122</v>
      </c>
      <c r="F132" s="166">
        <v>1021</v>
      </c>
      <c r="G132" s="166">
        <v>1481</v>
      </c>
      <c r="H132" s="166">
        <v>1406</v>
      </c>
      <c r="I132" s="166">
        <v>1369</v>
      </c>
      <c r="J132" s="181">
        <f t="shared" si="46"/>
        <v>-2.6315789473684181E-2</v>
      </c>
      <c r="K132" s="165">
        <f t="shared" si="45"/>
        <v>-37</v>
      </c>
      <c r="L132" s="167">
        <f t="shared" si="44"/>
        <v>5.2105198454580363E-4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32222</v>
      </c>
      <c r="D133" s="171">
        <f t="shared" ref="D133:I133" si="48">D125-SUM(D126:D132)</f>
        <v>16743</v>
      </c>
      <c r="E133" s="171">
        <f t="shared" si="48"/>
        <v>11569</v>
      </c>
      <c r="F133" s="171">
        <f t="shared" si="48"/>
        <v>22942</v>
      </c>
      <c r="G133" s="171">
        <f t="shared" si="48"/>
        <v>26174</v>
      </c>
      <c r="H133" s="171">
        <f t="shared" si="48"/>
        <v>26673</v>
      </c>
      <c r="I133" s="171">
        <f t="shared" si="48"/>
        <v>29506</v>
      </c>
      <c r="J133" s="182">
        <f t="shared" si="46"/>
        <v>0.10621227458478621</v>
      </c>
      <c r="K133" s="170">
        <f>I133-H133</f>
        <v>2833</v>
      </c>
      <c r="L133" s="172">
        <f t="shared" si="44"/>
        <v>1.1230211728275007E-2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115472</v>
      </c>
      <c r="D135" s="178">
        <v>65963</v>
      </c>
      <c r="E135" s="178">
        <v>33259</v>
      </c>
      <c r="F135" s="178">
        <v>122713</v>
      </c>
      <c r="G135" s="178">
        <v>133909</v>
      </c>
      <c r="H135" s="178">
        <v>143553</v>
      </c>
      <c r="I135" s="178">
        <v>135717</v>
      </c>
      <c r="J135" s="179">
        <f>IFERROR(I135/H135-1,"-")</f>
        <v>-5.4586111053060549E-2</v>
      </c>
      <c r="K135" s="178">
        <f>I135-H135</f>
        <v>-7836</v>
      </c>
      <c r="L135" s="179">
        <f t="shared" ref="L135:L147" si="49">I135/I$9</f>
        <v>5.1654939508110183E-2</v>
      </c>
    </row>
    <row r="136" spans="1:12" x14ac:dyDescent="0.25">
      <c r="A136" s="1" t="s">
        <v>98</v>
      </c>
      <c r="B136" s="161" t="s">
        <v>99</v>
      </c>
      <c r="C136" s="162">
        <v>17036</v>
      </c>
      <c r="D136" s="162">
        <v>2995</v>
      </c>
      <c r="E136" s="162">
        <v>18893</v>
      </c>
      <c r="F136" s="162">
        <v>10338</v>
      </c>
      <c r="G136" s="162">
        <v>12143</v>
      </c>
      <c r="H136" s="162">
        <v>9003</v>
      </c>
      <c r="I136" s="162">
        <v>7232</v>
      </c>
      <c r="J136" s="180">
        <f>IFERROR(I136/H136-1,"-")</f>
        <v>-0.19671220704209713</v>
      </c>
      <c r="K136" s="161">
        <f t="shared" ref="K136:K146" si="50">I136-H136</f>
        <v>-1771</v>
      </c>
      <c r="L136" s="163">
        <f t="shared" si="49"/>
        <v>2.7525551148540922E-3</v>
      </c>
    </row>
    <row r="137" spans="1:12" x14ac:dyDescent="0.25">
      <c r="A137" s="164" t="s">
        <v>105</v>
      </c>
      <c r="B137" s="165" t="s">
        <v>105</v>
      </c>
      <c r="C137" s="166">
        <v>10583</v>
      </c>
      <c r="D137" s="166">
        <v>1936</v>
      </c>
      <c r="E137" s="166">
        <v>16498</v>
      </c>
      <c r="F137" s="166">
        <v>6937</v>
      </c>
      <c r="G137" s="166">
        <v>7967</v>
      </c>
      <c r="H137" s="166">
        <v>5382</v>
      </c>
      <c r="I137" s="166">
        <v>3102</v>
      </c>
      <c r="J137" s="181">
        <f>IFERROR(I137/H137-1,"-")</f>
        <v>-0.42363433667781492</v>
      </c>
      <c r="K137" s="165">
        <f t="shared" si="50"/>
        <v>-2280</v>
      </c>
      <c r="L137" s="167">
        <f t="shared" si="49"/>
        <v>1.1806451833901264E-3</v>
      </c>
    </row>
    <row r="138" spans="1:12" x14ac:dyDescent="0.25">
      <c r="A138" s="164" t="s">
        <v>102</v>
      </c>
      <c r="B138" s="165" t="s">
        <v>102</v>
      </c>
      <c r="C138" s="166">
        <v>6453</v>
      </c>
      <c r="D138" s="166">
        <v>1059</v>
      </c>
      <c r="E138" s="166">
        <v>2395</v>
      </c>
      <c r="F138" s="166">
        <v>3401</v>
      </c>
      <c r="G138" s="166">
        <v>4176</v>
      </c>
      <c r="H138" s="166">
        <v>3621</v>
      </c>
      <c r="I138" s="166">
        <v>4130</v>
      </c>
      <c r="J138" s="181">
        <f>IFERROR(I138/H138-1,"-")</f>
        <v>0.14056890361778507</v>
      </c>
      <c r="K138" s="165">
        <f t="shared" si="50"/>
        <v>509</v>
      </c>
      <c r="L138" s="167">
        <f t="shared" si="49"/>
        <v>1.5719099314639659E-3</v>
      </c>
    </row>
    <row r="139" spans="1:12" x14ac:dyDescent="0.25">
      <c r="A139" s="1"/>
      <c r="B139" s="161" t="s">
        <v>109</v>
      </c>
      <c r="C139" s="162">
        <v>98436</v>
      </c>
      <c r="D139" s="162">
        <v>62968</v>
      </c>
      <c r="E139" s="162">
        <v>14366</v>
      </c>
      <c r="F139" s="162">
        <v>112375</v>
      </c>
      <c r="G139" s="162">
        <v>121766</v>
      </c>
      <c r="H139" s="162">
        <v>134550</v>
      </c>
      <c r="I139" s="162">
        <v>128485</v>
      </c>
      <c r="J139" s="180">
        <f>IFERROR(I139/H139-1,"-")</f>
        <v>-4.5076179858788534E-2</v>
      </c>
      <c r="K139" s="161">
        <f t="shared" si="50"/>
        <v>-6065</v>
      </c>
      <c r="L139" s="163">
        <f t="shared" si="49"/>
        <v>4.8902384393256088E-2</v>
      </c>
    </row>
    <row r="140" spans="1:12" s="57" customFormat="1" x14ac:dyDescent="0.25">
      <c r="B140" s="165" t="s">
        <v>112</v>
      </c>
      <c r="C140" s="166">
        <v>44258</v>
      </c>
      <c r="D140" s="166">
        <v>28766</v>
      </c>
      <c r="E140" s="166">
        <v>492</v>
      </c>
      <c r="F140" s="166">
        <v>45358</v>
      </c>
      <c r="G140" s="166">
        <v>47200</v>
      </c>
      <c r="H140" s="166">
        <v>55785</v>
      </c>
      <c r="I140" s="166">
        <v>56697</v>
      </c>
      <c r="J140" s="181">
        <f t="shared" ref="J140:J147" si="51">IFERROR(I140/H140-1,"-")</f>
        <v>1.6348480774401652E-2</v>
      </c>
      <c r="K140" s="165">
        <f t="shared" si="50"/>
        <v>912</v>
      </c>
      <c r="L140" s="167">
        <f t="shared" si="49"/>
        <v>2.1579316557920693E-2</v>
      </c>
    </row>
    <row r="141" spans="1:12" s="57" customFormat="1" x14ac:dyDescent="0.25">
      <c r="B141" s="165" t="s">
        <v>115</v>
      </c>
      <c r="C141" s="166">
        <v>6823</v>
      </c>
      <c r="D141" s="166">
        <v>4028</v>
      </c>
      <c r="E141" s="166">
        <v>1525</v>
      </c>
      <c r="F141" s="166">
        <v>7795</v>
      </c>
      <c r="G141" s="166">
        <v>10773</v>
      </c>
      <c r="H141" s="166">
        <v>13047</v>
      </c>
      <c r="I141" s="166">
        <v>11017</v>
      </c>
      <c r="J141" s="181">
        <f t="shared" si="51"/>
        <v>-0.15559132367594086</v>
      </c>
      <c r="K141" s="165">
        <f t="shared" si="50"/>
        <v>-2030</v>
      </c>
      <c r="L141" s="167">
        <f t="shared" si="49"/>
        <v>4.1931553789197364E-3</v>
      </c>
    </row>
    <row r="142" spans="1:12" x14ac:dyDescent="0.25">
      <c r="A142" s="1"/>
      <c r="B142" s="165" t="s">
        <v>118</v>
      </c>
      <c r="C142" s="166">
        <v>9504</v>
      </c>
      <c r="D142" s="166">
        <v>4260</v>
      </c>
      <c r="E142" s="166">
        <v>4627</v>
      </c>
      <c r="F142" s="166">
        <v>13698</v>
      </c>
      <c r="G142" s="166">
        <v>12723</v>
      </c>
      <c r="H142" s="166">
        <v>14076</v>
      </c>
      <c r="I142" s="166">
        <v>11428</v>
      </c>
      <c r="J142" s="181">
        <f t="shared" si="51"/>
        <v>-0.18812162546177891</v>
      </c>
      <c r="K142" s="165">
        <f t="shared" si="50"/>
        <v>-2648</v>
      </c>
      <c r="L142" s="167">
        <f t="shared" si="49"/>
        <v>4.3495851566029541E-3</v>
      </c>
    </row>
    <row r="143" spans="1:12" x14ac:dyDescent="0.25">
      <c r="A143" s="1"/>
      <c r="B143" s="165" t="s">
        <v>125</v>
      </c>
      <c r="C143" s="166">
        <v>2207</v>
      </c>
      <c r="D143" s="166">
        <v>933</v>
      </c>
      <c r="E143" s="166">
        <v>192</v>
      </c>
      <c r="F143" s="166">
        <v>5130</v>
      </c>
      <c r="G143" s="166">
        <v>4718</v>
      </c>
      <c r="H143" s="166">
        <v>3668</v>
      </c>
      <c r="I143" s="166">
        <v>3198</v>
      </c>
      <c r="J143" s="181">
        <f t="shared" si="51"/>
        <v>-0.1281352235550709</v>
      </c>
      <c r="K143" s="165">
        <f t="shared" si="50"/>
        <v>-470</v>
      </c>
      <c r="L143" s="167">
        <f t="shared" si="49"/>
        <v>1.2171835256227029E-3</v>
      </c>
    </row>
    <row r="144" spans="1:12" x14ac:dyDescent="0.25">
      <c r="A144" s="1"/>
      <c r="B144" s="165" t="s">
        <v>121</v>
      </c>
      <c r="C144" s="166">
        <v>2048</v>
      </c>
      <c r="D144" s="166">
        <v>1112</v>
      </c>
      <c r="E144" s="166">
        <v>393</v>
      </c>
      <c r="F144" s="166">
        <v>2475</v>
      </c>
      <c r="G144" s="166">
        <v>2470</v>
      </c>
      <c r="H144" s="166">
        <v>3026</v>
      </c>
      <c r="I144" s="166">
        <v>2329</v>
      </c>
      <c r="J144" s="181">
        <f t="shared" si="51"/>
        <v>-0.2303370786516854</v>
      </c>
      <c r="K144" s="165">
        <f t="shared" si="50"/>
        <v>-697</v>
      </c>
      <c r="L144" s="167">
        <f t="shared" si="49"/>
        <v>8.864354068715681E-4</v>
      </c>
    </row>
    <row r="145" spans="1:12" x14ac:dyDescent="0.25">
      <c r="A145" s="1"/>
      <c r="B145" s="165" t="s">
        <v>130</v>
      </c>
      <c r="C145" s="166">
        <v>1817</v>
      </c>
      <c r="D145" s="166">
        <v>2356</v>
      </c>
      <c r="E145" s="166">
        <v>36</v>
      </c>
      <c r="F145" s="166">
        <v>2272</v>
      </c>
      <c r="G145" s="166">
        <v>2745</v>
      </c>
      <c r="H145" s="166">
        <v>2511</v>
      </c>
      <c r="I145" s="166">
        <v>2672</v>
      </c>
      <c r="J145" s="181">
        <f t="shared" si="51"/>
        <v>6.4117881322182324E-2</v>
      </c>
      <c r="K145" s="165">
        <f t="shared" si="50"/>
        <v>161</v>
      </c>
      <c r="L145" s="167">
        <f t="shared" si="49"/>
        <v>1.016983858806711E-3</v>
      </c>
    </row>
    <row r="146" spans="1:12" x14ac:dyDescent="0.25">
      <c r="A146" s="164" t="s">
        <v>146</v>
      </c>
      <c r="B146" s="165" t="s">
        <v>133</v>
      </c>
      <c r="C146" s="166">
        <v>5369</v>
      </c>
      <c r="D146" s="166">
        <v>4700</v>
      </c>
      <c r="E146" s="166">
        <v>49</v>
      </c>
      <c r="F146" s="166">
        <v>1093</v>
      </c>
      <c r="G146" s="166">
        <v>2006</v>
      </c>
      <c r="H146" s="166">
        <v>1847</v>
      </c>
      <c r="I146" s="166">
        <v>1318</v>
      </c>
      <c r="J146" s="181">
        <f t="shared" si="51"/>
        <v>-0.28641039523551703</v>
      </c>
      <c r="K146" s="165">
        <f t="shared" si="50"/>
        <v>-529</v>
      </c>
      <c r="L146" s="167">
        <f t="shared" si="49"/>
        <v>5.0164099023474742E-4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26410</v>
      </c>
      <c r="D147" s="171">
        <f t="shared" ref="D147:I147" si="53">D139-SUM(D140:D146)</f>
        <v>16813</v>
      </c>
      <c r="E147" s="171">
        <f t="shared" si="53"/>
        <v>7052</v>
      </c>
      <c r="F147" s="171">
        <f t="shared" si="53"/>
        <v>34554</v>
      </c>
      <c r="G147" s="171">
        <f t="shared" si="53"/>
        <v>39131</v>
      </c>
      <c r="H147" s="171">
        <f t="shared" si="53"/>
        <v>40590</v>
      </c>
      <c r="I147" s="171">
        <f t="shared" si="53"/>
        <v>39826</v>
      </c>
      <c r="J147" s="182">
        <f t="shared" si="51"/>
        <v>-1.8822370041882253E-2</v>
      </c>
      <c r="K147" s="170">
        <f>I147-H147</f>
        <v>-764</v>
      </c>
      <c r="L147" s="172">
        <f t="shared" si="49"/>
        <v>1.5158083518276974E-2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61923</v>
      </c>
      <c r="D149" s="178">
        <v>29561</v>
      </c>
      <c r="E149" s="178">
        <v>18252</v>
      </c>
      <c r="F149" s="178">
        <v>52240</v>
      </c>
      <c r="G149" s="178">
        <v>59561</v>
      </c>
      <c r="H149" s="178">
        <v>62533</v>
      </c>
      <c r="I149" s="178">
        <v>58534</v>
      </c>
      <c r="J149" s="179">
        <f>IFERROR(I149/H149-1,"-")</f>
        <v>-6.3950234276302087E-2</v>
      </c>
      <c r="K149" s="178">
        <f>I149-H149</f>
        <v>-3999</v>
      </c>
      <c r="L149" s="179">
        <f t="shared" ref="L149:L161" si="54">I149/I$9</f>
        <v>2.2278492960850309E-2</v>
      </c>
    </row>
    <row r="150" spans="1:12" x14ac:dyDescent="0.25">
      <c r="A150" s="1" t="s">
        <v>98</v>
      </c>
      <c r="B150" s="161" t="s">
        <v>99</v>
      </c>
      <c r="C150" s="162">
        <v>23695</v>
      </c>
      <c r="D150" s="162">
        <v>10044</v>
      </c>
      <c r="E150" s="162">
        <v>12143</v>
      </c>
      <c r="F150" s="162">
        <v>25887</v>
      </c>
      <c r="G150" s="162">
        <v>26374</v>
      </c>
      <c r="H150" s="162">
        <v>25325</v>
      </c>
      <c r="I150" s="162">
        <v>21706</v>
      </c>
      <c r="J150" s="180">
        <f>IFERROR(I150/H150-1,"-")</f>
        <v>-0.14290227048371174</v>
      </c>
      <c r="K150" s="161">
        <f t="shared" ref="K150:K160" si="55">I150-H150</f>
        <v>-3619</v>
      </c>
      <c r="L150" s="163">
        <f t="shared" si="54"/>
        <v>8.2614714218781689E-3</v>
      </c>
    </row>
    <row r="151" spans="1:12" x14ac:dyDescent="0.25">
      <c r="A151" s="164" t="s">
        <v>105</v>
      </c>
      <c r="B151" s="165" t="s">
        <v>105</v>
      </c>
      <c r="C151" s="166">
        <v>13418</v>
      </c>
      <c r="D151" s="166">
        <v>4891</v>
      </c>
      <c r="E151" s="166">
        <v>10815</v>
      </c>
      <c r="F151" s="166">
        <v>17312</v>
      </c>
      <c r="G151" s="166">
        <v>17961</v>
      </c>
      <c r="H151" s="166">
        <v>17746</v>
      </c>
      <c r="I151" s="166">
        <v>14010</v>
      </c>
      <c r="J151" s="181">
        <f>IFERROR(I151/H151-1,"-")</f>
        <v>-0.21052631578947367</v>
      </c>
      <c r="K151" s="165">
        <f t="shared" si="55"/>
        <v>-3736</v>
      </c>
      <c r="L151" s="167">
        <f t="shared" si="54"/>
        <v>5.3323143195666252E-3</v>
      </c>
    </row>
    <row r="152" spans="1:12" x14ac:dyDescent="0.25">
      <c r="A152" s="164" t="s">
        <v>102</v>
      </c>
      <c r="B152" s="165" t="s">
        <v>102</v>
      </c>
      <c r="C152" s="166">
        <v>10277</v>
      </c>
      <c r="D152" s="166">
        <v>5153</v>
      </c>
      <c r="E152" s="166">
        <v>1328</v>
      </c>
      <c r="F152" s="166">
        <v>8575</v>
      </c>
      <c r="G152" s="166">
        <v>8413</v>
      </c>
      <c r="H152" s="166">
        <v>7579</v>
      </c>
      <c r="I152" s="166">
        <v>7696</v>
      </c>
      <c r="J152" s="181">
        <f>IFERROR(I152/H152-1,"-")</f>
        <v>1.5437392795883298E-2</v>
      </c>
      <c r="K152" s="165">
        <f t="shared" si="55"/>
        <v>117</v>
      </c>
      <c r="L152" s="167">
        <f t="shared" si="54"/>
        <v>2.929157102311545E-3</v>
      </c>
    </row>
    <row r="153" spans="1:12" x14ac:dyDescent="0.25">
      <c r="A153" s="1"/>
      <c r="B153" s="161" t="s">
        <v>109</v>
      </c>
      <c r="C153" s="162">
        <v>38228</v>
      </c>
      <c r="D153" s="162">
        <v>19517</v>
      </c>
      <c r="E153" s="162">
        <v>6109</v>
      </c>
      <c r="F153" s="162">
        <v>26353</v>
      </c>
      <c r="G153" s="162">
        <v>33187</v>
      </c>
      <c r="H153" s="162">
        <v>37208</v>
      </c>
      <c r="I153" s="162">
        <v>36828</v>
      </c>
      <c r="J153" s="180">
        <f>IFERROR(I153/H153-1,"-")</f>
        <v>-1.021285745001077E-2</v>
      </c>
      <c r="K153" s="161">
        <f t="shared" si="55"/>
        <v>-380</v>
      </c>
      <c r="L153" s="163">
        <f t="shared" si="54"/>
        <v>1.4017021538972139E-2</v>
      </c>
    </row>
    <row r="154" spans="1:12" s="57" customFormat="1" x14ac:dyDescent="0.25">
      <c r="B154" s="165" t="s">
        <v>112</v>
      </c>
      <c r="C154" s="166">
        <v>11853</v>
      </c>
      <c r="D154" s="166">
        <v>5840</v>
      </c>
      <c r="E154" s="166">
        <v>235</v>
      </c>
      <c r="F154" s="166">
        <v>8984</v>
      </c>
      <c r="G154" s="166">
        <v>11077</v>
      </c>
      <c r="H154" s="166">
        <v>11470</v>
      </c>
      <c r="I154" s="166">
        <v>8908</v>
      </c>
      <c r="J154" s="181">
        <f t="shared" ref="J154:J161" si="56">IFERROR(I154/H154-1,"-")</f>
        <v>-0.22336530078465566</v>
      </c>
      <c r="K154" s="165">
        <f t="shared" si="55"/>
        <v>-2562</v>
      </c>
      <c r="L154" s="167">
        <f t="shared" si="54"/>
        <v>3.3904536729978227E-3</v>
      </c>
    </row>
    <row r="155" spans="1:12" s="57" customFormat="1" x14ac:dyDescent="0.25">
      <c r="B155" s="165" t="s">
        <v>115</v>
      </c>
      <c r="C155" s="166">
        <v>11137</v>
      </c>
      <c r="D155" s="166">
        <v>5801</v>
      </c>
      <c r="E155" s="166">
        <v>1275</v>
      </c>
      <c r="F155" s="166">
        <v>6658</v>
      </c>
      <c r="G155" s="166">
        <v>7235</v>
      </c>
      <c r="H155" s="166">
        <v>7946</v>
      </c>
      <c r="I155" s="166">
        <v>7480</v>
      </c>
      <c r="J155" s="181">
        <f t="shared" si="56"/>
        <v>-5.8645859551975876E-2</v>
      </c>
      <c r="K155" s="165">
        <f t="shared" si="55"/>
        <v>-466</v>
      </c>
      <c r="L155" s="167">
        <f t="shared" si="54"/>
        <v>2.8469458322882479E-3</v>
      </c>
    </row>
    <row r="156" spans="1:12" x14ac:dyDescent="0.25">
      <c r="A156" s="1"/>
      <c r="B156" s="165" t="s">
        <v>118</v>
      </c>
      <c r="C156" s="166">
        <v>4607</v>
      </c>
      <c r="D156" s="166">
        <v>2092</v>
      </c>
      <c r="E156" s="166">
        <v>1750</v>
      </c>
      <c r="F156" s="166">
        <v>2877</v>
      </c>
      <c r="G156" s="166">
        <v>4612</v>
      </c>
      <c r="H156" s="166">
        <v>5322</v>
      </c>
      <c r="I156" s="166">
        <v>8321</v>
      </c>
      <c r="J156" s="181">
        <f t="shared" si="56"/>
        <v>0.56350995866215703</v>
      </c>
      <c r="K156" s="165">
        <f t="shared" si="55"/>
        <v>2999</v>
      </c>
      <c r="L156" s="167">
        <f t="shared" si="54"/>
        <v>3.1670369345548812E-3</v>
      </c>
    </row>
    <row r="157" spans="1:12" x14ac:dyDescent="0.25">
      <c r="A157" s="1"/>
      <c r="B157" s="165" t="s">
        <v>125</v>
      </c>
      <c r="C157" s="166">
        <v>834</v>
      </c>
      <c r="D157" s="166">
        <v>599</v>
      </c>
      <c r="E157" s="166">
        <v>198</v>
      </c>
      <c r="F157" s="166">
        <v>760</v>
      </c>
      <c r="G157" s="166">
        <v>1054</v>
      </c>
      <c r="H157" s="166">
        <v>1467</v>
      </c>
      <c r="I157" s="166">
        <v>1387</v>
      </c>
      <c r="J157" s="181">
        <f t="shared" si="56"/>
        <v>-5.4533060668029987E-2</v>
      </c>
      <c r="K157" s="165">
        <f t="shared" si="55"/>
        <v>-80</v>
      </c>
      <c r="L157" s="167">
        <f t="shared" si="54"/>
        <v>5.2790292371441172E-4</v>
      </c>
    </row>
    <row r="158" spans="1:12" x14ac:dyDescent="0.25">
      <c r="A158" s="1"/>
      <c r="B158" s="165" t="s">
        <v>121</v>
      </c>
      <c r="C158" s="166">
        <v>1271</v>
      </c>
      <c r="D158" s="166">
        <v>736</v>
      </c>
      <c r="E158" s="166">
        <v>211</v>
      </c>
      <c r="F158" s="166">
        <v>1172</v>
      </c>
      <c r="G158" s="166">
        <v>1528</v>
      </c>
      <c r="H158" s="166">
        <v>1448</v>
      </c>
      <c r="I158" s="166">
        <v>1330</v>
      </c>
      <c r="J158" s="181">
        <f t="shared" si="56"/>
        <v>-8.1491712707182362E-2</v>
      </c>
      <c r="K158" s="165">
        <f t="shared" si="55"/>
        <v>-118</v>
      </c>
      <c r="L158" s="167">
        <f t="shared" si="54"/>
        <v>5.0620828301381948E-4</v>
      </c>
    </row>
    <row r="159" spans="1:12" x14ac:dyDescent="0.25">
      <c r="A159" s="1"/>
      <c r="B159" s="165" t="s">
        <v>130</v>
      </c>
      <c r="C159" s="166">
        <v>352</v>
      </c>
      <c r="D159" s="166">
        <v>432</v>
      </c>
      <c r="E159" s="166">
        <v>22</v>
      </c>
      <c r="F159" s="166">
        <v>288</v>
      </c>
      <c r="G159" s="166">
        <v>474</v>
      </c>
      <c r="H159" s="166">
        <v>350</v>
      </c>
      <c r="I159" s="166">
        <v>318</v>
      </c>
      <c r="J159" s="181">
        <f t="shared" si="56"/>
        <v>-9.1428571428571415E-2</v>
      </c>
      <c r="K159" s="165">
        <f t="shared" si="55"/>
        <v>-32</v>
      </c>
      <c r="L159" s="167">
        <f t="shared" si="54"/>
        <v>1.2103325864540947E-4</v>
      </c>
    </row>
    <row r="160" spans="1:12" x14ac:dyDescent="0.25">
      <c r="A160" s="164" t="s">
        <v>146</v>
      </c>
      <c r="B160" s="165" t="s">
        <v>133</v>
      </c>
      <c r="C160" s="166">
        <v>787</v>
      </c>
      <c r="D160" s="166">
        <v>575</v>
      </c>
      <c r="E160" s="166">
        <v>57</v>
      </c>
      <c r="F160" s="166">
        <v>486</v>
      </c>
      <c r="G160" s="166">
        <v>663</v>
      </c>
      <c r="H160" s="166">
        <v>589</v>
      </c>
      <c r="I160" s="166">
        <v>472</v>
      </c>
      <c r="J160" s="181">
        <f t="shared" si="56"/>
        <v>-0.19864176570458403</v>
      </c>
      <c r="K160" s="165">
        <f t="shared" si="55"/>
        <v>-117</v>
      </c>
      <c r="L160" s="167">
        <f t="shared" si="54"/>
        <v>1.7964684931016752E-4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7387</v>
      </c>
      <c r="D161" s="171">
        <f t="shared" ref="D161:I161" si="58">D153-SUM(D154:D160)</f>
        <v>3442</v>
      </c>
      <c r="E161" s="171">
        <f t="shared" si="58"/>
        <v>2361</v>
      </c>
      <c r="F161" s="171">
        <f t="shared" si="58"/>
        <v>5128</v>
      </c>
      <c r="G161" s="171">
        <f t="shared" si="58"/>
        <v>6544</v>
      </c>
      <c r="H161" s="171">
        <f t="shared" si="58"/>
        <v>8616</v>
      </c>
      <c r="I161" s="171">
        <f t="shared" si="58"/>
        <v>8612</v>
      </c>
      <c r="J161" s="182">
        <f t="shared" si="56"/>
        <v>-4.6425255338899962E-4</v>
      </c>
      <c r="K161" s="170">
        <f>I161-H161</f>
        <v>-4</v>
      </c>
      <c r="L161" s="172">
        <f t="shared" si="54"/>
        <v>3.2777937844473783E-3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B7751-0F72-4750-8E69-8354EF791D19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56097-1BB6-42E4-B480-DF6E6B01F899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893934</v>
      </c>
      <c r="D9" s="121">
        <v>2.0976097801655547E-2</v>
      </c>
      <c r="E9" s="120">
        <v>51667</v>
      </c>
      <c r="F9" s="121">
        <f t="shared" ref="F9:L21" si="4">IFERROR(E9/C9-1,"-")</f>
        <v>-0.94220266820593024</v>
      </c>
      <c r="G9" s="120">
        <v>576461</v>
      </c>
      <c r="H9" s="121">
        <f t="shared" si="4"/>
        <v>10.157237695240676</v>
      </c>
      <c r="I9" s="120">
        <v>810733</v>
      </c>
      <c r="J9" s="121">
        <f t="shared" si="4"/>
        <v>0.40639696354133248</v>
      </c>
      <c r="K9" s="120">
        <v>836960</v>
      </c>
      <c r="L9" s="121">
        <f t="shared" si="4"/>
        <v>3.2349737829840297E-2</v>
      </c>
      <c r="M9" s="120">
        <v>876312</v>
      </c>
      <c r="N9" s="121">
        <f>IFERROR(M9/K9-1,"-")</f>
        <v>4.701777862741352E-2</v>
      </c>
    </row>
    <row r="10" spans="1:15" x14ac:dyDescent="0.25">
      <c r="A10" s="1" t="s">
        <v>74</v>
      </c>
      <c r="B10" s="119" t="s">
        <v>75</v>
      </c>
      <c r="C10" s="120">
        <v>832182</v>
      </c>
      <c r="D10" s="121">
        <v>3.5273715272421402E-2</v>
      </c>
      <c r="E10" s="120">
        <v>53867</v>
      </c>
      <c r="F10" s="121">
        <f t="shared" si="4"/>
        <v>-0.93527016926585771</v>
      </c>
      <c r="G10" s="120">
        <v>608977</v>
      </c>
      <c r="H10" s="121">
        <f t="shared" si="4"/>
        <v>10.305196131212059</v>
      </c>
      <c r="I10" s="120">
        <v>773844</v>
      </c>
      <c r="J10" s="121">
        <f t="shared" si="4"/>
        <v>0.27072779431735516</v>
      </c>
      <c r="K10" s="120">
        <v>824761</v>
      </c>
      <c r="L10" s="121">
        <f t="shared" si="4"/>
        <v>6.5797499237572499E-2</v>
      </c>
      <c r="M10" s="120">
        <v>812017</v>
      </c>
      <c r="N10" s="121">
        <f t="shared" ref="N10:N13" si="5">IFERROR(M10/K10-1,"-")</f>
        <v>-1.5451749052149633E-2</v>
      </c>
    </row>
    <row r="11" spans="1:15" x14ac:dyDescent="0.25">
      <c r="A11" s="1" t="s">
        <v>76</v>
      </c>
      <c r="B11" s="119" t="s">
        <v>77</v>
      </c>
      <c r="C11" s="120">
        <v>381721</v>
      </c>
      <c r="D11" s="121">
        <v>-0.55779099968258161</v>
      </c>
      <c r="E11" s="120">
        <v>73467</v>
      </c>
      <c r="F11" s="121">
        <f t="shared" si="4"/>
        <v>-0.80753744226804391</v>
      </c>
      <c r="G11" s="120">
        <v>747881</v>
      </c>
      <c r="H11" s="121">
        <f t="shared" si="4"/>
        <v>9.1798222331114658</v>
      </c>
      <c r="I11" s="120">
        <v>818402</v>
      </c>
      <c r="J11" s="121">
        <f t="shared" si="4"/>
        <v>9.4294413148615863E-2</v>
      </c>
      <c r="K11" s="120">
        <v>866668</v>
      </c>
      <c r="L11" s="121">
        <f t="shared" si="4"/>
        <v>5.8975906705995396E-2</v>
      </c>
      <c r="M11" s="120">
        <v>828674</v>
      </c>
      <c r="N11" s="121">
        <f t="shared" si="5"/>
        <v>-4.3839163324364105E-2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71140</v>
      </c>
      <c r="F12" s="121" t="str">
        <f t="shared" si="4"/>
        <v>-</v>
      </c>
      <c r="G12" s="120">
        <v>725227</v>
      </c>
      <c r="H12" s="121">
        <f t="shared" si="4"/>
        <v>9.1943632274388527</v>
      </c>
      <c r="I12" s="120">
        <v>745949</v>
      </c>
      <c r="J12" s="121">
        <f t="shared" si="4"/>
        <v>2.8573122622296276E-2</v>
      </c>
      <c r="K12" s="120">
        <v>789795</v>
      </c>
      <c r="L12" s="121">
        <f t="shared" si="4"/>
        <v>5.8778817318610344E-2</v>
      </c>
      <c r="M12" s="120">
        <v>754621</v>
      </c>
      <c r="N12" s="121">
        <f t="shared" si="5"/>
        <v>-4.4535607341145478E-2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71284</v>
      </c>
      <c r="F13" s="121" t="str">
        <f t="shared" si="4"/>
        <v>-</v>
      </c>
      <c r="G13" s="120">
        <v>653261</v>
      </c>
      <c r="H13" s="121">
        <f t="shared" si="4"/>
        <v>8.1642023455473876</v>
      </c>
      <c r="I13" s="120">
        <v>671021</v>
      </c>
      <c r="J13" s="121">
        <f t="shared" si="4"/>
        <v>2.7186683423623847E-2</v>
      </c>
      <c r="K13" s="120">
        <v>746827</v>
      </c>
      <c r="L13" s="121">
        <f t="shared" si="4"/>
        <v>0.11297112907047624</v>
      </c>
      <c r="M13" s="120">
        <v>741128</v>
      </c>
      <c r="N13" s="121">
        <f t="shared" si="5"/>
        <v>-7.6309506753237111E-3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113899</v>
      </c>
      <c r="F14" s="121" t="str">
        <f t="shared" si="4"/>
        <v>-</v>
      </c>
      <c r="G14" s="120">
        <v>672943</v>
      </c>
      <c r="H14" s="121">
        <f t="shared" si="4"/>
        <v>4.9082432681586319</v>
      </c>
      <c r="I14" s="120">
        <v>758024</v>
      </c>
      <c r="J14" s="121">
        <f t="shared" si="4"/>
        <v>0.12643121334199181</v>
      </c>
      <c r="K14" s="120">
        <v>787690</v>
      </c>
      <c r="L14" s="121">
        <f t="shared" si="4"/>
        <v>3.9135964032801063E-2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254312</v>
      </c>
      <c r="F15" s="121" t="str">
        <f t="shared" si="4"/>
        <v>-</v>
      </c>
      <c r="G15" s="120">
        <v>858220</v>
      </c>
      <c r="H15" s="121">
        <f t="shared" si="4"/>
        <v>2.3746736292428197</v>
      </c>
      <c r="I15" s="120">
        <v>871300</v>
      </c>
      <c r="J15" s="121">
        <f t="shared" si="4"/>
        <v>1.5240847335182162E-2</v>
      </c>
      <c r="K15" s="120">
        <v>895588</v>
      </c>
      <c r="L15" s="121">
        <f t="shared" si="4"/>
        <v>2.7875588201538015E-2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191201</v>
      </c>
      <c r="D16" s="121">
        <v>-0.80228508439032353</v>
      </c>
      <c r="E16" s="120">
        <v>386772</v>
      </c>
      <c r="F16" s="121">
        <f t="shared" si="4"/>
        <v>1.0228555289982793</v>
      </c>
      <c r="G16" s="120">
        <v>895466</v>
      </c>
      <c r="H16" s="121">
        <f t="shared" si="4"/>
        <v>1.3152296443382663</v>
      </c>
      <c r="I16" s="120">
        <v>947197</v>
      </c>
      <c r="J16" s="121">
        <f t="shared" si="4"/>
        <v>5.7769920912686734E-2</v>
      </c>
      <c r="K16" s="120">
        <v>936279</v>
      </c>
      <c r="L16" s="121">
        <f t="shared" si="4"/>
        <v>-1.1526641237250557E-2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105790</v>
      </c>
      <c r="D17" s="121">
        <v>-0.86726440969738949</v>
      </c>
      <c r="E17" s="120">
        <v>422869</v>
      </c>
      <c r="F17" s="121">
        <f t="shared" si="4"/>
        <v>2.99724926741658</v>
      </c>
      <c r="G17" s="120">
        <v>748642</v>
      </c>
      <c r="H17" s="121">
        <f t="shared" si="4"/>
        <v>0.77038751953914808</v>
      </c>
      <c r="I17" s="120">
        <v>799868</v>
      </c>
      <c r="J17" s="121">
        <f t="shared" si="4"/>
        <v>6.8425228613943734E-2</v>
      </c>
      <c r="K17" s="120">
        <v>807680</v>
      </c>
      <c r="L17" s="121">
        <f t="shared" si="4"/>
        <v>9.7666114908960822E-3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101639</v>
      </c>
      <c r="D18" s="121">
        <v>-0.8772455089820359</v>
      </c>
      <c r="E18" s="120">
        <v>627412</v>
      </c>
      <c r="F18" s="121">
        <f t="shared" si="4"/>
        <v>5.1729454244925668</v>
      </c>
      <c r="G18" s="120">
        <v>801936</v>
      </c>
      <c r="H18" s="121">
        <f t="shared" si="4"/>
        <v>0.27816490599478483</v>
      </c>
      <c r="I18" s="120">
        <v>863416</v>
      </c>
      <c r="J18" s="121">
        <f t="shared" si="4"/>
        <v>7.6664471977813786E-2</v>
      </c>
      <c r="K18" s="120">
        <v>870321</v>
      </c>
      <c r="L18" s="121">
        <f t="shared" si="4"/>
        <v>7.997303733078942E-3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110775</v>
      </c>
      <c r="D19" s="121">
        <v>-0.86625818719628145</v>
      </c>
      <c r="E19" s="120">
        <v>660916</v>
      </c>
      <c r="F19" s="121">
        <f t="shared" si="4"/>
        <v>4.9662920334010385</v>
      </c>
      <c r="G19" s="120">
        <v>785918</v>
      </c>
      <c r="H19" s="121">
        <f t="shared" si="4"/>
        <v>0.18913447397248673</v>
      </c>
      <c r="I19" s="120">
        <v>847777</v>
      </c>
      <c r="J19" s="121">
        <f t="shared" si="4"/>
        <v>7.8709229207118314E-2</v>
      </c>
      <c r="K19" s="120">
        <v>817457</v>
      </c>
      <c r="L19" s="121">
        <f t="shared" si="4"/>
        <v>-3.5764121933008375E-2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118240</v>
      </c>
      <c r="D20" s="121">
        <v>-0.86305431499360674</v>
      </c>
      <c r="E20" s="120">
        <v>579557</v>
      </c>
      <c r="F20" s="121">
        <f t="shared" si="4"/>
        <v>3.9015307848443843</v>
      </c>
      <c r="G20" s="120">
        <v>790311</v>
      </c>
      <c r="H20" s="121">
        <f t="shared" si="4"/>
        <v>0.36364671637129731</v>
      </c>
      <c r="I20" s="120">
        <v>831777</v>
      </c>
      <c r="J20" s="121">
        <f t="shared" si="4"/>
        <v>5.2467952489589464E-2</v>
      </c>
      <c r="K20" s="120">
        <v>834955</v>
      </c>
      <c r="L20" s="121">
        <f t="shared" si="4"/>
        <v>3.8207356058175268E-3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2858440</v>
      </c>
      <c r="D21" s="124">
        <v>-0.71680604408130044</v>
      </c>
      <c r="E21" s="123">
        <v>3367162</v>
      </c>
      <c r="F21" s="124">
        <f t="shared" si="4"/>
        <v>0.17797190075705638</v>
      </c>
      <c r="G21" s="123">
        <v>8865243</v>
      </c>
      <c r="H21" s="124">
        <f t="shared" si="4"/>
        <v>1.6328531267577859</v>
      </c>
      <c r="I21" s="123">
        <v>9739308</v>
      </c>
      <c r="J21" s="124">
        <f t="shared" si="4"/>
        <v>9.8594590131370285E-2</v>
      </c>
      <c r="K21" s="123">
        <v>10014981</v>
      </c>
      <c r="L21" s="124">
        <f t="shared" si="4"/>
        <v>2.8305193757092395E-2</v>
      </c>
      <c r="M21" s="123">
        <v>4012752</v>
      </c>
      <c r="N21" s="124">
        <v>-1.2855807770261851E-2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249</v>
      </c>
      <c r="G30" s="118" t="s">
        <v>71</v>
      </c>
      <c r="H30" s="117" t="s">
        <v>249</v>
      </c>
      <c r="I30" s="118" t="s">
        <v>71</v>
      </c>
      <c r="J30" s="117" t="s">
        <v>249</v>
      </c>
      <c r="K30" s="118" t="s">
        <v>71</v>
      </c>
      <c r="L30" s="117" t="s">
        <v>249</v>
      </c>
      <c r="M30" s="118" t="s">
        <v>71</v>
      </c>
      <c r="N30" s="117" t="s">
        <v>275</v>
      </c>
    </row>
    <row r="31" spans="1:15" x14ac:dyDescent="0.25">
      <c r="B31" s="119" t="s">
        <v>73</v>
      </c>
      <c r="C31" s="120">
        <v>37671</v>
      </c>
      <c r="D31" s="121">
        <v>0.29409137753349368</v>
      </c>
      <c r="E31" s="120">
        <v>5567</v>
      </c>
      <c r="F31" s="121">
        <f t="shared" ref="F31:L43" si="6">IFERROR(E31/C31-1,"-")</f>
        <v>-0.85222054099970801</v>
      </c>
      <c r="G31" s="120">
        <v>23050</v>
      </c>
      <c r="H31" s="121">
        <f t="shared" si="6"/>
        <v>3.1404706305011674</v>
      </c>
      <c r="I31" s="120">
        <v>31748</v>
      </c>
      <c r="J31" s="121">
        <f t="shared" si="6"/>
        <v>0.377353579175705</v>
      </c>
      <c r="K31" s="120">
        <v>32373</v>
      </c>
      <c r="L31" s="121">
        <f t="shared" si="6"/>
        <v>1.9686279450674027E-2</v>
      </c>
      <c r="M31" s="120">
        <v>34050</v>
      </c>
      <c r="N31" s="121">
        <f t="shared" ref="N31:N35" si="7">IFERROR(M31/K31-1,"-")</f>
        <v>5.1802427949216856E-2</v>
      </c>
    </row>
    <row r="32" spans="1:15" x14ac:dyDescent="0.25">
      <c r="B32" s="119" t="s">
        <v>75</v>
      </c>
      <c r="C32" s="120">
        <v>31441</v>
      </c>
      <c r="D32" s="121">
        <v>-0.1028904043142066</v>
      </c>
      <c r="E32" s="120">
        <v>8033</v>
      </c>
      <c r="F32" s="121">
        <f t="shared" si="6"/>
        <v>-0.74450558188352789</v>
      </c>
      <c r="G32" s="120">
        <v>23773</v>
      </c>
      <c r="H32" s="121">
        <f t="shared" si="6"/>
        <v>1.9594174032117517</v>
      </c>
      <c r="I32" s="120">
        <v>21281</v>
      </c>
      <c r="J32" s="121">
        <f t="shared" si="6"/>
        <v>-0.10482480124510996</v>
      </c>
      <c r="K32" s="120">
        <v>26641</v>
      </c>
      <c r="L32" s="121">
        <f t="shared" si="6"/>
        <v>0.25186786335228617</v>
      </c>
      <c r="M32" s="120">
        <v>30506</v>
      </c>
      <c r="N32" s="121">
        <f t="shared" si="7"/>
        <v>0.14507713674411615</v>
      </c>
    </row>
    <row r="33" spans="2:15" x14ac:dyDescent="0.25">
      <c r="B33" s="119" t="s">
        <v>77</v>
      </c>
      <c r="C33" s="120">
        <v>13981</v>
      </c>
      <c r="D33" s="121">
        <v>-0.59311428654579323</v>
      </c>
      <c r="E33" s="120">
        <v>11915</v>
      </c>
      <c r="F33" s="121">
        <f t="shared" si="6"/>
        <v>-0.14777197625348693</v>
      </c>
      <c r="G33" s="120">
        <v>26880</v>
      </c>
      <c r="H33" s="121">
        <f t="shared" si="6"/>
        <v>1.2559798573227026</v>
      </c>
      <c r="I33" s="120">
        <v>24322</v>
      </c>
      <c r="J33" s="121">
        <f t="shared" si="6"/>
        <v>-9.5163690476190443E-2</v>
      </c>
      <c r="K33" s="120">
        <v>38910</v>
      </c>
      <c r="L33" s="121">
        <f t="shared" si="6"/>
        <v>0.59978620179261566</v>
      </c>
      <c r="M33" s="120">
        <v>29803</v>
      </c>
      <c r="N33" s="121">
        <f t="shared" si="7"/>
        <v>-0.23405294268825494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15305</v>
      </c>
      <c r="F34" s="121" t="str">
        <f t="shared" si="6"/>
        <v>-</v>
      </c>
      <c r="G34" s="120">
        <v>48682</v>
      </c>
      <c r="H34" s="121">
        <f t="shared" si="6"/>
        <v>2.1807905913100294</v>
      </c>
      <c r="I34" s="120">
        <v>46080</v>
      </c>
      <c r="J34" s="121">
        <f t="shared" si="6"/>
        <v>-5.3448913356065941E-2</v>
      </c>
      <c r="K34" s="120">
        <v>38278</v>
      </c>
      <c r="L34" s="121">
        <f t="shared" si="6"/>
        <v>-0.16931423611111107</v>
      </c>
      <c r="M34" s="120">
        <v>53611</v>
      </c>
      <c r="N34" s="121">
        <f t="shared" si="7"/>
        <v>0.40056951773864879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16133</v>
      </c>
      <c r="F35" s="121" t="str">
        <f t="shared" si="6"/>
        <v>-</v>
      </c>
      <c r="G35" s="120">
        <v>35593</v>
      </c>
      <c r="H35" s="121">
        <f t="shared" si="6"/>
        <v>1.2062232690758075</v>
      </c>
      <c r="I35" s="120">
        <v>29396</v>
      </c>
      <c r="J35" s="121">
        <f t="shared" si="6"/>
        <v>-0.17410726828308942</v>
      </c>
      <c r="K35" s="120">
        <v>41371</v>
      </c>
      <c r="L35" s="121">
        <f t="shared" si="6"/>
        <v>0.40736834943529732</v>
      </c>
      <c r="M35" s="120">
        <v>35251</v>
      </c>
      <c r="N35" s="121">
        <f t="shared" si="7"/>
        <v>-0.14792970921660098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23727</v>
      </c>
      <c r="F36" s="121" t="str">
        <f t="shared" si="6"/>
        <v>-</v>
      </c>
      <c r="G36" s="120">
        <v>44483</v>
      </c>
      <c r="H36" s="121">
        <f t="shared" si="6"/>
        <v>0.87478400134867451</v>
      </c>
      <c r="I36" s="120">
        <v>44590</v>
      </c>
      <c r="J36" s="121">
        <f t="shared" si="6"/>
        <v>2.4054133039588255E-3</v>
      </c>
      <c r="K36" s="120">
        <v>47095</v>
      </c>
      <c r="L36" s="121">
        <f t="shared" si="6"/>
        <v>5.6178515362188763E-2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62543</v>
      </c>
      <c r="F37" s="121" t="str">
        <f t="shared" si="6"/>
        <v>-</v>
      </c>
      <c r="G37" s="120">
        <v>72292</v>
      </c>
      <c r="H37" s="121">
        <f t="shared" si="6"/>
        <v>0.15587675679132751</v>
      </c>
      <c r="I37" s="120">
        <v>66167</v>
      </c>
      <c r="J37" s="121">
        <f t="shared" si="6"/>
        <v>-8.4725834117191368E-2</v>
      </c>
      <c r="K37" s="120">
        <v>72329</v>
      </c>
      <c r="L37" s="121">
        <f t="shared" si="6"/>
        <v>9.3127994317409035E-2</v>
      </c>
      <c r="M37" s="120"/>
      <c r="N37" s="121"/>
    </row>
    <row r="38" spans="2:15" x14ac:dyDescent="0.25">
      <c r="B38" s="119" t="s">
        <v>87</v>
      </c>
      <c r="C38" s="120">
        <v>60743</v>
      </c>
      <c r="D38" s="121">
        <v>-0.44106334425264093</v>
      </c>
      <c r="E38" s="120">
        <v>68184</v>
      </c>
      <c r="F38" s="121">
        <f t="shared" si="6"/>
        <v>0.12249971190095987</v>
      </c>
      <c r="G38" s="120">
        <v>87149</v>
      </c>
      <c r="H38" s="121">
        <f t="shared" si="6"/>
        <v>0.27814443271148659</v>
      </c>
      <c r="I38" s="120">
        <v>132200</v>
      </c>
      <c r="J38" s="121">
        <f t="shared" si="6"/>
        <v>0.51694224833331415</v>
      </c>
      <c r="K38" s="120">
        <v>90782</v>
      </c>
      <c r="L38" s="121">
        <f t="shared" si="6"/>
        <v>-0.31329803328290473</v>
      </c>
      <c r="M38" s="120"/>
      <c r="N38" s="121"/>
    </row>
    <row r="39" spans="2:15" x14ac:dyDescent="0.25">
      <c r="B39" s="119" t="s">
        <v>89</v>
      </c>
      <c r="C39" s="120">
        <v>30758</v>
      </c>
      <c r="D39" s="121">
        <v>-0.31096126705347338</v>
      </c>
      <c r="E39" s="120">
        <v>42507</v>
      </c>
      <c r="F39" s="121">
        <f t="shared" si="6"/>
        <v>0.38198192340204185</v>
      </c>
      <c r="G39" s="120">
        <v>45509</v>
      </c>
      <c r="H39" s="121">
        <f t="shared" si="6"/>
        <v>7.0623661985084851E-2</v>
      </c>
      <c r="I39" s="120">
        <v>54675</v>
      </c>
      <c r="J39" s="121">
        <f t="shared" si="6"/>
        <v>0.20141070996945665</v>
      </c>
      <c r="K39" s="120">
        <v>51020</v>
      </c>
      <c r="L39" s="121">
        <f t="shared" si="6"/>
        <v>-6.6849565614997664E-2</v>
      </c>
      <c r="M39" s="120"/>
      <c r="N39" s="121"/>
    </row>
    <row r="40" spans="2:15" x14ac:dyDescent="0.25">
      <c r="B40" s="119" t="s">
        <v>91</v>
      </c>
      <c r="C40" s="120">
        <v>28673</v>
      </c>
      <c r="D40" s="121">
        <v>-0.43128309895471761</v>
      </c>
      <c r="E40" s="120">
        <v>36401</v>
      </c>
      <c r="F40" s="121">
        <f t="shared" si="6"/>
        <v>0.26952184982387606</v>
      </c>
      <c r="G40" s="120">
        <v>38548</v>
      </c>
      <c r="H40" s="121">
        <f t="shared" si="6"/>
        <v>5.8981896101755416E-2</v>
      </c>
      <c r="I40" s="120">
        <v>44421</v>
      </c>
      <c r="J40" s="121">
        <f t="shared" si="6"/>
        <v>0.15235550482515303</v>
      </c>
      <c r="K40" s="120">
        <v>43620</v>
      </c>
      <c r="L40" s="121">
        <f t="shared" si="6"/>
        <v>-1.8032011886270016E-2</v>
      </c>
      <c r="M40" s="120"/>
      <c r="N40" s="121"/>
    </row>
    <row r="41" spans="2:15" x14ac:dyDescent="0.25">
      <c r="B41" s="119" t="s">
        <v>93</v>
      </c>
      <c r="C41" s="120">
        <v>10757</v>
      </c>
      <c r="D41" s="121">
        <v>-0.7234277780634546</v>
      </c>
      <c r="E41" s="120">
        <v>27872</v>
      </c>
      <c r="F41" s="121">
        <f t="shared" si="6"/>
        <v>1.5910569861485544</v>
      </c>
      <c r="G41" s="120">
        <v>30570</v>
      </c>
      <c r="H41" s="121">
        <f t="shared" si="6"/>
        <v>9.6799655568312382E-2</v>
      </c>
      <c r="I41" s="120">
        <v>36335</v>
      </c>
      <c r="J41" s="121">
        <f t="shared" si="6"/>
        <v>0.18858357867190056</v>
      </c>
      <c r="K41" s="120">
        <v>27880</v>
      </c>
      <c r="L41" s="121">
        <f t="shared" si="6"/>
        <v>-0.23269574790147241</v>
      </c>
      <c r="M41" s="120"/>
      <c r="N41" s="121"/>
    </row>
    <row r="42" spans="2:15" x14ac:dyDescent="0.25">
      <c r="B42" s="119" t="s">
        <v>95</v>
      </c>
      <c r="C42" s="120">
        <v>8464</v>
      </c>
      <c r="D42" s="121">
        <v>-0.78860610904368245</v>
      </c>
      <c r="E42" s="120">
        <v>32687</v>
      </c>
      <c r="F42" s="121">
        <f t="shared" si="6"/>
        <v>2.8618856332703215</v>
      </c>
      <c r="G42" s="120">
        <v>36689</v>
      </c>
      <c r="H42" s="121">
        <f t="shared" si="6"/>
        <v>0.12243399516627407</v>
      </c>
      <c r="I42" s="120">
        <v>45648</v>
      </c>
      <c r="J42" s="121">
        <f t="shared" si="6"/>
        <v>0.24418763117010545</v>
      </c>
      <c r="K42" s="120">
        <v>41448</v>
      </c>
      <c r="L42" s="121">
        <f t="shared" si="6"/>
        <v>-9.2008412197686629E-2</v>
      </c>
      <c r="M42" s="120"/>
      <c r="N42" s="121"/>
    </row>
    <row r="43" spans="2:15" ht="15.75" x14ac:dyDescent="0.25">
      <c r="B43" s="122" t="s">
        <v>32</v>
      </c>
      <c r="C43" s="123">
        <v>241430</v>
      </c>
      <c r="D43" s="124">
        <v>-0.60713065269392863</v>
      </c>
      <c r="E43" s="123">
        <v>350874</v>
      </c>
      <c r="F43" s="124">
        <f t="shared" si="6"/>
        <v>0.45331566085407782</v>
      </c>
      <c r="G43" s="123">
        <v>513218</v>
      </c>
      <c r="H43" s="124">
        <f t="shared" si="6"/>
        <v>0.4626846104299549</v>
      </c>
      <c r="I43" s="123">
        <v>576863</v>
      </c>
      <c r="J43" s="124">
        <f t="shared" si="6"/>
        <v>0.12401162858668235</v>
      </c>
      <c r="K43" s="123">
        <v>551747</v>
      </c>
      <c r="L43" s="124">
        <f t="shared" si="6"/>
        <v>-4.3538933854312067E-2</v>
      </c>
      <c r="M43" s="123">
        <v>183221</v>
      </c>
      <c r="N43" s="124">
        <v>3.1806637270305638E-2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276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249</v>
      </c>
      <c r="G52" s="118" t="s">
        <v>71</v>
      </c>
      <c r="H52" s="117" t="s">
        <v>249</v>
      </c>
      <c r="I52" s="118" t="s">
        <v>71</v>
      </c>
      <c r="J52" s="117" t="s">
        <v>249</v>
      </c>
      <c r="K52" s="118" t="s">
        <v>71</v>
      </c>
      <c r="L52" s="117" t="s">
        <v>249</v>
      </c>
      <c r="M52" s="118" t="s">
        <v>71</v>
      </c>
      <c r="N52" s="117" t="s">
        <v>275</v>
      </c>
    </row>
    <row r="53" spans="1:15" x14ac:dyDescent="0.25">
      <c r="A53" s="1">
        <v>1</v>
      </c>
      <c r="B53" s="119" t="s">
        <v>73</v>
      </c>
      <c r="C53" s="120">
        <v>23617</v>
      </c>
      <c r="D53" s="121">
        <v>-2.8026998106840062E-2</v>
      </c>
      <c r="E53" s="120">
        <v>1838</v>
      </c>
      <c r="F53" s="121">
        <f>IFERROR(E53/C53-1,"-")</f>
        <v>-0.92217470466189611</v>
      </c>
      <c r="G53" s="120">
        <v>16394</v>
      </c>
      <c r="H53" s="121">
        <f>IFERROR(G53/E53-1,"-")</f>
        <v>7.9194776931447226</v>
      </c>
      <c r="I53" s="120">
        <v>25146</v>
      </c>
      <c r="J53" s="121">
        <f>IFERROR(I53/G53-1,"-")</f>
        <v>0.53385384896913513</v>
      </c>
      <c r="K53" s="120">
        <v>18647</v>
      </c>
      <c r="L53" s="121">
        <f>IFERROR(K53/I53-1,"-")</f>
        <v>-0.25845064821442776</v>
      </c>
      <c r="M53" s="120">
        <v>21537</v>
      </c>
      <c r="N53" s="121">
        <f t="shared" ref="N53:N57" si="8">IFERROR(M53/K53-1,"-")</f>
        <v>0.15498471604011366</v>
      </c>
    </row>
    <row r="54" spans="1:15" x14ac:dyDescent="0.25">
      <c r="A54" s="1">
        <v>2</v>
      </c>
      <c r="B54" s="119" t="s">
        <v>75</v>
      </c>
      <c r="C54" s="120">
        <v>21412</v>
      </c>
      <c r="D54" s="121">
        <v>-0.12109022247762913</v>
      </c>
      <c r="E54" s="120">
        <v>3018</v>
      </c>
      <c r="F54" s="121">
        <f t="shared" ref="F54:L65" si="9">IFERROR(E54/C54-1,"-")</f>
        <v>-0.85905099943956653</v>
      </c>
      <c r="G54" s="120">
        <v>16294</v>
      </c>
      <c r="H54" s="121">
        <f t="shared" si="9"/>
        <v>4.3989396951623592</v>
      </c>
      <c r="I54" s="120">
        <v>16027</v>
      </c>
      <c r="J54" s="121">
        <f t="shared" si="9"/>
        <v>-1.6386399901804349E-2</v>
      </c>
      <c r="K54" s="120">
        <v>16643</v>
      </c>
      <c r="L54" s="121">
        <f t="shared" si="9"/>
        <v>3.8435140700068704E-2</v>
      </c>
      <c r="M54" s="120">
        <v>19156</v>
      </c>
      <c r="N54" s="121">
        <f t="shared" si="8"/>
        <v>0.15099441206513253</v>
      </c>
    </row>
    <row r="55" spans="1:15" x14ac:dyDescent="0.25">
      <c r="A55" s="1">
        <v>3</v>
      </c>
      <c r="B55" s="119" t="s">
        <v>77</v>
      </c>
      <c r="C55" s="120">
        <v>7343</v>
      </c>
      <c r="D55" s="121">
        <v>-0.65350132125330318</v>
      </c>
      <c r="E55" s="120">
        <v>4318</v>
      </c>
      <c r="F55" s="121">
        <f t="shared" si="9"/>
        <v>-0.41195696581778563</v>
      </c>
      <c r="G55" s="120">
        <v>18322</v>
      </c>
      <c r="H55" s="121">
        <f t="shared" si="9"/>
        <v>3.2431681333950904</v>
      </c>
      <c r="I55" s="120">
        <v>18063</v>
      </c>
      <c r="J55" s="121">
        <f t="shared" si="9"/>
        <v>-1.4136011352472444E-2</v>
      </c>
      <c r="K55" s="120">
        <v>20604</v>
      </c>
      <c r="L55" s="121">
        <f t="shared" si="9"/>
        <v>0.14067430659358915</v>
      </c>
      <c r="M55" s="120">
        <v>18642</v>
      </c>
      <c r="N55" s="121">
        <f t="shared" si="8"/>
        <v>-9.5224228305183511E-2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3687</v>
      </c>
      <c r="F56" s="121" t="str">
        <f t="shared" si="9"/>
        <v>-</v>
      </c>
      <c r="G56" s="120">
        <v>33602</v>
      </c>
      <c r="H56" s="121">
        <f t="shared" si="9"/>
        <v>8.1136425278003799</v>
      </c>
      <c r="I56" s="120">
        <v>31153</v>
      </c>
      <c r="J56" s="121">
        <f t="shared" si="9"/>
        <v>-7.2882566513898017E-2</v>
      </c>
      <c r="K56" s="120">
        <v>18824</v>
      </c>
      <c r="L56" s="121">
        <f t="shared" si="9"/>
        <v>-0.3957564279523641</v>
      </c>
      <c r="M56" s="120">
        <v>29526</v>
      </c>
      <c r="N56" s="121">
        <f t="shared" si="8"/>
        <v>0.56852953676158102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5269</v>
      </c>
      <c r="F57" s="121" t="str">
        <f t="shared" si="9"/>
        <v>-</v>
      </c>
      <c r="G57" s="120">
        <v>21960</v>
      </c>
      <c r="H57" s="121">
        <f t="shared" si="9"/>
        <v>3.1677737711140637</v>
      </c>
      <c r="I57" s="120">
        <v>18994</v>
      </c>
      <c r="J57" s="121">
        <f t="shared" si="9"/>
        <v>-0.13506375227686707</v>
      </c>
      <c r="K57" s="120">
        <v>22446</v>
      </c>
      <c r="L57" s="121">
        <f t="shared" si="9"/>
        <v>0.18174160261135097</v>
      </c>
      <c r="M57" s="120">
        <v>26725</v>
      </c>
      <c r="N57" s="121">
        <f t="shared" si="8"/>
        <v>0.1906353025037868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12085</v>
      </c>
      <c r="F58" s="121" t="str">
        <f t="shared" si="9"/>
        <v>-</v>
      </c>
      <c r="G58" s="120">
        <v>29605</v>
      </c>
      <c r="H58" s="121">
        <f t="shared" si="9"/>
        <v>1.4497310715763345</v>
      </c>
      <c r="I58" s="120">
        <v>26276</v>
      </c>
      <c r="J58" s="121">
        <f t="shared" si="9"/>
        <v>-0.1124472217530823</v>
      </c>
      <c r="K58" s="120">
        <v>24937</v>
      </c>
      <c r="L58" s="121">
        <f t="shared" si="9"/>
        <v>-5.0959050083726587E-2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34781</v>
      </c>
      <c r="F59" s="121" t="str">
        <f t="shared" si="9"/>
        <v>-</v>
      </c>
      <c r="G59" s="120">
        <v>45742</v>
      </c>
      <c r="H59" s="121">
        <f t="shared" si="9"/>
        <v>0.31514332537879874</v>
      </c>
      <c r="I59" s="120">
        <v>36382</v>
      </c>
      <c r="J59" s="121">
        <f t="shared" si="9"/>
        <v>-0.20462594552052815</v>
      </c>
      <c r="K59" s="120">
        <v>39454</v>
      </c>
      <c r="L59" s="121">
        <f t="shared" si="9"/>
        <v>8.4437359133637591E-2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38101</v>
      </c>
      <c r="D60" s="121">
        <v>-0.41627344037259473</v>
      </c>
      <c r="E60" s="120">
        <v>50516</v>
      </c>
      <c r="F60" s="121">
        <f t="shared" si="9"/>
        <v>0.32584446602451389</v>
      </c>
      <c r="G60" s="120">
        <v>58778</v>
      </c>
      <c r="H60" s="121">
        <f t="shared" si="9"/>
        <v>0.16355214189563694</v>
      </c>
      <c r="I60" s="120">
        <v>83159</v>
      </c>
      <c r="J60" s="121">
        <f t="shared" si="9"/>
        <v>0.41479805369355871</v>
      </c>
      <c r="K60" s="120">
        <v>50144</v>
      </c>
      <c r="L60" s="121">
        <f t="shared" si="9"/>
        <v>-0.39701054606236241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17630</v>
      </c>
      <c r="D61" s="121">
        <v>-0.50712887894883973</v>
      </c>
      <c r="E61" s="120">
        <v>34341</v>
      </c>
      <c r="F61" s="121">
        <f t="shared" si="9"/>
        <v>0.94787294384571763</v>
      </c>
      <c r="G61" s="120">
        <v>34328</v>
      </c>
      <c r="H61" s="121">
        <f t="shared" si="9"/>
        <v>-3.7855624472205029E-4</v>
      </c>
      <c r="I61" s="120">
        <v>27840</v>
      </c>
      <c r="J61" s="121">
        <f t="shared" si="9"/>
        <v>-0.18900023304591007</v>
      </c>
      <c r="K61" s="120">
        <v>29348</v>
      </c>
      <c r="L61" s="121">
        <f t="shared" si="9"/>
        <v>5.4166666666666696E-2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16572</v>
      </c>
      <c r="D62" s="121">
        <v>-0.50722569134701168</v>
      </c>
      <c r="E62" s="120">
        <v>24758</v>
      </c>
      <c r="F62" s="121">
        <f t="shared" si="9"/>
        <v>0.49396572531981664</v>
      </c>
      <c r="G62" s="120">
        <v>28657</v>
      </c>
      <c r="H62" s="121">
        <f t="shared" si="9"/>
        <v>0.15748444947087803</v>
      </c>
      <c r="I62" s="120">
        <v>24146</v>
      </c>
      <c r="J62" s="121">
        <f t="shared" si="9"/>
        <v>-0.15741354642844685</v>
      </c>
      <c r="K62" s="120">
        <v>26632</v>
      </c>
      <c r="L62" s="121">
        <f t="shared" si="9"/>
        <v>0.10295701151329406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5230</v>
      </c>
      <c r="D63" s="121">
        <v>-0.8050980099873295</v>
      </c>
      <c r="E63" s="120">
        <v>20985</v>
      </c>
      <c r="F63" s="121">
        <f t="shared" si="9"/>
        <v>3.0124282982791586</v>
      </c>
      <c r="G63" s="120">
        <v>24068</v>
      </c>
      <c r="H63" s="121">
        <f t="shared" si="9"/>
        <v>0.14691446271146047</v>
      </c>
      <c r="I63" s="120">
        <v>20317</v>
      </c>
      <c r="J63" s="121">
        <f t="shared" si="9"/>
        <v>-0.15585009140767825</v>
      </c>
      <c r="K63" s="120">
        <v>20242</v>
      </c>
      <c r="L63" s="121">
        <f t="shared" si="9"/>
        <v>-3.6914898853177558E-3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4774</v>
      </c>
      <c r="D64" s="121">
        <v>-0.82489730046948351</v>
      </c>
      <c r="E64" s="120">
        <v>24212</v>
      </c>
      <c r="F64" s="121">
        <f t="shared" si="9"/>
        <v>4.0716380393799749</v>
      </c>
      <c r="G64" s="120">
        <v>30360</v>
      </c>
      <c r="H64" s="121">
        <f t="shared" si="9"/>
        <v>0.25392367421113504</v>
      </c>
      <c r="I64" s="120">
        <v>31159</v>
      </c>
      <c r="J64" s="121">
        <f t="shared" si="9"/>
        <v>2.6317523056653469E-2</v>
      </c>
      <c r="K64" s="120">
        <v>24796</v>
      </c>
      <c r="L64" s="121">
        <f t="shared" si="9"/>
        <v>-0.20421066144613109</v>
      </c>
      <c r="M64" s="120"/>
      <c r="N64" s="121"/>
    </row>
    <row r="65" spans="1:15" ht="15.75" x14ac:dyDescent="0.25">
      <c r="B65" s="122" t="s">
        <v>32</v>
      </c>
      <c r="C65" s="123">
        <v>148896</v>
      </c>
      <c r="D65" s="124">
        <v>-0.63143368474728145</v>
      </c>
      <c r="E65" s="123">
        <v>219808</v>
      </c>
      <c r="F65" s="124">
        <f t="shared" si="9"/>
        <v>0.47625188050719958</v>
      </c>
      <c r="G65" s="123">
        <v>358110</v>
      </c>
      <c r="H65" s="124">
        <f t="shared" si="9"/>
        <v>0.62919456980637656</v>
      </c>
      <c r="I65" s="123">
        <v>358662</v>
      </c>
      <c r="J65" s="124">
        <f t="shared" si="9"/>
        <v>1.5414258188823915E-3</v>
      </c>
      <c r="K65" s="123">
        <v>312717</v>
      </c>
      <c r="L65" s="124">
        <f t="shared" si="9"/>
        <v>-0.1281011091222376</v>
      </c>
      <c r="M65" s="123">
        <v>115586</v>
      </c>
      <c r="N65" s="124">
        <v>0.18959697007121989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277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249</v>
      </c>
      <c r="G74" s="118" t="s">
        <v>71</v>
      </c>
      <c r="H74" s="117" t="s">
        <v>249</v>
      </c>
      <c r="I74" s="118" t="s">
        <v>71</v>
      </c>
      <c r="J74" s="117" t="s">
        <v>249</v>
      </c>
      <c r="K74" s="118" t="s">
        <v>71</v>
      </c>
      <c r="L74" s="117" t="s">
        <v>249</v>
      </c>
      <c r="M74" s="118" t="s">
        <v>71</v>
      </c>
      <c r="N74" s="117" t="s">
        <v>275</v>
      </c>
    </row>
    <row r="75" spans="1:15" x14ac:dyDescent="0.25">
      <c r="A75" s="1">
        <v>1</v>
      </c>
      <c r="B75" s="119" t="s">
        <v>73</v>
      </c>
      <c r="C75" s="120">
        <v>14054</v>
      </c>
      <c r="D75" s="121">
        <v>1.9206151288445552</v>
      </c>
      <c r="E75" s="120">
        <v>3729</v>
      </c>
      <c r="F75" s="121">
        <f>IFERROR(E75/C75-1,"-")</f>
        <v>-0.73466628717802762</v>
      </c>
      <c r="G75" s="120">
        <v>6656</v>
      </c>
      <c r="H75" s="121">
        <f>IFERROR(G75/E75-1,"-")</f>
        <v>0.78492893537141328</v>
      </c>
      <c r="I75" s="120">
        <v>6602</v>
      </c>
      <c r="J75" s="121">
        <f>IFERROR(I75/G75-1,"-")</f>
        <v>-8.1129807692307265E-3</v>
      </c>
      <c r="K75" s="120">
        <v>13726</v>
      </c>
      <c r="L75" s="121">
        <f>IFERROR(K75/I75-1,"-")</f>
        <v>1.0790669494092699</v>
      </c>
      <c r="M75" s="120">
        <v>12513</v>
      </c>
      <c r="N75" s="121">
        <f t="shared" ref="N75:N79" si="10">IFERROR(M75/K75-1,"-")</f>
        <v>-8.8372431881101554E-2</v>
      </c>
    </row>
    <row r="76" spans="1:15" x14ac:dyDescent="0.25">
      <c r="A76" s="1">
        <v>2</v>
      </c>
      <c r="B76" s="119" t="s">
        <v>75</v>
      </c>
      <c r="C76" s="120">
        <v>10029</v>
      </c>
      <c r="D76" s="121">
        <v>-6.1394478240524131E-2</v>
      </c>
      <c r="E76" s="120">
        <v>5015</v>
      </c>
      <c r="F76" s="121">
        <f t="shared" ref="F76:L87" si="11">IFERROR(E76/C76-1,"-")</f>
        <v>-0.49995014458071596</v>
      </c>
      <c r="G76" s="120">
        <v>7479</v>
      </c>
      <c r="H76" s="121">
        <f t="shared" si="11"/>
        <v>0.4913260219341975</v>
      </c>
      <c r="I76" s="120">
        <v>5254</v>
      </c>
      <c r="J76" s="121">
        <f t="shared" si="11"/>
        <v>-0.29749966573071263</v>
      </c>
      <c r="K76" s="120">
        <v>9998</v>
      </c>
      <c r="L76" s="121">
        <f t="shared" si="11"/>
        <v>0.90293110011419864</v>
      </c>
      <c r="M76" s="120">
        <v>11350</v>
      </c>
      <c r="N76" s="121">
        <f t="shared" si="10"/>
        <v>0.13522704540908181</v>
      </c>
    </row>
    <row r="77" spans="1:15" x14ac:dyDescent="0.25">
      <c r="A77" s="1">
        <v>3</v>
      </c>
      <c r="B77" s="119" t="s">
        <v>77</v>
      </c>
      <c r="C77" s="120">
        <v>6638</v>
      </c>
      <c r="D77" s="121">
        <v>-0.49593742881008429</v>
      </c>
      <c r="E77" s="120">
        <v>7597</v>
      </c>
      <c r="F77" s="121">
        <f t="shared" si="11"/>
        <v>0.14447122627297371</v>
      </c>
      <c r="G77" s="120">
        <v>8558</v>
      </c>
      <c r="H77" s="121">
        <f t="shared" si="11"/>
        <v>0.1264973015664077</v>
      </c>
      <c r="I77" s="120">
        <v>6259</v>
      </c>
      <c r="J77" s="121">
        <f t="shared" si="11"/>
        <v>-0.26863753213367614</v>
      </c>
      <c r="K77" s="120">
        <v>18306</v>
      </c>
      <c r="L77" s="121">
        <f t="shared" si="11"/>
        <v>1.924748362358204</v>
      </c>
      <c r="M77" s="120">
        <v>11161</v>
      </c>
      <c r="N77" s="121">
        <f t="shared" si="10"/>
        <v>-0.39030918824429151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11618</v>
      </c>
      <c r="F78" s="121" t="str">
        <f t="shared" si="11"/>
        <v>-</v>
      </c>
      <c r="G78" s="120">
        <v>15080</v>
      </c>
      <c r="H78" s="121">
        <f t="shared" si="11"/>
        <v>0.29798588397314507</v>
      </c>
      <c r="I78" s="120">
        <v>14927</v>
      </c>
      <c r="J78" s="121">
        <f t="shared" si="11"/>
        <v>-1.0145888594164432E-2</v>
      </c>
      <c r="K78" s="120">
        <v>19454</v>
      </c>
      <c r="L78" s="121">
        <f t="shared" si="11"/>
        <v>0.30327594292222138</v>
      </c>
      <c r="M78" s="120">
        <v>24085</v>
      </c>
      <c r="N78" s="121">
        <f t="shared" si="10"/>
        <v>0.2380487303382337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10864</v>
      </c>
      <c r="F79" s="121" t="str">
        <f t="shared" si="11"/>
        <v>-</v>
      </c>
      <c r="G79" s="120">
        <v>13633</v>
      </c>
      <c r="H79" s="121">
        <f t="shared" si="11"/>
        <v>0.25487849779086891</v>
      </c>
      <c r="I79" s="120">
        <v>10402</v>
      </c>
      <c r="J79" s="121">
        <f t="shared" si="11"/>
        <v>-0.23699845962003963</v>
      </c>
      <c r="K79" s="120">
        <v>18925</v>
      </c>
      <c r="L79" s="121">
        <f t="shared" si="11"/>
        <v>0.81936166121899645</v>
      </c>
      <c r="M79" s="120">
        <v>8526</v>
      </c>
      <c r="N79" s="121">
        <f t="shared" si="10"/>
        <v>-0.54948480845442538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11642</v>
      </c>
      <c r="F80" s="121" t="str">
        <f t="shared" si="11"/>
        <v>-</v>
      </c>
      <c r="G80" s="120">
        <v>14878</v>
      </c>
      <c r="H80" s="121">
        <f t="shared" si="11"/>
        <v>0.27795911355437219</v>
      </c>
      <c r="I80" s="120">
        <v>18314</v>
      </c>
      <c r="J80" s="121">
        <f t="shared" si="11"/>
        <v>0.23094501949186719</v>
      </c>
      <c r="K80" s="120">
        <v>22158</v>
      </c>
      <c r="L80" s="121">
        <f t="shared" si="11"/>
        <v>0.20989407011029804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27762</v>
      </c>
      <c r="F81" s="121" t="str">
        <f t="shared" si="11"/>
        <v>-</v>
      </c>
      <c r="G81" s="120">
        <v>26550</v>
      </c>
      <c r="H81" s="121">
        <f t="shared" si="11"/>
        <v>-4.3656797060730446E-2</v>
      </c>
      <c r="I81" s="120">
        <v>29785</v>
      </c>
      <c r="J81" s="121">
        <f t="shared" si="11"/>
        <v>0.12184557438794719</v>
      </c>
      <c r="K81" s="120">
        <v>32875</v>
      </c>
      <c r="L81" s="121">
        <f t="shared" si="11"/>
        <v>0.10374349504784286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22642</v>
      </c>
      <c r="D82" s="121">
        <v>-0.47834300986084233</v>
      </c>
      <c r="E82" s="120">
        <v>17668</v>
      </c>
      <c r="F82" s="121">
        <f t="shared" si="11"/>
        <v>-0.21968024026146105</v>
      </c>
      <c r="G82" s="120">
        <v>28371</v>
      </c>
      <c r="H82" s="121">
        <f t="shared" si="11"/>
        <v>0.60578446909667205</v>
      </c>
      <c r="I82" s="120">
        <v>49041</v>
      </c>
      <c r="J82" s="121">
        <f t="shared" si="11"/>
        <v>0.72856085439357088</v>
      </c>
      <c r="K82" s="120">
        <v>40638</v>
      </c>
      <c r="L82" s="121">
        <f t="shared" si="11"/>
        <v>-0.17134642442038295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13128</v>
      </c>
      <c r="D83" s="121">
        <v>0.48021197429247953</v>
      </c>
      <c r="E83" s="120">
        <v>8166</v>
      </c>
      <c r="F83" s="121">
        <f t="shared" si="11"/>
        <v>-0.37797074954296161</v>
      </c>
      <c r="G83" s="120">
        <v>11181</v>
      </c>
      <c r="H83" s="121">
        <f t="shared" si="11"/>
        <v>0.36921381337252024</v>
      </c>
      <c r="I83" s="120">
        <v>26835</v>
      </c>
      <c r="J83" s="121">
        <f t="shared" si="11"/>
        <v>1.4000536624631073</v>
      </c>
      <c r="K83" s="120">
        <v>21672</v>
      </c>
      <c r="L83" s="121">
        <f t="shared" si="11"/>
        <v>-0.19239798770262717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12101</v>
      </c>
      <c r="D84" s="121">
        <v>-0.27914457616012389</v>
      </c>
      <c r="E84" s="120">
        <v>11643</v>
      </c>
      <c r="F84" s="121">
        <f t="shared" si="11"/>
        <v>-3.7848111726303646E-2</v>
      </c>
      <c r="G84" s="120">
        <v>9891</v>
      </c>
      <c r="H84" s="121">
        <f t="shared" si="11"/>
        <v>-0.15047668126771452</v>
      </c>
      <c r="I84" s="120">
        <v>20275</v>
      </c>
      <c r="J84" s="121">
        <f t="shared" si="11"/>
        <v>1.0498432918815084</v>
      </c>
      <c r="K84" s="120">
        <v>16988</v>
      </c>
      <c r="L84" s="121">
        <f t="shared" si="11"/>
        <v>-0.16212083847102343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5527</v>
      </c>
      <c r="D85" s="121">
        <v>-0.54170812603648422</v>
      </c>
      <c r="E85" s="120">
        <v>6887</v>
      </c>
      <c r="F85" s="121">
        <f t="shared" si="11"/>
        <v>0.24606477293287488</v>
      </c>
      <c r="G85" s="120">
        <v>6502</v>
      </c>
      <c r="H85" s="121">
        <f t="shared" si="11"/>
        <v>-5.590242485842889E-2</v>
      </c>
      <c r="I85" s="120">
        <v>16018</v>
      </c>
      <c r="J85" s="121">
        <f t="shared" si="11"/>
        <v>1.4635496770224545</v>
      </c>
      <c r="K85" s="120">
        <v>7638</v>
      </c>
      <c r="L85" s="121">
        <f t="shared" si="11"/>
        <v>-0.52316144337620174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3690</v>
      </c>
      <c r="D86" s="121">
        <v>-0.71115459882583165</v>
      </c>
      <c r="E86" s="120">
        <v>8475</v>
      </c>
      <c r="F86" s="121">
        <f t="shared" si="11"/>
        <v>1.2967479674796749</v>
      </c>
      <c r="G86" s="120">
        <v>6329</v>
      </c>
      <c r="H86" s="121">
        <f t="shared" si="11"/>
        <v>-0.25321533923303829</v>
      </c>
      <c r="I86" s="120">
        <v>14489</v>
      </c>
      <c r="J86" s="121">
        <f t="shared" si="11"/>
        <v>1.2893032074577344</v>
      </c>
      <c r="K86" s="120">
        <v>16652</v>
      </c>
      <c r="L86" s="121">
        <f t="shared" si="11"/>
        <v>0.14928566498723161</v>
      </c>
      <c r="M86" s="120"/>
      <c r="N86" s="121"/>
    </row>
    <row r="87" spans="1:15" ht="15.75" x14ac:dyDescent="0.25">
      <c r="B87" s="122" t="s">
        <v>32</v>
      </c>
      <c r="C87" s="123">
        <v>92534</v>
      </c>
      <c r="D87" s="124">
        <v>-0.56049833050730724</v>
      </c>
      <c r="E87" s="123">
        <v>131066</v>
      </c>
      <c r="F87" s="124">
        <f t="shared" si="11"/>
        <v>0.4164091036808093</v>
      </c>
      <c r="G87" s="123">
        <v>155108</v>
      </c>
      <c r="H87" s="124">
        <f t="shared" si="11"/>
        <v>0.18343430027619667</v>
      </c>
      <c r="I87" s="123">
        <v>218201</v>
      </c>
      <c r="J87" s="124">
        <f t="shared" si="11"/>
        <v>0.4067681873275395</v>
      </c>
      <c r="K87" s="123">
        <v>239030</v>
      </c>
      <c r="L87" s="124">
        <f t="shared" si="11"/>
        <v>9.5457857663347134E-2</v>
      </c>
      <c r="M87" s="123">
        <v>67635</v>
      </c>
      <c r="N87" s="124">
        <v>-0.15886281386411971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278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249</v>
      </c>
      <c r="G96" s="118" t="s">
        <v>71</v>
      </c>
      <c r="H96" s="117" t="s">
        <v>249</v>
      </c>
      <c r="I96" s="118" t="s">
        <v>71</v>
      </c>
      <c r="J96" s="117" t="s">
        <v>249</v>
      </c>
      <c r="K96" s="118" t="s">
        <v>71</v>
      </c>
      <c r="L96" s="117" t="s">
        <v>249</v>
      </c>
      <c r="M96" s="118" t="s">
        <v>71</v>
      </c>
      <c r="N96" s="117" t="s">
        <v>275</v>
      </c>
    </row>
    <row r="97" spans="2:14" x14ac:dyDescent="0.25">
      <c r="B97" s="119" t="s">
        <v>73</v>
      </c>
      <c r="C97" s="120">
        <v>856263</v>
      </c>
      <c r="D97" s="121">
        <v>1.1583563508171801E-2</v>
      </c>
      <c r="E97" s="120">
        <v>46100</v>
      </c>
      <c r="F97" s="121">
        <f t="shared" ref="F97:L109" si="12">IFERROR(E97/C97-1,"-")</f>
        <v>-0.94616140134514748</v>
      </c>
      <c r="G97" s="120">
        <v>553411</v>
      </c>
      <c r="H97" s="121">
        <f t="shared" si="12"/>
        <v>11.004577006507592</v>
      </c>
      <c r="I97" s="120">
        <v>778985</v>
      </c>
      <c r="J97" s="121">
        <f t="shared" si="12"/>
        <v>0.40760664316394135</v>
      </c>
      <c r="K97" s="120">
        <v>804587</v>
      </c>
      <c r="L97" s="121">
        <f t="shared" si="12"/>
        <v>3.2865844656829069E-2</v>
      </c>
      <c r="M97" s="120">
        <v>842262</v>
      </c>
      <c r="N97" s="121">
        <f t="shared" ref="N97:N101" si="13">IFERROR(M97/K97-1,"-")</f>
        <v>4.6825265633175794E-2</v>
      </c>
    </row>
    <row r="98" spans="2:14" x14ac:dyDescent="0.25">
      <c r="B98" s="119" t="s">
        <v>75</v>
      </c>
      <c r="C98" s="120">
        <v>800741</v>
      </c>
      <c r="D98" s="121">
        <v>4.1572307328094693E-2</v>
      </c>
      <c r="E98" s="120">
        <v>45834</v>
      </c>
      <c r="F98" s="121">
        <f t="shared" si="12"/>
        <v>-0.9427605180701375</v>
      </c>
      <c r="G98" s="120">
        <v>585204</v>
      </c>
      <c r="H98" s="121">
        <f t="shared" si="12"/>
        <v>11.767901557795524</v>
      </c>
      <c r="I98" s="120">
        <v>752563</v>
      </c>
      <c r="J98" s="121">
        <f t="shared" si="12"/>
        <v>0.28598403291843533</v>
      </c>
      <c r="K98" s="120">
        <v>798120</v>
      </c>
      <c r="L98" s="121">
        <f t="shared" si="12"/>
        <v>6.053579567424916E-2</v>
      </c>
      <c r="M98" s="120">
        <v>781511</v>
      </c>
      <c r="N98" s="121">
        <f t="shared" si="13"/>
        <v>-2.0810153861574698E-2</v>
      </c>
    </row>
    <row r="99" spans="2:14" x14ac:dyDescent="0.25">
      <c r="B99" s="119" t="s">
        <v>77</v>
      </c>
      <c r="C99" s="120">
        <v>367740</v>
      </c>
      <c r="D99" s="121">
        <v>-0.55632663451782161</v>
      </c>
      <c r="E99" s="120">
        <v>61552</v>
      </c>
      <c r="F99" s="121">
        <f t="shared" si="12"/>
        <v>-0.83262087344319358</v>
      </c>
      <c r="G99" s="120">
        <v>721001</v>
      </c>
      <c r="H99" s="121">
        <f t="shared" si="12"/>
        <v>10.713689238367559</v>
      </c>
      <c r="I99" s="120">
        <v>794080</v>
      </c>
      <c r="J99" s="121">
        <f t="shared" si="12"/>
        <v>0.10135769575909048</v>
      </c>
      <c r="K99" s="120">
        <v>827758</v>
      </c>
      <c r="L99" s="121">
        <f t="shared" si="12"/>
        <v>4.2411343945194524E-2</v>
      </c>
      <c r="M99" s="120">
        <v>798871</v>
      </c>
      <c r="N99" s="121">
        <f t="shared" si="13"/>
        <v>-3.489788078158107E-2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55835</v>
      </c>
      <c r="F100" s="121" t="str">
        <f t="shared" si="12"/>
        <v>-</v>
      </c>
      <c r="G100" s="120">
        <v>676545</v>
      </c>
      <c r="H100" s="121">
        <f t="shared" si="12"/>
        <v>11.116862183218412</v>
      </c>
      <c r="I100" s="120">
        <v>699869</v>
      </c>
      <c r="J100" s="121">
        <f t="shared" si="12"/>
        <v>3.4475164253671142E-2</v>
      </c>
      <c r="K100" s="120">
        <v>751517</v>
      </c>
      <c r="L100" s="121">
        <f t="shared" si="12"/>
        <v>7.3796667662091142E-2</v>
      </c>
      <c r="M100" s="120">
        <v>701010</v>
      </c>
      <c r="N100" s="121">
        <f t="shared" si="13"/>
        <v>-6.7206729854414449E-2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55151</v>
      </c>
      <c r="F101" s="121" t="str">
        <f t="shared" si="12"/>
        <v>-</v>
      </c>
      <c r="G101" s="120">
        <v>617668</v>
      </c>
      <c r="H101" s="121">
        <f t="shared" si="12"/>
        <v>10.199579336730068</v>
      </c>
      <c r="I101" s="120">
        <v>641625</v>
      </c>
      <c r="J101" s="121">
        <f t="shared" si="12"/>
        <v>3.8786208772350284E-2</v>
      </c>
      <c r="K101" s="120">
        <v>705456</v>
      </c>
      <c r="L101" s="121">
        <f t="shared" si="12"/>
        <v>9.9483343074225683E-2</v>
      </c>
      <c r="M101" s="120">
        <v>705877</v>
      </c>
      <c r="N101" s="121">
        <f t="shared" si="13"/>
        <v>5.967771200472427E-4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90172</v>
      </c>
      <c r="F102" s="121" t="str">
        <f t="shared" si="12"/>
        <v>-</v>
      </c>
      <c r="G102" s="120">
        <v>628460</v>
      </c>
      <c r="H102" s="121">
        <f t="shared" si="12"/>
        <v>5.9695692676218783</v>
      </c>
      <c r="I102" s="120">
        <v>713434</v>
      </c>
      <c r="J102" s="121">
        <f t="shared" si="12"/>
        <v>0.1352098781147566</v>
      </c>
      <c r="K102" s="120">
        <v>740595</v>
      </c>
      <c r="L102" s="121">
        <f t="shared" si="12"/>
        <v>3.8070795616693243E-2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191769</v>
      </c>
      <c r="F103" s="121" t="str">
        <f t="shared" si="12"/>
        <v>-</v>
      </c>
      <c r="G103" s="120">
        <v>785928</v>
      </c>
      <c r="H103" s="121">
        <f t="shared" si="12"/>
        <v>3.0983057741345057</v>
      </c>
      <c r="I103" s="120">
        <v>805133</v>
      </c>
      <c r="J103" s="121">
        <f t="shared" si="12"/>
        <v>2.4436080658787995E-2</v>
      </c>
      <c r="K103" s="120">
        <v>823259</v>
      </c>
      <c r="L103" s="121">
        <f t="shared" si="12"/>
        <v>2.2513050638838461E-2</v>
      </c>
      <c r="M103" s="120"/>
      <c r="N103" s="121"/>
    </row>
    <row r="104" spans="2:14" x14ac:dyDescent="0.25">
      <c r="B104" s="119" t="s">
        <v>87</v>
      </c>
      <c r="C104" s="120">
        <v>130458</v>
      </c>
      <c r="D104" s="121">
        <v>-0.84801800605327726</v>
      </c>
      <c r="E104" s="120">
        <v>318588</v>
      </c>
      <c r="F104" s="121">
        <f t="shared" si="12"/>
        <v>1.4420733109506507</v>
      </c>
      <c r="G104" s="120">
        <v>808317</v>
      </c>
      <c r="H104" s="121">
        <f t="shared" si="12"/>
        <v>1.537185958039851</v>
      </c>
      <c r="I104" s="120">
        <v>814997</v>
      </c>
      <c r="J104" s="121">
        <f t="shared" si="12"/>
        <v>8.264084511398373E-3</v>
      </c>
      <c r="K104" s="120">
        <v>845497</v>
      </c>
      <c r="L104" s="121">
        <f t="shared" si="12"/>
        <v>3.7423450638468525E-2</v>
      </c>
      <c r="M104" s="120"/>
      <c r="N104" s="121"/>
    </row>
    <row r="105" spans="2:14" x14ac:dyDescent="0.25">
      <c r="B105" s="119" t="s">
        <v>89</v>
      </c>
      <c r="C105" s="120">
        <v>75032</v>
      </c>
      <c r="D105" s="121">
        <v>-0.90027101423655465</v>
      </c>
      <c r="E105" s="120">
        <v>380362</v>
      </c>
      <c r="F105" s="121">
        <f t="shared" si="12"/>
        <v>4.0693304190212176</v>
      </c>
      <c r="G105" s="120">
        <v>703133</v>
      </c>
      <c r="H105" s="121">
        <f t="shared" si="12"/>
        <v>0.8485889757651921</v>
      </c>
      <c r="I105" s="120">
        <v>745193</v>
      </c>
      <c r="J105" s="121">
        <f t="shared" si="12"/>
        <v>5.9817986070914042E-2</v>
      </c>
      <c r="K105" s="120">
        <v>756660</v>
      </c>
      <c r="L105" s="121">
        <f t="shared" si="12"/>
        <v>1.5387959897637193E-2</v>
      </c>
      <c r="M105" s="120"/>
      <c r="N105" s="121"/>
    </row>
    <row r="106" spans="2:14" x14ac:dyDescent="0.25">
      <c r="B106" s="119" t="s">
        <v>91</v>
      </c>
      <c r="C106" s="120">
        <v>72966</v>
      </c>
      <c r="D106" s="121">
        <v>-0.90616138246252098</v>
      </c>
      <c r="E106" s="120">
        <v>591011</v>
      </c>
      <c r="F106" s="121">
        <f t="shared" si="12"/>
        <v>7.0998136118192043</v>
      </c>
      <c r="G106" s="120">
        <v>763388</v>
      </c>
      <c r="H106" s="121">
        <f t="shared" si="12"/>
        <v>0.2916646221474728</v>
      </c>
      <c r="I106" s="120">
        <v>818995</v>
      </c>
      <c r="J106" s="121">
        <f t="shared" si="12"/>
        <v>7.2842381593632544E-2</v>
      </c>
      <c r="K106" s="120">
        <v>826701</v>
      </c>
      <c r="L106" s="121">
        <f t="shared" si="12"/>
        <v>9.4090928516046279E-3</v>
      </c>
      <c r="M106" s="120"/>
      <c r="N106" s="121"/>
    </row>
    <row r="107" spans="2:14" x14ac:dyDescent="0.25">
      <c r="B107" s="119" t="s">
        <v>93</v>
      </c>
      <c r="C107" s="120">
        <v>100018</v>
      </c>
      <c r="D107" s="121">
        <v>-0.87329565824361111</v>
      </c>
      <c r="E107" s="120">
        <v>633044</v>
      </c>
      <c r="F107" s="121">
        <f t="shared" si="12"/>
        <v>5.3293007258693432</v>
      </c>
      <c r="G107" s="120">
        <v>755348</v>
      </c>
      <c r="H107" s="121">
        <f t="shared" si="12"/>
        <v>0.19319984076936203</v>
      </c>
      <c r="I107" s="120">
        <v>811442</v>
      </c>
      <c r="J107" s="121">
        <f t="shared" si="12"/>
        <v>7.4262459157897975E-2</v>
      </c>
      <c r="K107" s="120">
        <v>789577</v>
      </c>
      <c r="L107" s="121">
        <f t="shared" si="12"/>
        <v>-2.6945856881945951E-2</v>
      </c>
      <c r="M107" s="120"/>
      <c r="N107" s="121"/>
    </row>
    <row r="108" spans="2:14" x14ac:dyDescent="0.25">
      <c r="B108" s="119" t="s">
        <v>95</v>
      </c>
      <c r="C108" s="120">
        <v>109776</v>
      </c>
      <c r="D108" s="121">
        <v>-0.86667460154560105</v>
      </c>
      <c r="E108" s="120">
        <v>546870</v>
      </c>
      <c r="F108" s="121">
        <f t="shared" si="12"/>
        <v>3.9816899868823787</v>
      </c>
      <c r="G108" s="120">
        <v>753622</v>
      </c>
      <c r="H108" s="121">
        <f t="shared" si="12"/>
        <v>0.37806425658748877</v>
      </c>
      <c r="I108" s="120">
        <v>786129</v>
      </c>
      <c r="J108" s="121">
        <f t="shared" si="12"/>
        <v>4.3134356481100644E-2</v>
      </c>
      <c r="K108" s="120">
        <v>793507</v>
      </c>
      <c r="L108" s="121">
        <f t="shared" si="12"/>
        <v>9.3852281241373348E-3</v>
      </c>
      <c r="M108" s="120"/>
      <c r="N108" s="121"/>
    </row>
    <row r="109" spans="2:14" ht="15.75" x14ac:dyDescent="0.25">
      <c r="B109" s="122" t="s">
        <v>32</v>
      </c>
      <c r="C109" s="123">
        <v>2617010</v>
      </c>
      <c r="D109" s="124">
        <v>-0.72391633884714368</v>
      </c>
      <c r="E109" s="123">
        <v>3016288</v>
      </c>
      <c r="F109" s="124">
        <f t="shared" si="12"/>
        <v>0.15257029969316127</v>
      </c>
      <c r="G109" s="123">
        <v>8352025</v>
      </c>
      <c r="H109" s="124">
        <f t="shared" si="12"/>
        <v>1.7689746469833119</v>
      </c>
      <c r="I109" s="123">
        <v>9162445</v>
      </c>
      <c r="J109" s="124">
        <f t="shared" si="12"/>
        <v>9.7032755529347758E-2</v>
      </c>
      <c r="K109" s="123">
        <v>9463234</v>
      </c>
      <c r="L109" s="124">
        <f t="shared" si="12"/>
        <v>3.2828464454629724E-2</v>
      </c>
      <c r="M109" s="123">
        <v>3829531</v>
      </c>
      <c r="N109" s="124">
        <v>-1.4895928886840104E-2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279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249</v>
      </c>
      <c r="G118" s="118" t="s">
        <v>71</v>
      </c>
      <c r="H118" s="117" t="s">
        <v>249</v>
      </c>
      <c r="I118" s="118" t="s">
        <v>71</v>
      </c>
      <c r="J118" s="117" t="s">
        <v>249</v>
      </c>
      <c r="K118" s="118" t="s">
        <v>71</v>
      </c>
      <c r="L118" s="117" t="s">
        <v>249</v>
      </c>
      <c r="M118" s="118" t="s">
        <v>71</v>
      </c>
      <c r="N118" s="117" t="s">
        <v>275</v>
      </c>
    </row>
    <row r="119" spans="1:15" x14ac:dyDescent="0.25">
      <c r="B119" s="119" t="s">
        <v>73</v>
      </c>
      <c r="C119" s="120">
        <v>371020</v>
      </c>
      <c r="D119" s="121">
        <v>-2.3098911204988415E-3</v>
      </c>
      <c r="E119" s="120">
        <v>5882</v>
      </c>
      <c r="F119" s="121">
        <f t="shared" ref="F119:L131" si="14">IFERROR(E119/C119-1,"-")</f>
        <v>-0.98414640720176805</v>
      </c>
      <c r="G119" s="120">
        <v>194152</v>
      </c>
      <c r="H119" s="121">
        <f t="shared" si="14"/>
        <v>32.00782046922815</v>
      </c>
      <c r="I119" s="120">
        <v>305389</v>
      </c>
      <c r="J119" s="121">
        <f t="shared" si="14"/>
        <v>0.57293769829824059</v>
      </c>
      <c r="K119" s="120">
        <v>337479</v>
      </c>
      <c r="L119" s="121">
        <f t="shared" si="14"/>
        <v>0.10507909584169695</v>
      </c>
      <c r="M119" s="120">
        <v>359614</v>
      </c>
      <c r="N119" s="121">
        <f t="shared" ref="N119:N123" si="15">IFERROR(M119/K119-1,"-")</f>
        <v>6.55892662950881E-2</v>
      </c>
    </row>
    <row r="120" spans="1:15" x14ac:dyDescent="0.25">
      <c r="B120" s="119" t="s">
        <v>75</v>
      </c>
      <c r="C120" s="120">
        <v>348572</v>
      </c>
      <c r="D120" s="121">
        <v>7.5899278354970345E-2</v>
      </c>
      <c r="E120" s="120">
        <v>2515</v>
      </c>
      <c r="F120" s="121">
        <f t="shared" si="14"/>
        <v>-0.99278484789369192</v>
      </c>
      <c r="G120" s="120">
        <v>236389</v>
      </c>
      <c r="H120" s="121">
        <f t="shared" si="14"/>
        <v>92.991650099403572</v>
      </c>
      <c r="I120" s="120">
        <v>294598</v>
      </c>
      <c r="J120" s="121">
        <f t="shared" si="14"/>
        <v>0.24624242244774508</v>
      </c>
      <c r="K120" s="120">
        <v>317505</v>
      </c>
      <c r="L120" s="121">
        <f t="shared" si="14"/>
        <v>7.7756807581857323E-2</v>
      </c>
      <c r="M120" s="120">
        <v>313821</v>
      </c>
      <c r="N120" s="121">
        <f t="shared" si="15"/>
        <v>-1.1602966882411248E-2</v>
      </c>
    </row>
    <row r="121" spans="1:15" x14ac:dyDescent="0.25">
      <c r="B121" s="119" t="s">
        <v>77</v>
      </c>
      <c r="C121" s="120">
        <v>182964</v>
      </c>
      <c r="D121" s="121">
        <v>-0.50144826439885448</v>
      </c>
      <c r="E121" s="120">
        <v>2747</v>
      </c>
      <c r="F121" s="121">
        <f t="shared" si="14"/>
        <v>-0.98498611748759324</v>
      </c>
      <c r="G121" s="120">
        <v>322218</v>
      </c>
      <c r="H121" s="121">
        <f t="shared" si="14"/>
        <v>116.29814342919549</v>
      </c>
      <c r="I121" s="120">
        <v>365880</v>
      </c>
      <c r="J121" s="121">
        <f t="shared" si="14"/>
        <v>0.13550453419734465</v>
      </c>
      <c r="K121" s="120">
        <v>366554</v>
      </c>
      <c r="L121" s="121">
        <f t="shared" si="14"/>
        <v>1.8421340330163627E-3</v>
      </c>
      <c r="M121" s="120">
        <v>362426</v>
      </c>
      <c r="N121" s="121">
        <f t="shared" si="15"/>
        <v>-1.1261642213698408E-2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1587</v>
      </c>
      <c r="F122" s="121" t="str">
        <f t="shared" si="14"/>
        <v>-</v>
      </c>
      <c r="G122" s="120">
        <v>336250</v>
      </c>
      <c r="H122" s="121">
        <f t="shared" si="14"/>
        <v>210.87775677378701</v>
      </c>
      <c r="I122" s="120">
        <v>328415</v>
      </c>
      <c r="J122" s="121">
        <f t="shared" si="14"/>
        <v>-2.3301115241635695E-2</v>
      </c>
      <c r="K122" s="120">
        <v>387552</v>
      </c>
      <c r="L122" s="121">
        <f t="shared" si="14"/>
        <v>0.18006790189242272</v>
      </c>
      <c r="M122" s="120">
        <v>350010</v>
      </c>
      <c r="N122" s="121">
        <f t="shared" si="15"/>
        <v>-9.6869581372306168E-2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1610</v>
      </c>
      <c r="F123" s="121" t="str">
        <f t="shared" si="14"/>
        <v>-</v>
      </c>
      <c r="G123" s="120">
        <v>366440</v>
      </c>
      <c r="H123" s="121">
        <f t="shared" si="14"/>
        <v>226.6024844720497</v>
      </c>
      <c r="I123" s="120">
        <v>380507</v>
      </c>
      <c r="J123" s="121">
        <f t="shared" si="14"/>
        <v>3.838827638904041E-2</v>
      </c>
      <c r="K123" s="120">
        <v>422996</v>
      </c>
      <c r="L123" s="121">
        <f t="shared" si="14"/>
        <v>0.11166417437786946</v>
      </c>
      <c r="M123" s="120">
        <v>432268</v>
      </c>
      <c r="N123" s="121">
        <f t="shared" si="15"/>
        <v>2.1919829029116045E-2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8660</v>
      </c>
      <c r="F124" s="121" t="str">
        <f t="shared" si="14"/>
        <v>-</v>
      </c>
      <c r="G124" s="120">
        <v>382090</v>
      </c>
      <c r="H124" s="121">
        <f t="shared" si="14"/>
        <v>43.121247113163975</v>
      </c>
      <c r="I124" s="120">
        <v>428359</v>
      </c>
      <c r="J124" s="121">
        <f t="shared" si="14"/>
        <v>0.12109450652987519</v>
      </c>
      <c r="K124" s="120">
        <v>458450</v>
      </c>
      <c r="L124" s="121">
        <f t="shared" si="14"/>
        <v>7.024715250525837E-2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31484</v>
      </c>
      <c r="F125" s="121" t="str">
        <f t="shared" si="14"/>
        <v>-</v>
      </c>
      <c r="G125" s="120">
        <v>453306</v>
      </c>
      <c r="H125" s="121">
        <f t="shared" si="14"/>
        <v>13.397979926311777</v>
      </c>
      <c r="I125" s="120">
        <v>480731</v>
      </c>
      <c r="J125" s="121">
        <f t="shared" si="14"/>
        <v>6.0499971321800183E-2</v>
      </c>
      <c r="K125" s="120">
        <v>490081</v>
      </c>
      <c r="L125" s="121">
        <f t="shared" si="14"/>
        <v>1.9449546627947845E-2</v>
      </c>
      <c r="M125" s="120"/>
      <c r="N125" s="121"/>
    </row>
    <row r="126" spans="1:15" x14ac:dyDescent="0.25">
      <c r="B126" s="119" t="s">
        <v>87</v>
      </c>
      <c r="C126" s="120">
        <v>39763</v>
      </c>
      <c r="D126" s="121">
        <v>-0.92509800006404619</v>
      </c>
      <c r="E126" s="120">
        <v>112679</v>
      </c>
      <c r="F126" s="121">
        <f t="shared" si="14"/>
        <v>1.833765057968463</v>
      </c>
      <c r="G126" s="120">
        <v>453711</v>
      </c>
      <c r="H126" s="121">
        <f t="shared" si="14"/>
        <v>3.0265799305993131</v>
      </c>
      <c r="I126" s="120">
        <v>456116</v>
      </c>
      <c r="J126" s="121">
        <f t="shared" si="14"/>
        <v>5.3007310821204801E-3</v>
      </c>
      <c r="K126" s="120">
        <v>482673</v>
      </c>
      <c r="L126" s="121">
        <f t="shared" si="14"/>
        <v>5.8224223662401764E-2</v>
      </c>
      <c r="M126" s="120"/>
      <c r="N126" s="121"/>
    </row>
    <row r="127" spans="1:15" x14ac:dyDescent="0.25">
      <c r="B127" s="119" t="s">
        <v>89</v>
      </c>
      <c r="C127" s="120">
        <v>30652</v>
      </c>
      <c r="D127" s="121">
        <v>-0.93657126420845482</v>
      </c>
      <c r="E127" s="120">
        <v>175746</v>
      </c>
      <c r="F127" s="121">
        <f t="shared" si="14"/>
        <v>4.7335899778154769</v>
      </c>
      <c r="G127" s="120">
        <v>420455</v>
      </c>
      <c r="H127" s="121">
        <f t="shared" si="14"/>
        <v>1.3924015340320688</v>
      </c>
      <c r="I127" s="120">
        <v>441166</v>
      </c>
      <c r="J127" s="121">
        <f t="shared" si="14"/>
        <v>4.9258541342117379E-2</v>
      </c>
      <c r="K127" s="120">
        <v>457809</v>
      </c>
      <c r="L127" s="121">
        <f t="shared" si="14"/>
        <v>3.7725028674013839E-2</v>
      </c>
      <c r="M127" s="120"/>
      <c r="N127" s="121"/>
    </row>
    <row r="128" spans="1:15" x14ac:dyDescent="0.25">
      <c r="A128" s="125"/>
      <c r="B128" s="119" t="s">
        <v>91</v>
      </c>
      <c r="C128" s="120">
        <v>32753</v>
      </c>
      <c r="D128" s="121">
        <v>-0.92429537585347699</v>
      </c>
      <c r="E128" s="120">
        <v>282050</v>
      </c>
      <c r="F128" s="121">
        <f t="shared" si="14"/>
        <v>7.6114249076420482</v>
      </c>
      <c r="G128" s="120">
        <v>411383</v>
      </c>
      <c r="H128" s="121">
        <f t="shared" si="14"/>
        <v>0.45854635702889568</v>
      </c>
      <c r="I128" s="120">
        <v>438839</v>
      </c>
      <c r="J128" s="121">
        <f t="shared" si="14"/>
        <v>6.6740725795669809E-2</v>
      </c>
      <c r="K128" s="120">
        <v>440688</v>
      </c>
      <c r="L128" s="121">
        <f t="shared" si="14"/>
        <v>4.2133903322174593E-3</v>
      </c>
      <c r="M128" s="120"/>
      <c r="N128" s="121"/>
    </row>
    <row r="129" spans="2:15" x14ac:dyDescent="0.25">
      <c r="B129" s="119" t="s">
        <v>93</v>
      </c>
      <c r="C129" s="120">
        <v>58172</v>
      </c>
      <c r="D129" s="121">
        <v>-0.8345859102864861</v>
      </c>
      <c r="E129" s="120">
        <v>253462</v>
      </c>
      <c r="F129" s="121">
        <f t="shared" si="14"/>
        <v>3.3571133878842057</v>
      </c>
      <c r="G129" s="120">
        <v>344832</v>
      </c>
      <c r="H129" s="121">
        <f t="shared" si="14"/>
        <v>0.3604879626926325</v>
      </c>
      <c r="I129" s="120">
        <v>355194</v>
      </c>
      <c r="J129" s="121">
        <f t="shared" si="14"/>
        <v>3.004941536748329E-2</v>
      </c>
      <c r="K129" s="120">
        <v>349166</v>
      </c>
      <c r="L129" s="121">
        <f t="shared" si="14"/>
        <v>-1.6971007393142945E-2</v>
      </c>
      <c r="M129" s="120"/>
      <c r="N129" s="121"/>
    </row>
    <row r="130" spans="2:15" x14ac:dyDescent="0.25">
      <c r="B130" s="119" t="s">
        <v>95</v>
      </c>
      <c r="C130" s="120">
        <v>59517</v>
      </c>
      <c r="D130" s="121">
        <v>-0.84141782593983061</v>
      </c>
      <c r="E130" s="120">
        <v>187921</v>
      </c>
      <c r="F130" s="121">
        <f t="shared" si="14"/>
        <v>2.1574340104507956</v>
      </c>
      <c r="G130" s="120">
        <v>335204</v>
      </c>
      <c r="H130" s="121">
        <f t="shared" si="14"/>
        <v>0.78374955433400206</v>
      </c>
      <c r="I130" s="120">
        <v>352959</v>
      </c>
      <c r="J130" s="121">
        <f t="shared" si="14"/>
        <v>5.296774501497592E-2</v>
      </c>
      <c r="K130" s="120">
        <v>347949</v>
      </c>
      <c r="L130" s="121">
        <f t="shared" si="14"/>
        <v>-1.4194283188698975E-2</v>
      </c>
      <c r="M130" s="120"/>
      <c r="N130" s="121"/>
    </row>
    <row r="131" spans="2:15" ht="15.75" x14ac:dyDescent="0.25">
      <c r="B131" s="122" t="s">
        <v>32</v>
      </c>
      <c r="C131" s="123">
        <v>1173619</v>
      </c>
      <c r="D131" s="124">
        <v>-0.76964985814343068</v>
      </c>
      <c r="E131" s="123">
        <v>1066343</v>
      </c>
      <c r="F131" s="124">
        <f t="shared" si="14"/>
        <v>-9.1406154808332141E-2</v>
      </c>
      <c r="G131" s="123">
        <v>4256430</v>
      </c>
      <c r="H131" s="124">
        <f t="shared" si="14"/>
        <v>2.9916143304734031</v>
      </c>
      <c r="I131" s="123">
        <v>4628153</v>
      </c>
      <c r="J131" s="124">
        <f t="shared" si="14"/>
        <v>8.7332106953479816E-2</v>
      </c>
      <c r="K131" s="123">
        <v>4858902</v>
      </c>
      <c r="L131" s="124">
        <f t="shared" si="14"/>
        <v>4.9857686208731655E-2</v>
      </c>
      <c r="M131" s="123">
        <v>1818139</v>
      </c>
      <c r="N131" s="124">
        <v>-7.612633904740318E-3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280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249</v>
      </c>
      <c r="G140" s="118" t="s">
        <v>71</v>
      </c>
      <c r="H140" s="117" t="s">
        <v>249</v>
      </c>
      <c r="I140" s="118" t="s">
        <v>71</v>
      </c>
      <c r="J140" s="117" t="s">
        <v>249</v>
      </c>
      <c r="K140" s="118" t="s">
        <v>71</v>
      </c>
      <c r="L140" s="117" t="s">
        <v>249</v>
      </c>
      <c r="M140" s="118" t="s">
        <v>71</v>
      </c>
      <c r="N140" s="117" t="s">
        <v>275</v>
      </c>
    </row>
    <row r="141" spans="2:15" x14ac:dyDescent="0.25">
      <c r="B141" s="119" t="s">
        <v>73</v>
      </c>
      <c r="C141" s="120">
        <v>44550</v>
      </c>
      <c r="D141" s="121">
        <v>-0.10161527758172173</v>
      </c>
      <c r="E141" s="120">
        <v>3988</v>
      </c>
      <c r="F141" s="121">
        <f t="shared" ref="F141:L153" si="16">IFERROR(E141/C141-1,"-")</f>
        <v>-0.91048260381593715</v>
      </c>
      <c r="G141" s="120">
        <v>24948</v>
      </c>
      <c r="H141" s="121">
        <f t="shared" si="16"/>
        <v>5.2557673019057169</v>
      </c>
      <c r="I141" s="120">
        <v>34751</v>
      </c>
      <c r="J141" s="121">
        <f t="shared" si="16"/>
        <v>0.39293730960397633</v>
      </c>
      <c r="K141" s="120">
        <v>33149</v>
      </c>
      <c r="L141" s="121">
        <f t="shared" si="16"/>
        <v>-4.6099392823228058E-2</v>
      </c>
      <c r="M141" s="120">
        <v>33405</v>
      </c>
      <c r="N141" s="121">
        <f t="shared" ref="N141:N145" si="17">IFERROR(M141/K141-1,"-")</f>
        <v>7.7227065673173279E-3</v>
      </c>
    </row>
    <row r="142" spans="2:15" x14ac:dyDescent="0.25">
      <c r="B142" s="119" t="s">
        <v>75</v>
      </c>
      <c r="C142" s="120">
        <v>43433</v>
      </c>
      <c r="D142" s="121">
        <v>-6.8660877023694611E-2</v>
      </c>
      <c r="E142" s="120">
        <v>4402</v>
      </c>
      <c r="F142" s="121">
        <f t="shared" si="16"/>
        <v>-0.89864849308129768</v>
      </c>
      <c r="G142" s="120">
        <v>24167</v>
      </c>
      <c r="H142" s="121">
        <f t="shared" si="16"/>
        <v>4.4900045433893681</v>
      </c>
      <c r="I142" s="120">
        <v>41108</v>
      </c>
      <c r="J142" s="121">
        <f t="shared" si="16"/>
        <v>0.7009972276244465</v>
      </c>
      <c r="K142" s="120">
        <v>38403</v>
      </c>
      <c r="L142" s="121">
        <f t="shared" si="16"/>
        <v>-6.5802276929064929E-2</v>
      </c>
      <c r="M142" s="120">
        <v>32430</v>
      </c>
      <c r="N142" s="121">
        <f t="shared" si="17"/>
        <v>-0.15553472384969924</v>
      </c>
    </row>
    <row r="143" spans="2:15" x14ac:dyDescent="0.25">
      <c r="B143" s="119" t="s">
        <v>77</v>
      </c>
      <c r="C143" s="120">
        <v>17711</v>
      </c>
      <c r="D143" s="121">
        <v>-0.61737383339094365</v>
      </c>
      <c r="E143" s="120">
        <v>6472</v>
      </c>
      <c r="F143" s="121">
        <f t="shared" si="16"/>
        <v>-0.63457738128846475</v>
      </c>
      <c r="G143" s="120">
        <v>30216</v>
      </c>
      <c r="H143" s="121">
        <f t="shared" si="16"/>
        <v>3.6687268232385657</v>
      </c>
      <c r="I143" s="120">
        <v>34033</v>
      </c>
      <c r="J143" s="121">
        <f t="shared" si="16"/>
        <v>0.12632380195922699</v>
      </c>
      <c r="K143" s="120">
        <v>36177</v>
      </c>
      <c r="L143" s="121">
        <f t="shared" si="16"/>
        <v>6.2997678723591743E-2</v>
      </c>
      <c r="M143" s="120">
        <v>34895</v>
      </c>
      <c r="N143" s="121">
        <f t="shared" si="17"/>
        <v>-3.5436879785499031E-2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3725</v>
      </c>
      <c r="F144" s="121" t="str">
        <f t="shared" si="16"/>
        <v>-</v>
      </c>
      <c r="G144" s="120">
        <v>29557</v>
      </c>
      <c r="H144" s="121">
        <f t="shared" si="16"/>
        <v>6.9347651006711413</v>
      </c>
      <c r="I144" s="120">
        <v>29401</v>
      </c>
      <c r="J144" s="121">
        <f t="shared" si="16"/>
        <v>-5.277937544405753E-3</v>
      </c>
      <c r="K144" s="120">
        <v>30259</v>
      </c>
      <c r="L144" s="121">
        <f t="shared" si="16"/>
        <v>2.9182680861195243E-2</v>
      </c>
      <c r="M144" s="120">
        <v>32073</v>
      </c>
      <c r="N144" s="121">
        <f t="shared" si="17"/>
        <v>5.994910605109216E-2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4989</v>
      </c>
      <c r="F145" s="121" t="str">
        <f t="shared" si="16"/>
        <v>-</v>
      </c>
      <c r="G145" s="120">
        <v>16808</v>
      </c>
      <c r="H145" s="121">
        <f t="shared" si="16"/>
        <v>2.3690118260172381</v>
      </c>
      <c r="I145" s="120">
        <v>17791</v>
      </c>
      <c r="J145" s="121">
        <f t="shared" si="16"/>
        <v>5.8484055211803998E-2</v>
      </c>
      <c r="K145" s="120">
        <v>18366</v>
      </c>
      <c r="L145" s="121">
        <f t="shared" si="16"/>
        <v>3.2319712214040841E-2</v>
      </c>
      <c r="M145" s="120">
        <v>19038</v>
      </c>
      <c r="N145" s="121">
        <f t="shared" si="17"/>
        <v>3.6589349885658207E-2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6327</v>
      </c>
      <c r="F146" s="121" t="str">
        <f t="shared" si="16"/>
        <v>-</v>
      </c>
      <c r="G146" s="120">
        <v>19444</v>
      </c>
      <c r="H146" s="121">
        <f t="shared" si="16"/>
        <v>2.0731784415994943</v>
      </c>
      <c r="I146" s="120">
        <v>23745</v>
      </c>
      <c r="J146" s="121">
        <f t="shared" si="16"/>
        <v>0.22119934169923883</v>
      </c>
      <c r="K146" s="120">
        <v>18611</v>
      </c>
      <c r="L146" s="121">
        <f t="shared" si="16"/>
        <v>-0.21621393977679515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11927</v>
      </c>
      <c r="F147" s="121" t="str">
        <f t="shared" si="16"/>
        <v>-</v>
      </c>
      <c r="G147" s="120">
        <v>25892</v>
      </c>
      <c r="H147" s="121">
        <f t="shared" si="16"/>
        <v>1.1708728095916827</v>
      </c>
      <c r="I147" s="120">
        <v>21000</v>
      </c>
      <c r="J147" s="121">
        <f t="shared" si="16"/>
        <v>-0.18893866831453732</v>
      </c>
      <c r="K147" s="120">
        <v>21458</v>
      </c>
      <c r="L147" s="121">
        <f t="shared" si="16"/>
        <v>2.1809523809523723E-2</v>
      </c>
      <c r="M147" s="120"/>
      <c r="N147" s="121"/>
    </row>
    <row r="148" spans="1:15" x14ac:dyDescent="0.25">
      <c r="B148" s="119" t="s">
        <v>87</v>
      </c>
      <c r="C148" s="120">
        <v>9610</v>
      </c>
      <c r="D148" s="121">
        <v>-0.68435919332588846</v>
      </c>
      <c r="E148" s="120">
        <v>11584</v>
      </c>
      <c r="F148" s="121">
        <f t="shared" si="16"/>
        <v>0.20541103017689899</v>
      </c>
      <c r="G148" s="120">
        <v>23834</v>
      </c>
      <c r="H148" s="121">
        <f t="shared" si="16"/>
        <v>1.0574930939226519</v>
      </c>
      <c r="I148" s="120">
        <v>24723</v>
      </c>
      <c r="J148" s="121">
        <f t="shared" si="16"/>
        <v>3.7299655953679567E-2</v>
      </c>
      <c r="K148" s="120">
        <v>25592</v>
      </c>
      <c r="L148" s="121">
        <f t="shared" si="16"/>
        <v>3.5149455972171673E-2</v>
      </c>
      <c r="M148" s="120"/>
      <c r="N148" s="121"/>
    </row>
    <row r="149" spans="1:15" x14ac:dyDescent="0.25">
      <c r="B149" s="119" t="s">
        <v>89</v>
      </c>
      <c r="C149" s="120">
        <v>2711</v>
      </c>
      <c r="D149" s="121">
        <v>-0.92172431714500203</v>
      </c>
      <c r="E149" s="120">
        <v>19406</v>
      </c>
      <c r="F149" s="121">
        <f t="shared" si="16"/>
        <v>6.1582441903356697</v>
      </c>
      <c r="G149" s="120">
        <v>20951</v>
      </c>
      <c r="H149" s="121">
        <f t="shared" si="16"/>
        <v>7.9614552200350408E-2</v>
      </c>
      <c r="I149" s="120">
        <v>27751</v>
      </c>
      <c r="J149" s="121">
        <f t="shared" si="16"/>
        <v>0.32456684645124345</v>
      </c>
      <c r="K149" s="120">
        <v>23085</v>
      </c>
      <c r="L149" s="121">
        <f t="shared" si="16"/>
        <v>-0.16813808511404993</v>
      </c>
      <c r="M149" s="120"/>
      <c r="N149" s="121"/>
    </row>
    <row r="150" spans="1:15" x14ac:dyDescent="0.25">
      <c r="A150" s="125"/>
      <c r="B150" s="119" t="s">
        <v>91</v>
      </c>
      <c r="C150" s="120">
        <v>1419</v>
      </c>
      <c r="D150" s="121">
        <v>-0.96029547553093264</v>
      </c>
      <c r="E150" s="120">
        <v>30169</v>
      </c>
      <c r="F150" s="121">
        <f t="shared" si="16"/>
        <v>20.260747004933052</v>
      </c>
      <c r="G150" s="120">
        <v>22674</v>
      </c>
      <c r="H150" s="121">
        <f t="shared" si="16"/>
        <v>-0.24843382279823656</v>
      </c>
      <c r="I150" s="120">
        <v>29023</v>
      </c>
      <c r="J150" s="121">
        <f t="shared" si="16"/>
        <v>0.28001234894592919</v>
      </c>
      <c r="K150" s="120">
        <v>30463</v>
      </c>
      <c r="L150" s="121">
        <f t="shared" si="16"/>
        <v>4.9615821934327897E-2</v>
      </c>
      <c r="M150" s="120"/>
      <c r="N150" s="121"/>
    </row>
    <row r="151" spans="1:15" x14ac:dyDescent="0.25">
      <c r="B151" s="119" t="s">
        <v>93</v>
      </c>
      <c r="C151" s="120">
        <v>6113</v>
      </c>
      <c r="D151" s="121">
        <v>-0.86518910574484509</v>
      </c>
      <c r="E151" s="120">
        <v>39561</v>
      </c>
      <c r="F151" s="121">
        <f t="shared" si="16"/>
        <v>5.4716178635694419</v>
      </c>
      <c r="G151" s="120">
        <v>37132</v>
      </c>
      <c r="H151" s="121">
        <f t="shared" si="16"/>
        <v>-6.1398852405146531E-2</v>
      </c>
      <c r="I151" s="120">
        <v>37370</v>
      </c>
      <c r="J151" s="121">
        <f t="shared" si="16"/>
        <v>6.4095658731013749E-3</v>
      </c>
      <c r="K151" s="120">
        <v>40648</v>
      </c>
      <c r="L151" s="121">
        <f t="shared" si="16"/>
        <v>8.7717420390687639E-2</v>
      </c>
      <c r="M151" s="120"/>
      <c r="N151" s="121"/>
    </row>
    <row r="152" spans="1:15" x14ac:dyDescent="0.25">
      <c r="B152" s="119" t="s">
        <v>95</v>
      </c>
      <c r="C152" s="120">
        <v>7245</v>
      </c>
      <c r="D152" s="121">
        <v>-0.82432530733978326</v>
      </c>
      <c r="E152" s="120">
        <v>32431</v>
      </c>
      <c r="F152" s="121">
        <f t="shared" si="16"/>
        <v>3.4763285024154591</v>
      </c>
      <c r="G152" s="120">
        <v>35573</v>
      </c>
      <c r="H152" s="121">
        <f t="shared" si="16"/>
        <v>9.6882612315377203E-2</v>
      </c>
      <c r="I152" s="120">
        <v>37684</v>
      </c>
      <c r="J152" s="121">
        <f t="shared" si="16"/>
        <v>5.934275995839533E-2</v>
      </c>
      <c r="K152" s="120">
        <v>41905</v>
      </c>
      <c r="L152" s="121">
        <f t="shared" si="16"/>
        <v>0.11201040229275017</v>
      </c>
      <c r="M152" s="120"/>
      <c r="N152" s="121"/>
    </row>
    <row r="153" spans="1:15" ht="15.75" x14ac:dyDescent="0.25">
      <c r="B153" s="122" t="s">
        <v>32</v>
      </c>
      <c r="C153" s="123">
        <v>139836</v>
      </c>
      <c r="D153" s="124">
        <v>-0.7030603664285533</v>
      </c>
      <c r="E153" s="123">
        <v>174981</v>
      </c>
      <c r="F153" s="124">
        <f t="shared" si="16"/>
        <v>0.2513301295803656</v>
      </c>
      <c r="G153" s="123">
        <v>311196</v>
      </c>
      <c r="H153" s="124">
        <f t="shared" si="16"/>
        <v>0.77845594664563578</v>
      </c>
      <c r="I153" s="123">
        <v>358380</v>
      </c>
      <c r="J153" s="124">
        <f t="shared" si="16"/>
        <v>0.15162148613735393</v>
      </c>
      <c r="K153" s="123">
        <v>358116</v>
      </c>
      <c r="L153" s="124">
        <f t="shared" si="16"/>
        <v>-7.3664825046038107E-4</v>
      </c>
      <c r="M153" s="123">
        <v>151841</v>
      </c>
      <c r="N153" s="124">
        <v>-2.8863988129500973E-2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281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249</v>
      </c>
      <c r="G162" s="118" t="s">
        <v>71</v>
      </c>
      <c r="H162" s="117" t="s">
        <v>249</v>
      </c>
      <c r="I162" s="118" t="s">
        <v>71</v>
      </c>
      <c r="J162" s="117" t="s">
        <v>249</v>
      </c>
      <c r="K162" s="118" t="s">
        <v>71</v>
      </c>
      <c r="L162" s="117" t="s">
        <v>249</v>
      </c>
      <c r="M162" s="118" t="s">
        <v>71</v>
      </c>
      <c r="N162" s="117" t="s">
        <v>275</v>
      </c>
    </row>
    <row r="163" spans="2:14" x14ac:dyDescent="0.25">
      <c r="B163" s="119" t="s">
        <v>73</v>
      </c>
      <c r="C163" s="120">
        <v>18130</v>
      </c>
      <c r="D163" s="121">
        <v>9.8787878787878869E-2</v>
      </c>
      <c r="E163" s="120">
        <v>3849</v>
      </c>
      <c r="F163" s="121">
        <f t="shared" ref="F163:L175" si="18">IFERROR(E163/C163-1,"-")</f>
        <v>-0.78769994484280192</v>
      </c>
      <c r="G163" s="120">
        <v>13267</v>
      </c>
      <c r="H163" s="121">
        <f t="shared" si="18"/>
        <v>2.4468693167056377</v>
      </c>
      <c r="I163" s="120">
        <v>19000</v>
      </c>
      <c r="J163" s="121">
        <f t="shared" si="18"/>
        <v>0.43212482098439731</v>
      </c>
      <c r="K163" s="120">
        <v>18969</v>
      </c>
      <c r="L163" s="121">
        <f t="shared" si="18"/>
        <v>-1.6315789473684283E-3</v>
      </c>
      <c r="M163" s="120">
        <v>20765</v>
      </c>
      <c r="N163" s="121">
        <f t="shared" ref="N163:N167" si="19">IFERROR(M163/K163-1,"-")</f>
        <v>9.4680794981285343E-2</v>
      </c>
    </row>
    <row r="164" spans="2:14" x14ac:dyDescent="0.25">
      <c r="B164" s="119" t="s">
        <v>75</v>
      </c>
      <c r="C164" s="120">
        <v>19669</v>
      </c>
      <c r="D164" s="121">
        <v>6.7053653773124333E-2</v>
      </c>
      <c r="E164" s="120">
        <v>7396</v>
      </c>
      <c r="F164" s="121">
        <f t="shared" si="18"/>
        <v>-0.62397681630992929</v>
      </c>
      <c r="G164" s="120">
        <v>18071</v>
      </c>
      <c r="H164" s="121">
        <f t="shared" si="18"/>
        <v>1.4433477555435372</v>
      </c>
      <c r="I164" s="120">
        <v>20172</v>
      </c>
      <c r="J164" s="121">
        <f t="shared" si="18"/>
        <v>0.11626362680537872</v>
      </c>
      <c r="K164" s="120">
        <v>19532</v>
      </c>
      <c r="L164" s="121">
        <f t="shared" si="18"/>
        <v>-3.1727146539758055E-2</v>
      </c>
      <c r="M164" s="120">
        <v>23537</v>
      </c>
      <c r="N164" s="121">
        <f t="shared" si="19"/>
        <v>0.20504812615195567</v>
      </c>
    </row>
    <row r="165" spans="2:14" x14ac:dyDescent="0.25">
      <c r="B165" s="119" t="s">
        <v>77</v>
      </c>
      <c r="C165" s="120">
        <v>5819</v>
      </c>
      <c r="D165" s="121">
        <v>-0.58130666282918408</v>
      </c>
      <c r="E165" s="120">
        <v>7023</v>
      </c>
      <c r="F165" s="121">
        <f t="shared" si="18"/>
        <v>0.2069084035057569</v>
      </c>
      <c r="G165" s="120">
        <v>15881</v>
      </c>
      <c r="H165" s="121">
        <f t="shared" si="18"/>
        <v>1.2612843514167733</v>
      </c>
      <c r="I165" s="120">
        <v>20521</v>
      </c>
      <c r="J165" s="121">
        <f t="shared" si="18"/>
        <v>0.29217303696240782</v>
      </c>
      <c r="K165" s="120">
        <v>19164</v>
      </c>
      <c r="L165" s="121">
        <f t="shared" si="18"/>
        <v>-6.612738170654453E-2</v>
      </c>
      <c r="M165" s="120">
        <v>20641</v>
      </c>
      <c r="N165" s="121">
        <f t="shared" si="19"/>
        <v>7.7071592569400993E-2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4157</v>
      </c>
      <c r="F166" s="121" t="str">
        <f t="shared" si="18"/>
        <v>-</v>
      </c>
      <c r="G166" s="120">
        <v>15425</v>
      </c>
      <c r="H166" s="121">
        <f t="shared" si="18"/>
        <v>2.7106086119797932</v>
      </c>
      <c r="I166" s="120">
        <v>24238</v>
      </c>
      <c r="J166" s="121">
        <f t="shared" si="18"/>
        <v>0.57134521880064826</v>
      </c>
      <c r="K166" s="120">
        <v>23046</v>
      </c>
      <c r="L166" s="121">
        <f t="shared" si="18"/>
        <v>-4.9178975162967209E-2</v>
      </c>
      <c r="M166" s="120">
        <v>18693</v>
      </c>
      <c r="N166" s="121">
        <f t="shared" si="19"/>
        <v>-0.18888310335850034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8877</v>
      </c>
      <c r="F167" s="121" t="str">
        <f t="shared" si="18"/>
        <v>-</v>
      </c>
      <c r="G167" s="120">
        <v>14464</v>
      </c>
      <c r="H167" s="121">
        <f t="shared" si="18"/>
        <v>0.62937929480680399</v>
      </c>
      <c r="I167" s="120">
        <v>19331</v>
      </c>
      <c r="J167" s="121">
        <f t="shared" si="18"/>
        <v>0.33649059734513265</v>
      </c>
      <c r="K167" s="120">
        <v>18795</v>
      </c>
      <c r="L167" s="121">
        <f t="shared" si="18"/>
        <v>-2.7727484351559695E-2</v>
      </c>
      <c r="M167" s="120">
        <v>17212</v>
      </c>
      <c r="N167" s="121">
        <f t="shared" si="19"/>
        <v>-8.4224527799946824E-2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7506</v>
      </c>
      <c r="F168" s="121" t="str">
        <f t="shared" si="18"/>
        <v>-</v>
      </c>
      <c r="G168" s="120">
        <v>11078</v>
      </c>
      <c r="H168" s="121">
        <f t="shared" si="18"/>
        <v>0.47588595790034649</v>
      </c>
      <c r="I168" s="120">
        <v>16213</v>
      </c>
      <c r="J168" s="121">
        <f t="shared" si="18"/>
        <v>0.46353132334356384</v>
      </c>
      <c r="K168" s="120">
        <v>18025</v>
      </c>
      <c r="L168" s="121">
        <f t="shared" si="18"/>
        <v>0.11176216616295576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14469</v>
      </c>
      <c r="F169" s="121" t="str">
        <f t="shared" si="18"/>
        <v>-</v>
      </c>
      <c r="G169" s="120">
        <v>14696</v>
      </c>
      <c r="H169" s="121">
        <f t="shared" si="18"/>
        <v>1.5688713801921272E-2</v>
      </c>
      <c r="I169" s="120">
        <v>16801</v>
      </c>
      <c r="J169" s="121">
        <f t="shared" si="18"/>
        <v>0.1432362547632009</v>
      </c>
      <c r="K169" s="120">
        <v>21516</v>
      </c>
      <c r="L169" s="121">
        <f t="shared" si="18"/>
        <v>0.28063805725849655</v>
      </c>
      <c r="M169" s="120"/>
      <c r="N169" s="121"/>
    </row>
    <row r="170" spans="2:14" x14ac:dyDescent="0.25">
      <c r="B170" s="119" t="s">
        <v>87</v>
      </c>
      <c r="C170" s="120">
        <v>7582</v>
      </c>
      <c r="D170" s="121">
        <v>-0.62379676491019154</v>
      </c>
      <c r="E170" s="120">
        <v>19532</v>
      </c>
      <c r="F170" s="121">
        <f t="shared" si="18"/>
        <v>1.5761012925349513</v>
      </c>
      <c r="G170" s="120">
        <v>26445</v>
      </c>
      <c r="H170" s="121">
        <f t="shared" si="18"/>
        <v>0.35393200901085398</v>
      </c>
      <c r="I170" s="120">
        <v>28351</v>
      </c>
      <c r="J170" s="121">
        <f t="shared" si="18"/>
        <v>7.207411608999803E-2</v>
      </c>
      <c r="K170" s="120">
        <v>28603</v>
      </c>
      <c r="L170" s="121">
        <f t="shared" si="18"/>
        <v>8.8885753588938687E-3</v>
      </c>
      <c r="M170" s="120"/>
      <c r="N170" s="121"/>
    </row>
    <row r="171" spans="2:14" x14ac:dyDescent="0.25">
      <c r="B171" s="119" t="s">
        <v>89</v>
      </c>
      <c r="C171" s="120">
        <v>2424</v>
      </c>
      <c r="D171" s="121">
        <v>-0.7991881368569298</v>
      </c>
      <c r="E171" s="120">
        <v>9241</v>
      </c>
      <c r="F171" s="121">
        <f t="shared" si="18"/>
        <v>2.8122937293729371</v>
      </c>
      <c r="G171" s="120">
        <v>15077</v>
      </c>
      <c r="H171" s="121">
        <f t="shared" si="18"/>
        <v>0.63153338383291846</v>
      </c>
      <c r="I171" s="120">
        <v>19988</v>
      </c>
      <c r="J171" s="121">
        <f t="shared" si="18"/>
        <v>0.32572792995954103</v>
      </c>
      <c r="K171" s="120">
        <v>18074</v>
      </c>
      <c r="L171" s="121">
        <f t="shared" si="18"/>
        <v>-9.5757454472683579E-2</v>
      </c>
      <c r="M171" s="120"/>
      <c r="N171" s="121"/>
    </row>
    <row r="172" spans="2:14" x14ac:dyDescent="0.25">
      <c r="B172" s="119" t="s">
        <v>91</v>
      </c>
      <c r="C172" s="120">
        <v>7424</v>
      </c>
      <c r="D172" s="121">
        <v>-0.45563865669452996</v>
      </c>
      <c r="E172" s="120">
        <v>14695</v>
      </c>
      <c r="F172" s="121">
        <f t="shared" si="18"/>
        <v>0.97939116379310343</v>
      </c>
      <c r="G172" s="120">
        <v>19469</v>
      </c>
      <c r="H172" s="121">
        <f t="shared" si="18"/>
        <v>0.32487240558012931</v>
      </c>
      <c r="I172" s="120">
        <v>23246</v>
      </c>
      <c r="J172" s="121">
        <f t="shared" si="18"/>
        <v>0.19400071909188976</v>
      </c>
      <c r="K172" s="120">
        <v>21587</v>
      </c>
      <c r="L172" s="121">
        <f t="shared" si="18"/>
        <v>-7.1367116923341634E-2</v>
      </c>
      <c r="M172" s="120"/>
      <c r="N172" s="121"/>
    </row>
    <row r="173" spans="2:14" x14ac:dyDescent="0.25">
      <c r="B173" s="119" t="s">
        <v>93</v>
      </c>
      <c r="C173" s="120">
        <v>1425</v>
      </c>
      <c r="D173" s="121">
        <v>-0.89326642199086215</v>
      </c>
      <c r="E173" s="120">
        <v>15308</v>
      </c>
      <c r="F173" s="121">
        <f t="shared" si="18"/>
        <v>9.7424561403508765</v>
      </c>
      <c r="G173" s="120">
        <v>14978</v>
      </c>
      <c r="H173" s="121">
        <f t="shared" si="18"/>
        <v>-2.1557355631042552E-2</v>
      </c>
      <c r="I173" s="120">
        <v>20932</v>
      </c>
      <c r="J173" s="121">
        <f t="shared" si="18"/>
        <v>0.39751635732407542</v>
      </c>
      <c r="K173" s="120">
        <v>18655</v>
      </c>
      <c r="L173" s="121">
        <f t="shared" si="18"/>
        <v>-0.10878081406459006</v>
      </c>
      <c r="M173" s="120"/>
      <c r="N173" s="121"/>
    </row>
    <row r="174" spans="2:14" x14ac:dyDescent="0.25">
      <c r="B174" s="119" t="s">
        <v>95</v>
      </c>
      <c r="C174" s="120">
        <v>3667</v>
      </c>
      <c r="D174" s="121">
        <v>-0.6960126005139684</v>
      </c>
      <c r="E174" s="120">
        <v>15332</v>
      </c>
      <c r="F174" s="121">
        <f t="shared" si="18"/>
        <v>3.1810744477774744</v>
      </c>
      <c r="G174" s="120">
        <v>20052</v>
      </c>
      <c r="H174" s="121">
        <f t="shared" si="18"/>
        <v>0.30785285677015395</v>
      </c>
      <c r="I174" s="120">
        <v>19000</v>
      </c>
      <c r="J174" s="121">
        <f t="shared" si="18"/>
        <v>-5.2463594653899825E-2</v>
      </c>
      <c r="K174" s="120">
        <v>19682</v>
      </c>
      <c r="L174" s="121">
        <f t="shared" si="18"/>
        <v>3.5894736842105202E-2</v>
      </c>
      <c r="M174" s="120"/>
      <c r="N174" s="121"/>
    </row>
    <row r="175" spans="2:14" ht="15.75" x14ac:dyDescent="0.25">
      <c r="B175" s="122" t="s">
        <v>32</v>
      </c>
      <c r="C175" s="123">
        <v>67848</v>
      </c>
      <c r="D175" s="124">
        <v>-0.61970102069986044</v>
      </c>
      <c r="E175" s="123">
        <v>127385</v>
      </c>
      <c r="F175" s="124">
        <f t="shared" si="18"/>
        <v>0.87750560075462802</v>
      </c>
      <c r="G175" s="123">
        <v>198903</v>
      </c>
      <c r="H175" s="124">
        <f t="shared" si="18"/>
        <v>0.56143187973466269</v>
      </c>
      <c r="I175" s="123">
        <v>247793</v>
      </c>
      <c r="J175" s="124">
        <f t="shared" si="18"/>
        <v>0.24579820314424627</v>
      </c>
      <c r="K175" s="123">
        <v>245648</v>
      </c>
      <c r="L175" s="124">
        <f t="shared" si="18"/>
        <v>-8.6564188657468621E-3</v>
      </c>
      <c r="M175" s="123">
        <v>100848</v>
      </c>
      <c r="N175" s="124">
        <v>1.3486623922175589E-2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282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249</v>
      </c>
      <c r="G184" s="118" t="s">
        <v>71</v>
      </c>
      <c r="H184" s="117" t="s">
        <v>249</v>
      </c>
      <c r="I184" s="118" t="s">
        <v>71</v>
      </c>
      <c r="J184" s="117" t="s">
        <v>249</v>
      </c>
      <c r="K184" s="118" t="s">
        <v>71</v>
      </c>
      <c r="L184" s="117" t="s">
        <v>249</v>
      </c>
      <c r="M184" s="118" t="s">
        <v>71</v>
      </c>
      <c r="N184" s="117" t="s">
        <v>275</v>
      </c>
    </row>
    <row r="185" spans="1:15" x14ac:dyDescent="0.25">
      <c r="A185" s="125"/>
      <c r="B185" s="119" t="s">
        <v>73</v>
      </c>
      <c r="C185" s="120">
        <v>37400</v>
      </c>
      <c r="D185" s="121">
        <v>0.15435661594493655</v>
      </c>
      <c r="E185" s="120">
        <v>2352</v>
      </c>
      <c r="F185" s="121">
        <f t="shared" ref="F185:L197" si="20">IFERROR(E185/C185-1,"-")</f>
        <v>-0.93711229946524066</v>
      </c>
      <c r="G185" s="120">
        <v>24134</v>
      </c>
      <c r="H185" s="121">
        <f t="shared" si="20"/>
        <v>9.2610544217687067</v>
      </c>
      <c r="I185" s="120">
        <v>34084</v>
      </c>
      <c r="J185" s="121">
        <f t="shared" si="20"/>
        <v>0.4122814286898151</v>
      </c>
      <c r="K185" s="120">
        <v>36621</v>
      </c>
      <c r="L185" s="121">
        <f t="shared" si="20"/>
        <v>7.4433751907053258E-2</v>
      </c>
      <c r="M185" s="120">
        <v>29962</v>
      </c>
      <c r="N185" s="121">
        <f t="shared" ref="N185:N189" si="21">IFERROR(M185/K185-1,"-")</f>
        <v>-0.18183555883236391</v>
      </c>
    </row>
    <row r="186" spans="1:15" x14ac:dyDescent="0.25">
      <c r="B186" s="119" t="s">
        <v>75</v>
      </c>
      <c r="C186" s="120">
        <v>29154</v>
      </c>
      <c r="D186" s="121">
        <v>0.17121966896995011</v>
      </c>
      <c r="E186" s="120">
        <v>692</v>
      </c>
      <c r="F186" s="121">
        <f t="shared" si="20"/>
        <v>-0.97626397749879945</v>
      </c>
      <c r="G186" s="120">
        <v>23097</v>
      </c>
      <c r="H186" s="121">
        <f t="shared" si="20"/>
        <v>32.377167630057805</v>
      </c>
      <c r="I186" s="120">
        <v>28094</v>
      </c>
      <c r="J186" s="121">
        <f t="shared" si="20"/>
        <v>0.21634844352080362</v>
      </c>
      <c r="K186" s="120">
        <v>31556</v>
      </c>
      <c r="L186" s="121">
        <f t="shared" si="20"/>
        <v>0.12322915925108568</v>
      </c>
      <c r="M186" s="120">
        <v>26211</v>
      </c>
      <c r="N186" s="121">
        <f t="shared" si="21"/>
        <v>-0.16938141716313859</v>
      </c>
    </row>
    <row r="187" spans="1:15" x14ac:dyDescent="0.25">
      <c r="B187" s="119" t="s">
        <v>77</v>
      </c>
      <c r="C187" s="120">
        <v>14426</v>
      </c>
      <c r="D187" s="121">
        <v>-0.47138145840967383</v>
      </c>
      <c r="E187" s="120">
        <v>644</v>
      </c>
      <c r="F187" s="121">
        <f t="shared" si="20"/>
        <v>-0.95535838070151113</v>
      </c>
      <c r="G187" s="120">
        <v>26029</v>
      </c>
      <c r="H187" s="121">
        <f t="shared" si="20"/>
        <v>39.41770186335404</v>
      </c>
      <c r="I187" s="120">
        <v>24451</v>
      </c>
      <c r="J187" s="121">
        <f t="shared" si="20"/>
        <v>-6.0624687848169323E-2</v>
      </c>
      <c r="K187" s="120">
        <v>29418</v>
      </c>
      <c r="L187" s="121">
        <f t="shared" si="20"/>
        <v>0.20314097582920954</v>
      </c>
      <c r="M187" s="120">
        <v>28764</v>
      </c>
      <c r="N187" s="121">
        <f t="shared" si="21"/>
        <v>-2.2231286967162922E-2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949</v>
      </c>
      <c r="F188" s="121" t="str">
        <f t="shared" si="20"/>
        <v>-</v>
      </c>
      <c r="G188" s="120">
        <v>26786</v>
      </c>
      <c r="H188" s="121">
        <f t="shared" si="20"/>
        <v>27.225500526870391</v>
      </c>
      <c r="I188" s="120">
        <v>29765</v>
      </c>
      <c r="J188" s="121">
        <f t="shared" si="20"/>
        <v>0.11121481370865371</v>
      </c>
      <c r="K188" s="120">
        <v>34774</v>
      </c>
      <c r="L188" s="121">
        <f t="shared" si="20"/>
        <v>0.16828489837056937</v>
      </c>
      <c r="M188" s="120">
        <v>20575</v>
      </c>
      <c r="N188" s="121">
        <f t="shared" si="21"/>
        <v>-0.4083223097716685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3125</v>
      </c>
      <c r="F189" s="121" t="str">
        <f t="shared" si="20"/>
        <v>-</v>
      </c>
      <c r="G189" s="120">
        <v>22076</v>
      </c>
      <c r="H189" s="121">
        <f t="shared" si="20"/>
        <v>6.0643200000000004</v>
      </c>
      <c r="I189" s="120">
        <v>28163</v>
      </c>
      <c r="J189" s="121">
        <f t="shared" si="20"/>
        <v>0.27572929878601204</v>
      </c>
      <c r="K189" s="120">
        <v>25349</v>
      </c>
      <c r="L189" s="121">
        <f t="shared" si="20"/>
        <v>-9.9918332564002399E-2</v>
      </c>
      <c r="M189" s="120">
        <v>25287</v>
      </c>
      <c r="N189" s="121">
        <f t="shared" si="21"/>
        <v>-2.445855852301837E-3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9995</v>
      </c>
      <c r="F190" s="121" t="str">
        <f t="shared" si="20"/>
        <v>-</v>
      </c>
      <c r="G190" s="120">
        <v>22144</v>
      </c>
      <c r="H190" s="121">
        <f t="shared" si="20"/>
        <v>1.2155077538769383</v>
      </c>
      <c r="I190" s="120">
        <v>26526</v>
      </c>
      <c r="J190" s="121">
        <f t="shared" si="20"/>
        <v>0.19788656069364152</v>
      </c>
      <c r="K190" s="120">
        <v>22751</v>
      </c>
      <c r="L190" s="121">
        <f t="shared" si="20"/>
        <v>-0.14231320214129528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17267</v>
      </c>
      <c r="F191" s="121" t="str">
        <f t="shared" si="20"/>
        <v>-</v>
      </c>
      <c r="G191" s="120">
        <v>30251</v>
      </c>
      <c r="H191" s="121">
        <f t="shared" si="20"/>
        <v>0.75195459547112997</v>
      </c>
      <c r="I191" s="120">
        <v>33464</v>
      </c>
      <c r="J191" s="121">
        <f t="shared" si="20"/>
        <v>0.10621136491355654</v>
      </c>
      <c r="K191" s="120">
        <v>32743</v>
      </c>
      <c r="L191" s="121">
        <f t="shared" si="20"/>
        <v>-2.1545541477408503E-2</v>
      </c>
      <c r="M191" s="120"/>
      <c r="N191" s="121"/>
    </row>
    <row r="192" spans="1:15" x14ac:dyDescent="0.25">
      <c r="B192" s="119" t="s">
        <v>87</v>
      </c>
      <c r="C192" s="120">
        <v>11092</v>
      </c>
      <c r="D192" s="121">
        <v>-0.5540545973545612</v>
      </c>
      <c r="E192" s="120">
        <v>18483</v>
      </c>
      <c r="F192" s="121">
        <f t="shared" si="20"/>
        <v>0.66633609808871253</v>
      </c>
      <c r="G192" s="120">
        <v>21835</v>
      </c>
      <c r="H192" s="121">
        <f t="shared" si="20"/>
        <v>0.18135584050208298</v>
      </c>
      <c r="I192" s="120">
        <v>31558</v>
      </c>
      <c r="J192" s="121">
        <f t="shared" si="20"/>
        <v>0.44529425234714903</v>
      </c>
      <c r="K192" s="120">
        <v>29115</v>
      </c>
      <c r="L192" s="121">
        <f t="shared" si="20"/>
        <v>-7.741301730147665E-2</v>
      </c>
      <c r="M192" s="120"/>
      <c r="N192" s="121"/>
    </row>
    <row r="193" spans="2:15" x14ac:dyDescent="0.25">
      <c r="B193" s="119" t="s">
        <v>89</v>
      </c>
      <c r="C193" s="120">
        <v>17306</v>
      </c>
      <c r="D193" s="121">
        <v>-0.44301760484052655</v>
      </c>
      <c r="E193" s="120">
        <v>27344</v>
      </c>
      <c r="F193" s="121">
        <f t="shared" si="20"/>
        <v>0.58003004738241071</v>
      </c>
      <c r="G193" s="120">
        <v>28789</v>
      </c>
      <c r="H193" s="121">
        <f t="shared" si="20"/>
        <v>5.2845231129315495E-2</v>
      </c>
      <c r="I193" s="120">
        <v>33205</v>
      </c>
      <c r="J193" s="121">
        <f t="shared" si="20"/>
        <v>0.15339192052520056</v>
      </c>
      <c r="K193" s="120">
        <v>26955</v>
      </c>
      <c r="L193" s="121">
        <f t="shared" si="20"/>
        <v>-0.18822466496009638</v>
      </c>
      <c r="M193" s="120"/>
      <c r="N193" s="121"/>
    </row>
    <row r="194" spans="2:15" x14ac:dyDescent="0.25">
      <c r="B194" s="119" t="s">
        <v>91</v>
      </c>
      <c r="C194" s="120">
        <v>8123</v>
      </c>
      <c r="D194" s="121">
        <v>-0.73589751926390745</v>
      </c>
      <c r="E194" s="120">
        <v>32377</v>
      </c>
      <c r="F194" s="121">
        <f t="shared" si="20"/>
        <v>2.9858426689646684</v>
      </c>
      <c r="G194" s="120">
        <v>28129</v>
      </c>
      <c r="H194" s="121">
        <f t="shared" si="20"/>
        <v>-0.13120424993050628</v>
      </c>
      <c r="I194" s="120">
        <v>34381</v>
      </c>
      <c r="J194" s="121">
        <f t="shared" si="20"/>
        <v>0.22226172277720502</v>
      </c>
      <c r="K194" s="120">
        <v>32149</v>
      </c>
      <c r="L194" s="121">
        <f t="shared" si="20"/>
        <v>-6.4919577673715145E-2</v>
      </c>
      <c r="M194" s="120"/>
      <c r="N194" s="121"/>
    </row>
    <row r="195" spans="2:15" x14ac:dyDescent="0.25">
      <c r="B195" s="119" t="s">
        <v>93</v>
      </c>
      <c r="C195" s="120">
        <v>3107</v>
      </c>
      <c r="D195" s="121">
        <v>-0.89431972789115644</v>
      </c>
      <c r="E195" s="120">
        <v>37434</v>
      </c>
      <c r="F195" s="121">
        <f t="shared" si="20"/>
        <v>11.048278081750885</v>
      </c>
      <c r="G195" s="120">
        <v>29244</v>
      </c>
      <c r="H195" s="121">
        <f t="shared" si="20"/>
        <v>-0.21878506170860712</v>
      </c>
      <c r="I195" s="120">
        <v>31295</v>
      </c>
      <c r="J195" s="121">
        <f t="shared" si="20"/>
        <v>7.0134044590343336E-2</v>
      </c>
      <c r="K195" s="120">
        <v>30599</v>
      </c>
      <c r="L195" s="121">
        <f t="shared" si="20"/>
        <v>-2.2239974436811027E-2</v>
      </c>
      <c r="M195" s="120"/>
      <c r="N195" s="121"/>
    </row>
    <row r="196" spans="2:15" x14ac:dyDescent="0.25">
      <c r="B196" s="119" t="s">
        <v>95</v>
      </c>
      <c r="C196" s="120">
        <v>4175</v>
      </c>
      <c r="D196" s="121">
        <v>-0.90026278069756327</v>
      </c>
      <c r="E196" s="120">
        <v>33539</v>
      </c>
      <c r="F196" s="121">
        <f t="shared" si="20"/>
        <v>7.0332934131736522</v>
      </c>
      <c r="G196" s="120">
        <v>36172</v>
      </c>
      <c r="H196" s="121">
        <f t="shared" si="20"/>
        <v>7.8505620322609548E-2</v>
      </c>
      <c r="I196" s="120">
        <v>39946</v>
      </c>
      <c r="J196" s="121">
        <f t="shared" si="20"/>
        <v>0.10433484463120646</v>
      </c>
      <c r="K196" s="120">
        <v>40752</v>
      </c>
      <c r="L196" s="121">
        <f t="shared" si="20"/>
        <v>2.0177239273018621E-2</v>
      </c>
      <c r="M196" s="120"/>
      <c r="N196" s="121"/>
    </row>
    <row r="197" spans="2:15" ht="15.75" x14ac:dyDescent="0.25">
      <c r="B197" s="122" t="s">
        <v>32</v>
      </c>
      <c r="C197" s="123">
        <v>131712</v>
      </c>
      <c r="D197" s="124">
        <v>-0.62753764581124072</v>
      </c>
      <c r="E197" s="123">
        <v>184201</v>
      </c>
      <c r="F197" s="124">
        <f t="shared" si="20"/>
        <v>0.39851342322643335</v>
      </c>
      <c r="G197" s="123">
        <v>318686</v>
      </c>
      <c r="H197" s="124">
        <f t="shared" si="20"/>
        <v>0.73009918512928818</v>
      </c>
      <c r="I197" s="123">
        <v>374932</v>
      </c>
      <c r="J197" s="124">
        <f t="shared" si="20"/>
        <v>0.17649347633720969</v>
      </c>
      <c r="K197" s="123">
        <v>372782</v>
      </c>
      <c r="L197" s="124">
        <f t="shared" si="20"/>
        <v>-5.7343731663341835E-3</v>
      </c>
      <c r="M197" s="123">
        <v>130799</v>
      </c>
      <c r="N197" s="124">
        <v>-0.17067804562573707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283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249</v>
      </c>
      <c r="G206" s="118" t="s">
        <v>71</v>
      </c>
      <c r="H206" s="117" t="s">
        <v>249</v>
      </c>
      <c r="I206" s="118" t="s">
        <v>71</v>
      </c>
      <c r="J206" s="117" t="s">
        <v>249</v>
      </c>
      <c r="K206" s="118" t="s">
        <v>71</v>
      </c>
      <c r="L206" s="117" t="s">
        <v>249</v>
      </c>
      <c r="M206" s="118" t="s">
        <v>71</v>
      </c>
      <c r="N206" s="117" t="s">
        <v>275</v>
      </c>
    </row>
    <row r="207" spans="2:15" x14ac:dyDescent="0.25">
      <c r="B207" s="119" t="s">
        <v>73</v>
      </c>
      <c r="C207" s="120">
        <v>36543</v>
      </c>
      <c r="D207" s="121">
        <v>5.7898850707813532E-2</v>
      </c>
      <c r="E207" s="120">
        <v>962</v>
      </c>
      <c r="F207" s="121">
        <f t="shared" ref="F207:L219" si="22">IFERROR(E207/C207-1,"-")</f>
        <v>-0.97367484880825328</v>
      </c>
      <c r="G207" s="120">
        <v>33158</v>
      </c>
      <c r="H207" s="121">
        <f t="shared" si="22"/>
        <v>33.467775467775468</v>
      </c>
      <c r="I207" s="120">
        <v>37744</v>
      </c>
      <c r="J207" s="121">
        <f t="shared" si="22"/>
        <v>0.13830749743651616</v>
      </c>
      <c r="K207" s="120">
        <v>41040</v>
      </c>
      <c r="L207" s="121">
        <f t="shared" si="22"/>
        <v>8.7325137770241534E-2</v>
      </c>
      <c r="M207" s="120">
        <v>35525</v>
      </c>
      <c r="N207" s="121">
        <f t="shared" ref="N207:N211" si="23">IFERROR(M207/K207-1,"-")</f>
        <v>-0.13438109161793377</v>
      </c>
    </row>
    <row r="208" spans="2:15" x14ac:dyDescent="0.25">
      <c r="B208" s="119" t="s">
        <v>75</v>
      </c>
      <c r="C208" s="120">
        <v>36529</v>
      </c>
      <c r="D208" s="121">
        <v>1.9679544439481944E-2</v>
      </c>
      <c r="E208" s="120">
        <v>736</v>
      </c>
      <c r="F208" s="121">
        <f t="shared" si="22"/>
        <v>-0.97985162473651077</v>
      </c>
      <c r="G208" s="120">
        <v>31142</v>
      </c>
      <c r="H208" s="121">
        <f t="shared" si="22"/>
        <v>41.3125</v>
      </c>
      <c r="I208" s="120">
        <v>38159</v>
      </c>
      <c r="J208" s="121">
        <f t="shared" si="22"/>
        <v>0.22532271530409087</v>
      </c>
      <c r="K208" s="120">
        <v>40584</v>
      </c>
      <c r="L208" s="121">
        <f t="shared" si="22"/>
        <v>6.3549883382688188E-2</v>
      </c>
      <c r="M208" s="120">
        <v>39705</v>
      </c>
      <c r="N208" s="121">
        <f t="shared" si="23"/>
        <v>-2.1658781785925507E-2</v>
      </c>
    </row>
    <row r="209" spans="2:15" x14ac:dyDescent="0.25">
      <c r="B209" s="119" t="s">
        <v>77</v>
      </c>
      <c r="C209" s="120">
        <v>14903</v>
      </c>
      <c r="D209" s="121">
        <v>-0.56374227920728315</v>
      </c>
      <c r="E209" s="120">
        <v>704</v>
      </c>
      <c r="F209" s="121">
        <f t="shared" si="22"/>
        <v>-0.95276118902234452</v>
      </c>
      <c r="G209" s="120">
        <v>37658</v>
      </c>
      <c r="H209" s="121">
        <f t="shared" si="22"/>
        <v>52.491477272727273</v>
      </c>
      <c r="I209" s="120">
        <v>34053</v>
      </c>
      <c r="J209" s="121">
        <f t="shared" si="22"/>
        <v>-9.5729990971373913E-2</v>
      </c>
      <c r="K209" s="120">
        <v>33027</v>
      </c>
      <c r="L209" s="121">
        <f t="shared" si="22"/>
        <v>-3.0129504008457375E-2</v>
      </c>
      <c r="M209" s="120">
        <v>35886</v>
      </c>
      <c r="N209" s="121">
        <f t="shared" si="23"/>
        <v>8.6565537287673688E-2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573</v>
      </c>
      <c r="F210" s="121" t="str">
        <f t="shared" si="22"/>
        <v>-</v>
      </c>
      <c r="G210" s="120">
        <v>39062</v>
      </c>
      <c r="H210" s="121">
        <f t="shared" si="22"/>
        <v>67.171029668411862</v>
      </c>
      <c r="I210" s="120">
        <v>39077</v>
      </c>
      <c r="J210" s="121">
        <f t="shared" si="22"/>
        <v>3.8400491526302538E-4</v>
      </c>
      <c r="K210" s="120">
        <v>40882</v>
      </c>
      <c r="L210" s="121">
        <f t="shared" si="22"/>
        <v>4.619085395501199E-2</v>
      </c>
      <c r="M210" s="120">
        <v>34317</v>
      </c>
      <c r="N210" s="121">
        <f t="shared" si="23"/>
        <v>-0.16058412015067758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2269</v>
      </c>
      <c r="F211" s="121" t="str">
        <f t="shared" si="22"/>
        <v>-</v>
      </c>
      <c r="G211" s="120">
        <v>47122</v>
      </c>
      <c r="H211" s="121">
        <f t="shared" si="22"/>
        <v>19.767739092111061</v>
      </c>
      <c r="I211" s="120">
        <v>38759</v>
      </c>
      <c r="J211" s="121">
        <f t="shared" si="22"/>
        <v>-0.17747548915580835</v>
      </c>
      <c r="K211" s="120">
        <v>41406</v>
      </c>
      <c r="L211" s="121">
        <f t="shared" si="22"/>
        <v>6.8293815629918209E-2</v>
      </c>
      <c r="M211" s="120">
        <v>32381</v>
      </c>
      <c r="N211" s="121">
        <f t="shared" si="23"/>
        <v>-0.21796358015746509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16579</v>
      </c>
      <c r="F212" s="121" t="str">
        <f t="shared" si="22"/>
        <v>-</v>
      </c>
      <c r="G212" s="120">
        <v>34341</v>
      </c>
      <c r="H212" s="121">
        <f t="shared" si="22"/>
        <v>1.0713553290307014</v>
      </c>
      <c r="I212" s="120">
        <v>38151</v>
      </c>
      <c r="J212" s="121">
        <f t="shared" si="22"/>
        <v>0.1109460994146938</v>
      </c>
      <c r="K212" s="120">
        <v>35459</v>
      </c>
      <c r="L212" s="121">
        <f t="shared" si="22"/>
        <v>-7.0561715289245375E-2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24677</v>
      </c>
      <c r="F213" s="121" t="str">
        <f t="shared" si="22"/>
        <v>-</v>
      </c>
      <c r="G213" s="120">
        <v>47180</v>
      </c>
      <c r="H213" s="121">
        <f t="shared" si="22"/>
        <v>0.91190177087976654</v>
      </c>
      <c r="I213" s="120">
        <v>46479</v>
      </c>
      <c r="J213" s="121">
        <f t="shared" si="22"/>
        <v>-1.4857990674014387E-2</v>
      </c>
      <c r="K213" s="120">
        <v>44935</v>
      </c>
      <c r="L213" s="121">
        <f t="shared" si="22"/>
        <v>-3.3219303341293971E-2</v>
      </c>
      <c r="M213" s="120"/>
      <c r="N213" s="121"/>
    </row>
    <row r="214" spans="2:15" x14ac:dyDescent="0.25">
      <c r="B214" s="119" t="s">
        <v>87</v>
      </c>
      <c r="C214" s="120">
        <v>14171</v>
      </c>
      <c r="D214" s="121">
        <v>-0.74963339870320311</v>
      </c>
      <c r="E214" s="120">
        <v>32393</v>
      </c>
      <c r="F214" s="121">
        <f t="shared" si="22"/>
        <v>1.2858654999647166</v>
      </c>
      <c r="G214" s="120">
        <v>56250</v>
      </c>
      <c r="H214" s="121">
        <f t="shared" si="22"/>
        <v>0.73648627789954624</v>
      </c>
      <c r="I214" s="120">
        <v>60423</v>
      </c>
      <c r="J214" s="121">
        <f t="shared" si="22"/>
        <v>7.4186666666666623E-2</v>
      </c>
      <c r="K214" s="120">
        <v>53292</v>
      </c>
      <c r="L214" s="121">
        <f t="shared" si="22"/>
        <v>-0.11801797328831731</v>
      </c>
      <c r="M214" s="120"/>
      <c r="N214" s="121"/>
    </row>
    <row r="215" spans="2:15" x14ac:dyDescent="0.25">
      <c r="B215" s="119" t="s">
        <v>89</v>
      </c>
      <c r="C215" s="120">
        <v>592</v>
      </c>
      <c r="D215" s="121">
        <v>-0.98391479187044883</v>
      </c>
      <c r="E215" s="120">
        <v>40044</v>
      </c>
      <c r="F215" s="121">
        <f t="shared" si="22"/>
        <v>66.641891891891888</v>
      </c>
      <c r="G215" s="120">
        <v>48135</v>
      </c>
      <c r="H215" s="121">
        <f t="shared" si="22"/>
        <v>0.20205274198381784</v>
      </c>
      <c r="I215" s="120">
        <v>45100</v>
      </c>
      <c r="J215" s="121">
        <f t="shared" si="22"/>
        <v>-6.3051833385270539E-2</v>
      </c>
      <c r="K215" s="120">
        <v>42045</v>
      </c>
      <c r="L215" s="121">
        <f t="shared" si="22"/>
        <v>-6.7738359201773846E-2</v>
      </c>
      <c r="M215" s="120"/>
      <c r="N215" s="121"/>
    </row>
    <row r="216" spans="2:15" x14ac:dyDescent="0.25">
      <c r="B216" s="119" t="s">
        <v>91</v>
      </c>
      <c r="C216" s="120">
        <v>1075</v>
      </c>
      <c r="D216" s="121">
        <v>-0.97094280462752725</v>
      </c>
      <c r="E216" s="120">
        <v>49996</v>
      </c>
      <c r="F216" s="121">
        <f t="shared" si="22"/>
        <v>45.507906976744188</v>
      </c>
      <c r="G216" s="120">
        <v>37257</v>
      </c>
      <c r="H216" s="121">
        <f t="shared" si="22"/>
        <v>-0.25480038403072247</v>
      </c>
      <c r="I216" s="120">
        <v>47048</v>
      </c>
      <c r="J216" s="121">
        <f t="shared" si="22"/>
        <v>0.2627962530531176</v>
      </c>
      <c r="K216" s="120">
        <v>49338</v>
      </c>
      <c r="L216" s="121">
        <f t="shared" si="22"/>
        <v>4.8673694949838531E-2</v>
      </c>
      <c r="M216" s="120"/>
      <c r="N216" s="121"/>
    </row>
    <row r="217" spans="2:15" x14ac:dyDescent="0.25">
      <c r="B217" s="119" t="s">
        <v>93</v>
      </c>
      <c r="C217" s="120">
        <v>3587</v>
      </c>
      <c r="D217" s="121">
        <v>-0.87237146415228606</v>
      </c>
      <c r="E217" s="120">
        <v>36800</v>
      </c>
      <c r="F217" s="121">
        <f t="shared" si="22"/>
        <v>9.2592695846110953</v>
      </c>
      <c r="G217" s="120">
        <v>31131</v>
      </c>
      <c r="H217" s="121">
        <f t="shared" si="22"/>
        <v>-0.15404891304347823</v>
      </c>
      <c r="I217" s="120">
        <v>36228</v>
      </c>
      <c r="J217" s="121">
        <f t="shared" si="22"/>
        <v>0.16372747422183664</v>
      </c>
      <c r="K217" s="120">
        <v>38626</v>
      </c>
      <c r="L217" s="121">
        <f t="shared" si="22"/>
        <v>6.6191895771226639E-2</v>
      </c>
      <c r="M217" s="120"/>
      <c r="N217" s="121"/>
    </row>
    <row r="218" spans="2:15" x14ac:dyDescent="0.25">
      <c r="B218" s="119" t="s">
        <v>95</v>
      </c>
      <c r="C218" s="120">
        <v>4288</v>
      </c>
      <c r="D218" s="121">
        <v>-0.86672468452787965</v>
      </c>
      <c r="E218" s="120">
        <v>34190</v>
      </c>
      <c r="F218" s="121">
        <f t="shared" si="22"/>
        <v>6.9734141791044779</v>
      </c>
      <c r="G218" s="120">
        <v>34614</v>
      </c>
      <c r="H218" s="121">
        <f t="shared" si="22"/>
        <v>1.2401286926001731E-2</v>
      </c>
      <c r="I218" s="120">
        <v>39875</v>
      </c>
      <c r="J218" s="121">
        <f t="shared" si="22"/>
        <v>0.15199052406540714</v>
      </c>
      <c r="K218" s="120">
        <v>39037</v>
      </c>
      <c r="L218" s="121">
        <f t="shared" si="22"/>
        <v>-2.1015673981191196E-2</v>
      </c>
      <c r="M218" s="120"/>
      <c r="N218" s="121"/>
    </row>
    <row r="219" spans="2:15" ht="15.75" x14ac:dyDescent="0.25">
      <c r="B219" s="122" t="s">
        <v>32</v>
      </c>
      <c r="C219" s="123">
        <v>124287</v>
      </c>
      <c r="D219" s="124">
        <v>-0.72470961911596632</v>
      </c>
      <c r="E219" s="123">
        <v>239923</v>
      </c>
      <c r="F219" s="124">
        <f t="shared" si="22"/>
        <v>0.93039497292556739</v>
      </c>
      <c r="G219" s="123">
        <v>477050</v>
      </c>
      <c r="H219" s="124">
        <f t="shared" si="22"/>
        <v>0.98834626109210033</v>
      </c>
      <c r="I219" s="123">
        <v>501096</v>
      </c>
      <c r="J219" s="124">
        <f t="shared" si="22"/>
        <v>5.0405617859763163E-2</v>
      </c>
      <c r="K219" s="123">
        <v>499671</v>
      </c>
      <c r="L219" s="124">
        <f t="shared" si="22"/>
        <v>-2.8437664639111571E-3</v>
      </c>
      <c r="M219" s="123">
        <v>177814</v>
      </c>
      <c r="N219" s="124">
        <v>-9.7111288266925277E-2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284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249</v>
      </c>
      <c r="G228" s="118" t="s">
        <v>71</v>
      </c>
      <c r="H228" s="117" t="s">
        <v>249</v>
      </c>
      <c r="I228" s="118" t="s">
        <v>71</v>
      </c>
      <c r="J228" s="117" t="s">
        <v>249</v>
      </c>
      <c r="K228" s="118" t="s">
        <v>71</v>
      </c>
      <c r="L228" s="117" t="s">
        <v>249</v>
      </c>
      <c r="M228" s="118" t="s">
        <v>71</v>
      </c>
      <c r="N228" s="117" t="s">
        <v>275</v>
      </c>
    </row>
    <row r="229" spans="2:15" x14ac:dyDescent="0.25">
      <c r="B229" s="119" t="s">
        <v>73</v>
      </c>
      <c r="C229" s="120">
        <v>33066</v>
      </c>
      <c r="D229" s="121">
        <v>-9.9092717216576309E-2</v>
      </c>
      <c r="E229" s="120">
        <v>308</v>
      </c>
      <c r="F229" s="121">
        <f t="shared" ref="F229:L241" si="24">IFERROR(E229/C229-1,"-")</f>
        <v>-0.99068529607451761</v>
      </c>
      <c r="G229" s="120">
        <v>27584</v>
      </c>
      <c r="H229" s="121">
        <f t="shared" si="24"/>
        <v>88.558441558441558</v>
      </c>
      <c r="I229" s="120">
        <v>28081</v>
      </c>
      <c r="J229" s="121">
        <f t="shared" si="24"/>
        <v>1.8017691415313175E-2</v>
      </c>
      <c r="K229" s="120">
        <v>29190</v>
      </c>
      <c r="L229" s="121">
        <f t="shared" si="24"/>
        <v>3.949289555215274E-2</v>
      </c>
      <c r="M229" s="120">
        <v>32181</v>
      </c>
      <c r="N229" s="121">
        <f t="shared" ref="N229:N233" si="25">IFERROR(M229/K229-1,"-")</f>
        <v>0.10246659815005144</v>
      </c>
    </row>
    <row r="230" spans="2:15" x14ac:dyDescent="0.25">
      <c r="B230" s="119" t="s">
        <v>75</v>
      </c>
      <c r="C230" s="120">
        <v>34156</v>
      </c>
      <c r="D230" s="121">
        <v>-4.3329692182729751E-2</v>
      </c>
      <c r="E230" s="120">
        <v>207</v>
      </c>
      <c r="F230" s="121">
        <f t="shared" si="24"/>
        <v>-0.99393957137838151</v>
      </c>
      <c r="G230" s="120">
        <v>28945</v>
      </c>
      <c r="H230" s="121">
        <f t="shared" si="24"/>
        <v>138.83091787439614</v>
      </c>
      <c r="I230" s="120">
        <v>34359</v>
      </c>
      <c r="J230" s="121">
        <f t="shared" si="24"/>
        <v>0.18704439454137156</v>
      </c>
      <c r="K230" s="120">
        <v>31973</v>
      </c>
      <c r="L230" s="121">
        <f t="shared" si="24"/>
        <v>-6.9443231758782309E-2</v>
      </c>
      <c r="M230" s="120">
        <v>30102</v>
      </c>
      <c r="N230" s="121">
        <f t="shared" si="25"/>
        <v>-5.8518124667688354E-2</v>
      </c>
    </row>
    <row r="231" spans="2:15" x14ac:dyDescent="0.25">
      <c r="B231" s="119" t="s">
        <v>77</v>
      </c>
      <c r="C231" s="120">
        <v>18520</v>
      </c>
      <c r="D231" s="121">
        <v>-0.54898570489248222</v>
      </c>
      <c r="E231" s="120">
        <v>295</v>
      </c>
      <c r="F231" s="121">
        <f t="shared" si="24"/>
        <v>-0.98407127429805619</v>
      </c>
      <c r="G231" s="120">
        <v>27402</v>
      </c>
      <c r="H231" s="121">
        <f t="shared" si="24"/>
        <v>91.888135593220341</v>
      </c>
      <c r="I231" s="120">
        <v>32644</v>
      </c>
      <c r="J231" s="121">
        <f t="shared" si="24"/>
        <v>0.19129990511641481</v>
      </c>
      <c r="K231" s="120">
        <v>30472</v>
      </c>
      <c r="L231" s="121">
        <f t="shared" si="24"/>
        <v>-6.6535963729935088E-2</v>
      </c>
      <c r="M231" s="120">
        <v>31474</v>
      </c>
      <c r="N231" s="121">
        <f t="shared" si="25"/>
        <v>3.2882646363874946E-2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107</v>
      </c>
      <c r="F232" s="121" t="str">
        <f t="shared" si="24"/>
        <v>-</v>
      </c>
      <c r="G232" s="120">
        <v>14540</v>
      </c>
      <c r="H232" s="121">
        <f t="shared" si="24"/>
        <v>134.88785046728972</v>
      </c>
      <c r="I232" s="120">
        <v>16479</v>
      </c>
      <c r="J232" s="121">
        <f t="shared" si="24"/>
        <v>0.13335625859697386</v>
      </c>
      <c r="K232" s="120">
        <v>12896</v>
      </c>
      <c r="L232" s="121">
        <f t="shared" si="24"/>
        <v>-0.21742824200497601</v>
      </c>
      <c r="M232" s="120">
        <v>18959</v>
      </c>
      <c r="N232" s="121">
        <f t="shared" si="25"/>
        <v>0.47014578163771703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33</v>
      </c>
      <c r="F233" s="121" t="str">
        <f t="shared" si="24"/>
        <v>-</v>
      </c>
      <c r="G233" s="120">
        <v>3257</v>
      </c>
      <c r="H233" s="121">
        <f t="shared" si="24"/>
        <v>97.696969696969703</v>
      </c>
      <c r="I233" s="120">
        <v>3226</v>
      </c>
      <c r="J233" s="121">
        <f t="shared" si="24"/>
        <v>-9.517961314092771E-3</v>
      </c>
      <c r="K233" s="120">
        <v>4569</v>
      </c>
      <c r="L233" s="121">
        <f t="shared" si="24"/>
        <v>0.4163050216986981</v>
      </c>
      <c r="M233" s="120">
        <v>4021</v>
      </c>
      <c r="N233" s="121">
        <f t="shared" si="25"/>
        <v>-0.11993871744364193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420</v>
      </c>
      <c r="F234" s="121" t="str">
        <f t="shared" si="24"/>
        <v>-</v>
      </c>
      <c r="G234" s="120">
        <v>2257</v>
      </c>
      <c r="H234" s="121">
        <f t="shared" si="24"/>
        <v>4.3738095238095234</v>
      </c>
      <c r="I234" s="120">
        <v>4389</v>
      </c>
      <c r="J234" s="121">
        <f t="shared" si="24"/>
        <v>0.94461674789543637</v>
      </c>
      <c r="K234" s="120">
        <v>3883</v>
      </c>
      <c r="L234" s="121">
        <f t="shared" si="24"/>
        <v>-0.11528822055137844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6238</v>
      </c>
      <c r="F235" s="121" t="str">
        <f t="shared" si="24"/>
        <v>-</v>
      </c>
      <c r="G235" s="120">
        <v>7344</v>
      </c>
      <c r="H235" s="121">
        <f t="shared" si="24"/>
        <v>0.17730041680025654</v>
      </c>
      <c r="I235" s="120">
        <v>3899</v>
      </c>
      <c r="J235" s="121">
        <f t="shared" si="24"/>
        <v>-0.46909041394335516</v>
      </c>
      <c r="K235" s="120">
        <v>4602</v>
      </c>
      <c r="L235" s="121">
        <f t="shared" si="24"/>
        <v>0.1803026417030007</v>
      </c>
      <c r="M235" s="120"/>
      <c r="N235" s="121"/>
    </row>
    <row r="236" spans="2:15" x14ac:dyDescent="0.25">
      <c r="B236" s="119" t="s">
        <v>87</v>
      </c>
      <c r="C236" s="120">
        <v>98</v>
      </c>
      <c r="D236" s="121">
        <v>-0.97674418604651159</v>
      </c>
      <c r="E236" s="120">
        <v>5358</v>
      </c>
      <c r="F236" s="121">
        <f t="shared" si="24"/>
        <v>53.673469387755105</v>
      </c>
      <c r="G236" s="120">
        <v>6474</v>
      </c>
      <c r="H236" s="121">
        <f t="shared" si="24"/>
        <v>0.20828667413213875</v>
      </c>
      <c r="I236" s="120">
        <v>3011</v>
      </c>
      <c r="J236" s="121">
        <f t="shared" si="24"/>
        <v>-0.53490886623416745</v>
      </c>
      <c r="K236" s="120">
        <v>3794</v>
      </c>
      <c r="L236" s="121">
        <f t="shared" si="24"/>
        <v>0.26004649618067077</v>
      </c>
      <c r="M236" s="120"/>
      <c r="N236" s="121"/>
    </row>
    <row r="237" spans="2:15" x14ac:dyDescent="0.25">
      <c r="B237" s="119" t="s">
        <v>89</v>
      </c>
      <c r="C237" s="120">
        <v>22</v>
      </c>
      <c r="D237" s="121">
        <v>-0.99596478356566398</v>
      </c>
      <c r="E237" s="120">
        <v>4435</v>
      </c>
      <c r="F237" s="121">
        <f t="shared" si="24"/>
        <v>200.59090909090909</v>
      </c>
      <c r="G237" s="120">
        <v>4878</v>
      </c>
      <c r="H237" s="121">
        <f t="shared" si="24"/>
        <v>9.9887260428410451E-2</v>
      </c>
      <c r="I237" s="120">
        <v>3511</v>
      </c>
      <c r="J237" s="121">
        <f t="shared" si="24"/>
        <v>-0.28023780237802376</v>
      </c>
      <c r="K237" s="120">
        <v>4211</v>
      </c>
      <c r="L237" s="121">
        <f t="shared" si="24"/>
        <v>0.19937339789233843</v>
      </c>
      <c r="M237" s="120"/>
      <c r="N237" s="121"/>
    </row>
    <row r="238" spans="2:15" x14ac:dyDescent="0.25">
      <c r="B238" s="119" t="s">
        <v>91</v>
      </c>
      <c r="C238" s="120">
        <v>144</v>
      </c>
      <c r="D238" s="121">
        <v>-0.98942343004039657</v>
      </c>
      <c r="E238" s="120">
        <v>16294</v>
      </c>
      <c r="F238" s="121">
        <f t="shared" si="24"/>
        <v>112.15277777777777</v>
      </c>
      <c r="G238" s="120">
        <v>14250</v>
      </c>
      <c r="H238" s="121">
        <f t="shared" si="24"/>
        <v>-0.12544494906100401</v>
      </c>
      <c r="I238" s="120">
        <v>13071</v>
      </c>
      <c r="J238" s="121">
        <f t="shared" si="24"/>
        <v>-8.2736842105263109E-2</v>
      </c>
      <c r="K238" s="120">
        <v>11574</v>
      </c>
      <c r="L238" s="121">
        <f t="shared" si="24"/>
        <v>-0.11452834519164568</v>
      </c>
      <c r="M238" s="120"/>
      <c r="N238" s="121"/>
    </row>
    <row r="239" spans="2:15" x14ac:dyDescent="0.25">
      <c r="B239" s="119" t="s">
        <v>93</v>
      </c>
      <c r="C239" s="120">
        <v>219</v>
      </c>
      <c r="D239" s="121">
        <v>-0.9912087029826181</v>
      </c>
      <c r="E239" s="120">
        <v>25333</v>
      </c>
      <c r="F239" s="121">
        <f t="shared" si="24"/>
        <v>114.67579908675799</v>
      </c>
      <c r="G239" s="120">
        <v>25858</v>
      </c>
      <c r="H239" s="121">
        <f t="shared" si="24"/>
        <v>2.0723956894169726E-2</v>
      </c>
      <c r="I239" s="120">
        <v>23720</v>
      </c>
      <c r="J239" s="121">
        <f t="shared" si="24"/>
        <v>-8.2682342021811461E-2</v>
      </c>
      <c r="K239" s="120">
        <v>24371</v>
      </c>
      <c r="L239" s="121">
        <f t="shared" si="24"/>
        <v>2.7445193929173772E-2</v>
      </c>
      <c r="M239" s="120"/>
      <c r="N239" s="121"/>
    </row>
    <row r="240" spans="2:15" x14ac:dyDescent="0.25">
      <c r="B240" s="119" t="s">
        <v>95</v>
      </c>
      <c r="C240" s="120">
        <v>305</v>
      </c>
      <c r="D240" s="121">
        <v>-0.99059744743818978</v>
      </c>
      <c r="E240" s="120">
        <v>22805</v>
      </c>
      <c r="F240" s="121">
        <f t="shared" si="24"/>
        <v>73.770491803278688</v>
      </c>
      <c r="G240" s="120">
        <v>22903</v>
      </c>
      <c r="H240" s="121">
        <f t="shared" si="24"/>
        <v>4.2973032229773889E-3</v>
      </c>
      <c r="I240" s="120">
        <v>21949</v>
      </c>
      <c r="J240" s="121">
        <f t="shared" si="24"/>
        <v>-4.1653931799327637E-2</v>
      </c>
      <c r="K240" s="120">
        <v>25573</v>
      </c>
      <c r="L240" s="121">
        <f t="shared" si="24"/>
        <v>0.16511002779169903</v>
      </c>
      <c r="M240" s="120"/>
      <c r="N240" s="121"/>
    </row>
    <row r="241" spans="2:15" ht="15.75" x14ac:dyDescent="0.25">
      <c r="B241" s="122" t="s">
        <v>32</v>
      </c>
      <c r="C241" s="123">
        <v>86739</v>
      </c>
      <c r="D241" s="124">
        <v>-0.61904113559902674</v>
      </c>
      <c r="E241" s="123">
        <v>81833</v>
      </c>
      <c r="F241" s="124">
        <f t="shared" si="24"/>
        <v>-5.6560486055868719E-2</v>
      </c>
      <c r="G241" s="123">
        <v>185692</v>
      </c>
      <c r="H241" s="124">
        <f t="shared" si="24"/>
        <v>1.2691579191768603</v>
      </c>
      <c r="I241" s="123">
        <v>188339</v>
      </c>
      <c r="J241" s="124">
        <f t="shared" si="24"/>
        <v>1.4254787497576693E-2</v>
      </c>
      <c r="K241" s="123">
        <v>187108</v>
      </c>
      <c r="L241" s="124">
        <f t="shared" si="24"/>
        <v>-6.5360865248301758E-3</v>
      </c>
      <c r="M241" s="123">
        <v>116737</v>
      </c>
      <c r="N241" s="124">
        <v>7.0000000000000062E-2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285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249</v>
      </c>
      <c r="G254" s="118" t="s">
        <v>71</v>
      </c>
      <c r="H254" s="117" t="s">
        <v>249</v>
      </c>
      <c r="I254" s="118" t="s">
        <v>71</v>
      </c>
      <c r="J254" s="117" t="s">
        <v>249</v>
      </c>
      <c r="K254" s="118" t="s">
        <v>71</v>
      </c>
      <c r="L254" s="117" t="s">
        <v>249</v>
      </c>
      <c r="M254" s="118" t="s">
        <v>71</v>
      </c>
      <c r="N254" s="117" t="s">
        <v>275</v>
      </c>
    </row>
    <row r="255" spans="2:15" x14ac:dyDescent="0.25">
      <c r="B255" s="119" t="s">
        <v>73</v>
      </c>
      <c r="C255" s="120">
        <v>62996</v>
      </c>
      <c r="D255" s="121">
        <v>1.7081597726759101E-2</v>
      </c>
      <c r="E255" s="120">
        <v>4585</v>
      </c>
      <c r="F255" s="121">
        <f t="shared" ref="F255:L267" si="26">IFERROR(E255/C255-1,"-")</f>
        <v>-0.92721760111753126</v>
      </c>
      <c r="G255" s="120">
        <v>32167</v>
      </c>
      <c r="H255" s="121">
        <f t="shared" si="26"/>
        <v>6.0157033805888771</v>
      </c>
      <c r="I255" s="120">
        <v>36246</v>
      </c>
      <c r="J255" s="121">
        <f t="shared" si="26"/>
        <v>0.12680697609351199</v>
      </c>
      <c r="K255" s="120">
        <v>42817</v>
      </c>
      <c r="L255" s="121">
        <f t="shared" si="26"/>
        <v>0.1812889698173592</v>
      </c>
      <c r="M255" s="120">
        <v>40225</v>
      </c>
      <c r="N255" s="121">
        <f t="shared" ref="N255:N259" si="27">IFERROR(M255/K255-1,"-")</f>
        <v>-6.0536702711539769E-2</v>
      </c>
    </row>
    <row r="256" spans="2:15" x14ac:dyDescent="0.25">
      <c r="B256" s="119" t="s">
        <v>75</v>
      </c>
      <c r="C256" s="120">
        <v>54402</v>
      </c>
      <c r="D256" s="121">
        <v>8.303369537012939E-3</v>
      </c>
      <c r="E256" s="120">
        <v>2795</v>
      </c>
      <c r="F256" s="121">
        <f t="shared" si="26"/>
        <v>-0.94862321238189773</v>
      </c>
      <c r="G256" s="120">
        <v>21001</v>
      </c>
      <c r="H256" s="121">
        <f t="shared" si="26"/>
        <v>6.5137745974955275</v>
      </c>
      <c r="I256" s="120">
        <v>33395</v>
      </c>
      <c r="J256" s="121">
        <f t="shared" si="26"/>
        <v>0.59016237322032294</v>
      </c>
      <c r="K256" s="120">
        <v>37402</v>
      </c>
      <c r="L256" s="121">
        <f t="shared" si="26"/>
        <v>0.11998802215900595</v>
      </c>
      <c r="M256" s="120">
        <v>32015</v>
      </c>
      <c r="N256" s="121">
        <f t="shared" si="27"/>
        <v>-0.14402973103042616</v>
      </c>
    </row>
    <row r="257" spans="2:14" x14ac:dyDescent="0.25">
      <c r="B257" s="119" t="s">
        <v>77</v>
      </c>
      <c r="C257" s="120">
        <v>21399</v>
      </c>
      <c r="D257" s="121">
        <v>-0.67212135141346818</v>
      </c>
      <c r="E257" s="120">
        <v>5401</v>
      </c>
      <c r="F257" s="121">
        <f t="shared" si="26"/>
        <v>-0.7476050282723492</v>
      </c>
      <c r="G257" s="120">
        <v>28576</v>
      </c>
      <c r="H257" s="121">
        <f t="shared" si="26"/>
        <v>4.2908720607294946</v>
      </c>
      <c r="I257" s="120">
        <v>32444</v>
      </c>
      <c r="J257" s="121">
        <f t="shared" si="26"/>
        <v>0.13535834266517366</v>
      </c>
      <c r="K257" s="120">
        <v>37795</v>
      </c>
      <c r="L257" s="121">
        <f t="shared" si="26"/>
        <v>0.16493034151152752</v>
      </c>
      <c r="M257" s="120">
        <v>28398</v>
      </c>
      <c r="N257" s="121">
        <f t="shared" si="27"/>
        <v>-0.2486307712660405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1101</v>
      </c>
      <c r="F258" s="121" t="str">
        <f t="shared" si="26"/>
        <v>-</v>
      </c>
      <c r="G258" s="120">
        <v>14762</v>
      </c>
      <c r="H258" s="121">
        <f t="shared" si="26"/>
        <v>12.407811080835604</v>
      </c>
      <c r="I258" s="120">
        <v>16826</v>
      </c>
      <c r="J258" s="121">
        <f t="shared" si="26"/>
        <v>0.13981845278417548</v>
      </c>
      <c r="K258" s="120">
        <v>16401</v>
      </c>
      <c r="L258" s="121">
        <f t="shared" si="26"/>
        <v>-2.5258528467847374E-2</v>
      </c>
      <c r="M258" s="120">
        <v>14573</v>
      </c>
      <c r="N258" s="121">
        <f t="shared" si="27"/>
        <v>-0.11145661849887201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194</v>
      </c>
      <c r="F259" s="121" t="str">
        <f t="shared" si="26"/>
        <v>-</v>
      </c>
      <c r="G259" s="120">
        <v>724</v>
      </c>
      <c r="H259" s="121">
        <f t="shared" si="26"/>
        <v>2.731958762886598</v>
      </c>
      <c r="I259" s="120">
        <v>2087</v>
      </c>
      <c r="J259" s="121">
        <f t="shared" si="26"/>
        <v>1.882596685082873</v>
      </c>
      <c r="K259" s="120">
        <v>973</v>
      </c>
      <c r="L259" s="121">
        <f t="shared" si="26"/>
        <v>-0.53378054623862004</v>
      </c>
      <c r="M259" s="120">
        <v>912</v>
      </c>
      <c r="N259" s="121">
        <f t="shared" si="27"/>
        <v>-6.2692702980472803E-2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78</v>
      </c>
      <c r="F260" s="121" t="str">
        <f t="shared" si="26"/>
        <v>-</v>
      </c>
      <c r="G260" s="120">
        <v>1267</v>
      </c>
      <c r="H260" s="121">
        <f t="shared" si="26"/>
        <v>15.243589743589745</v>
      </c>
      <c r="I260" s="120">
        <v>2269</v>
      </c>
      <c r="J260" s="121">
        <f t="shared" si="26"/>
        <v>0.79084451460142069</v>
      </c>
      <c r="K260" s="120">
        <v>1043</v>
      </c>
      <c r="L260" s="121">
        <f t="shared" si="26"/>
        <v>-0.54032613486117231</v>
      </c>
      <c r="M260" s="120"/>
      <c r="N260" s="121"/>
    </row>
    <row r="261" spans="2:14" x14ac:dyDescent="0.25">
      <c r="B261" s="119" t="s">
        <v>85</v>
      </c>
      <c r="C261" s="120">
        <v>0</v>
      </c>
      <c r="D261" s="121">
        <v>-1</v>
      </c>
      <c r="E261" s="120">
        <v>473</v>
      </c>
      <c r="F261" s="121" t="str">
        <f t="shared" si="26"/>
        <v>-</v>
      </c>
      <c r="G261" s="120">
        <v>1278</v>
      </c>
      <c r="H261" s="121">
        <f t="shared" si="26"/>
        <v>1.7019027484143763</v>
      </c>
      <c r="I261" s="120">
        <v>2935</v>
      </c>
      <c r="J261" s="121">
        <f t="shared" si="26"/>
        <v>1.2965571205007826</v>
      </c>
      <c r="K261" s="120">
        <v>781</v>
      </c>
      <c r="L261" s="121">
        <f t="shared" si="26"/>
        <v>-0.73390119250425889</v>
      </c>
      <c r="M261" s="120"/>
      <c r="N261" s="121"/>
    </row>
    <row r="262" spans="2:14" x14ac:dyDescent="0.25">
      <c r="B262" s="119" t="s">
        <v>87</v>
      </c>
      <c r="C262" s="120">
        <v>121</v>
      </c>
      <c r="D262" s="121">
        <v>-0.95277127244340365</v>
      </c>
      <c r="E262" s="120">
        <v>620</v>
      </c>
      <c r="F262" s="121">
        <f t="shared" si="26"/>
        <v>4.1239669421487601</v>
      </c>
      <c r="G262" s="120">
        <v>989</v>
      </c>
      <c r="H262" s="121">
        <f t="shared" si="26"/>
        <v>0.59516129032258069</v>
      </c>
      <c r="I262" s="120">
        <v>2710</v>
      </c>
      <c r="J262" s="121">
        <f t="shared" si="26"/>
        <v>1.7401415571284127</v>
      </c>
      <c r="K262" s="120">
        <v>381</v>
      </c>
      <c r="L262" s="121">
        <f t="shared" si="26"/>
        <v>-0.85940959409594098</v>
      </c>
      <c r="M262" s="120"/>
      <c r="N262" s="121"/>
    </row>
    <row r="263" spans="2:14" x14ac:dyDescent="0.25">
      <c r="B263" s="119" t="s">
        <v>89</v>
      </c>
      <c r="C263" s="120">
        <v>200</v>
      </c>
      <c r="D263" s="121">
        <v>-0.94196169471851421</v>
      </c>
      <c r="E263" s="120">
        <v>834</v>
      </c>
      <c r="F263" s="121">
        <f t="shared" si="26"/>
        <v>3.17</v>
      </c>
      <c r="G263" s="120">
        <v>881</v>
      </c>
      <c r="H263" s="121">
        <f t="shared" si="26"/>
        <v>5.6354916067146377E-2</v>
      </c>
      <c r="I263" s="120">
        <v>2697</v>
      </c>
      <c r="J263" s="121">
        <f t="shared" si="26"/>
        <v>2.0612939841089672</v>
      </c>
      <c r="K263" s="120">
        <v>805</v>
      </c>
      <c r="L263" s="121">
        <f t="shared" si="26"/>
        <v>-0.7015202076381164</v>
      </c>
      <c r="M263" s="120"/>
      <c r="N263" s="121"/>
    </row>
    <row r="264" spans="2:14" x14ac:dyDescent="0.25">
      <c r="B264" s="119" t="s">
        <v>91</v>
      </c>
      <c r="C264" s="120">
        <v>2086</v>
      </c>
      <c r="D264" s="121">
        <v>-0.91433968462549275</v>
      </c>
      <c r="E264" s="120">
        <v>7257</v>
      </c>
      <c r="F264" s="121">
        <f t="shared" si="26"/>
        <v>2.4789069990412274</v>
      </c>
      <c r="G264" s="120">
        <v>12144</v>
      </c>
      <c r="H264" s="121">
        <f t="shared" si="26"/>
        <v>0.673418768085986</v>
      </c>
      <c r="I264" s="120">
        <v>13940</v>
      </c>
      <c r="J264" s="121">
        <f t="shared" si="26"/>
        <v>0.14789196310935449</v>
      </c>
      <c r="K264" s="120">
        <v>12474</v>
      </c>
      <c r="L264" s="121">
        <f t="shared" si="26"/>
        <v>-0.10516499282639891</v>
      </c>
      <c r="M264" s="120"/>
      <c r="N264" s="121"/>
    </row>
    <row r="265" spans="2:14" x14ac:dyDescent="0.25">
      <c r="B265" s="119" t="s">
        <v>93</v>
      </c>
      <c r="C265" s="120">
        <v>4827</v>
      </c>
      <c r="D265" s="121">
        <v>-0.91460868949900931</v>
      </c>
      <c r="E265" s="120">
        <v>33433</v>
      </c>
      <c r="F265" s="121">
        <f t="shared" si="26"/>
        <v>5.9262481872798842</v>
      </c>
      <c r="G265" s="120">
        <v>39258</v>
      </c>
      <c r="H265" s="121">
        <f t="shared" si="26"/>
        <v>0.17422905512517572</v>
      </c>
      <c r="I265" s="120">
        <v>40654</v>
      </c>
      <c r="J265" s="121">
        <f t="shared" si="26"/>
        <v>3.5559631157980442E-2</v>
      </c>
      <c r="K265" s="120">
        <v>32066</v>
      </c>
      <c r="L265" s="121">
        <f t="shared" si="26"/>
        <v>-0.21124612584247549</v>
      </c>
      <c r="M265" s="120"/>
      <c r="N265" s="121"/>
    </row>
    <row r="266" spans="2:14" x14ac:dyDescent="0.25">
      <c r="B266" s="119" t="s">
        <v>95</v>
      </c>
      <c r="C266" s="120">
        <v>3934</v>
      </c>
      <c r="D266" s="121">
        <v>-0.93409170869004343</v>
      </c>
      <c r="E266" s="120">
        <v>31477</v>
      </c>
      <c r="F266" s="121">
        <f t="shared" si="26"/>
        <v>7.0012709710218601</v>
      </c>
      <c r="G266" s="120">
        <v>35181</v>
      </c>
      <c r="H266" s="121">
        <f t="shared" si="26"/>
        <v>0.11767322171744454</v>
      </c>
      <c r="I266" s="120">
        <v>38319</v>
      </c>
      <c r="J266" s="121">
        <f t="shared" si="26"/>
        <v>8.9195872772235063E-2</v>
      </c>
      <c r="K266" s="120">
        <v>34431</v>
      </c>
      <c r="L266" s="121">
        <f t="shared" si="26"/>
        <v>-0.10146402567916701</v>
      </c>
      <c r="M266" s="120"/>
      <c r="N266" s="121"/>
    </row>
    <row r="267" spans="2:14" ht="15.75" x14ac:dyDescent="0.25">
      <c r="B267" s="122" t="s">
        <v>32</v>
      </c>
      <c r="C267" s="123">
        <v>150036</v>
      </c>
      <c r="D267" s="124">
        <v>-0.59081351300491725</v>
      </c>
      <c r="E267" s="123">
        <v>88248</v>
      </c>
      <c r="F267" s="124">
        <f t="shared" si="26"/>
        <v>-0.41182116292089899</v>
      </c>
      <c r="G267" s="123">
        <v>188228</v>
      </c>
      <c r="H267" s="124">
        <f t="shared" si="26"/>
        <v>1.1329435227993834</v>
      </c>
      <c r="I267" s="123">
        <v>224522</v>
      </c>
      <c r="J267" s="124">
        <f t="shared" si="26"/>
        <v>0.19281934674968659</v>
      </c>
      <c r="K267" s="123">
        <v>217369</v>
      </c>
      <c r="L267" s="124">
        <f t="shared" si="26"/>
        <v>-3.1858793347645187E-2</v>
      </c>
      <c r="M267" s="123">
        <v>116123</v>
      </c>
      <c r="N267" s="124">
        <v>-0.14229473808609328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6882F-4199-429D-BB47-EE767A92BD10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893934</v>
      </c>
      <c r="D9" s="121">
        <v>2.0976097801655547E-2</v>
      </c>
      <c r="E9" s="120">
        <v>51667</v>
      </c>
      <c r="F9" s="121">
        <f t="shared" ref="F9:L21" si="0">IFERROR(E9/C9-1,"-")</f>
        <v>-0.94220266820593024</v>
      </c>
      <c r="G9" s="120">
        <v>576461</v>
      </c>
      <c r="H9" s="121">
        <f t="shared" si="0"/>
        <v>10.157237695240676</v>
      </c>
      <c r="I9" s="120">
        <v>810733</v>
      </c>
      <c r="J9" s="121">
        <f t="shared" si="0"/>
        <v>0.40639696354133248</v>
      </c>
      <c r="K9" s="120">
        <v>836960</v>
      </c>
      <c r="L9" s="121">
        <f t="shared" si="0"/>
        <v>3.2349737829840297E-2</v>
      </c>
      <c r="M9" s="120">
        <v>876312</v>
      </c>
      <c r="N9" s="121">
        <f t="shared" ref="N9:N13" si="1">IFERROR(M9/K9-1,"-")</f>
        <v>4.701777862741352E-2</v>
      </c>
    </row>
    <row r="10" spans="1:15" x14ac:dyDescent="0.25">
      <c r="A10" s="1" t="s">
        <v>74</v>
      </c>
      <c r="B10" s="119" t="s">
        <v>75</v>
      </c>
      <c r="C10" s="120">
        <v>832182</v>
      </c>
      <c r="D10" s="121">
        <v>3.5273715272421402E-2</v>
      </c>
      <c r="E10" s="120">
        <v>53867</v>
      </c>
      <c r="F10" s="121">
        <f t="shared" si="0"/>
        <v>-0.93527016926585771</v>
      </c>
      <c r="G10" s="120">
        <v>608977</v>
      </c>
      <c r="H10" s="121">
        <f t="shared" si="0"/>
        <v>10.305196131212059</v>
      </c>
      <c r="I10" s="120">
        <v>773844</v>
      </c>
      <c r="J10" s="121">
        <f t="shared" si="0"/>
        <v>0.27072779431735516</v>
      </c>
      <c r="K10" s="120">
        <v>824761</v>
      </c>
      <c r="L10" s="121">
        <f t="shared" si="0"/>
        <v>6.5797499237572499E-2</v>
      </c>
      <c r="M10" s="120">
        <v>812017</v>
      </c>
      <c r="N10" s="121">
        <f t="shared" si="1"/>
        <v>-1.5451749052149633E-2</v>
      </c>
    </row>
    <row r="11" spans="1:15" x14ac:dyDescent="0.25">
      <c r="A11" s="1" t="s">
        <v>76</v>
      </c>
      <c r="B11" s="119" t="s">
        <v>77</v>
      </c>
      <c r="C11" s="120">
        <v>381721</v>
      </c>
      <c r="D11" s="121">
        <v>-0.55779099968258161</v>
      </c>
      <c r="E11" s="120">
        <v>73467</v>
      </c>
      <c r="F11" s="121">
        <f t="shared" si="0"/>
        <v>-0.80753744226804391</v>
      </c>
      <c r="G11" s="120">
        <v>747881</v>
      </c>
      <c r="H11" s="121">
        <f t="shared" si="0"/>
        <v>9.1798222331114658</v>
      </c>
      <c r="I11" s="120">
        <v>818402</v>
      </c>
      <c r="J11" s="121">
        <f t="shared" si="0"/>
        <v>9.4294413148615863E-2</v>
      </c>
      <c r="K11" s="120">
        <v>866668</v>
      </c>
      <c r="L11" s="121">
        <f t="shared" si="0"/>
        <v>5.8975906705995396E-2</v>
      </c>
      <c r="M11" s="120">
        <v>828674</v>
      </c>
      <c r="N11" s="121">
        <f t="shared" si="1"/>
        <v>-4.3839163324364105E-2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71140</v>
      </c>
      <c r="F12" s="121" t="str">
        <f t="shared" si="0"/>
        <v>-</v>
      </c>
      <c r="G12" s="120">
        <v>725227</v>
      </c>
      <c r="H12" s="121">
        <f t="shared" si="0"/>
        <v>9.1943632274388527</v>
      </c>
      <c r="I12" s="120">
        <v>745949</v>
      </c>
      <c r="J12" s="121">
        <f t="shared" si="0"/>
        <v>2.8573122622296276E-2</v>
      </c>
      <c r="K12" s="120">
        <v>789795</v>
      </c>
      <c r="L12" s="121">
        <f t="shared" si="0"/>
        <v>5.8778817318610344E-2</v>
      </c>
      <c r="M12" s="120">
        <v>754621</v>
      </c>
      <c r="N12" s="121">
        <f t="shared" si="1"/>
        <v>-4.4535607341145478E-2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71284</v>
      </c>
      <c r="F13" s="121" t="str">
        <f t="shared" si="0"/>
        <v>-</v>
      </c>
      <c r="G13" s="120">
        <v>653261</v>
      </c>
      <c r="H13" s="121">
        <f t="shared" si="0"/>
        <v>8.1642023455473876</v>
      </c>
      <c r="I13" s="120">
        <v>671021</v>
      </c>
      <c r="J13" s="121">
        <f t="shared" si="0"/>
        <v>2.7186683423623847E-2</v>
      </c>
      <c r="K13" s="120">
        <v>746827</v>
      </c>
      <c r="L13" s="121">
        <f t="shared" si="0"/>
        <v>0.11297112907047624</v>
      </c>
      <c r="M13" s="120">
        <v>741128</v>
      </c>
      <c r="N13" s="121">
        <f t="shared" si="1"/>
        <v>-7.6309506753237111E-3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113899</v>
      </c>
      <c r="F14" s="121" t="str">
        <f t="shared" si="0"/>
        <v>-</v>
      </c>
      <c r="G14" s="120">
        <v>672943</v>
      </c>
      <c r="H14" s="121">
        <f t="shared" si="0"/>
        <v>4.9082432681586319</v>
      </c>
      <c r="I14" s="120">
        <v>758024</v>
      </c>
      <c r="J14" s="121">
        <f t="shared" si="0"/>
        <v>0.12643121334199181</v>
      </c>
      <c r="K14" s="120">
        <v>787690</v>
      </c>
      <c r="L14" s="121">
        <f t="shared" si="0"/>
        <v>3.9135964032801063E-2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254312</v>
      </c>
      <c r="F15" s="121" t="str">
        <f t="shared" si="0"/>
        <v>-</v>
      </c>
      <c r="G15" s="120">
        <v>858220</v>
      </c>
      <c r="H15" s="121">
        <f t="shared" si="0"/>
        <v>2.3746736292428197</v>
      </c>
      <c r="I15" s="120">
        <v>871300</v>
      </c>
      <c r="J15" s="121">
        <f t="shared" si="0"/>
        <v>1.5240847335182162E-2</v>
      </c>
      <c r="K15" s="120">
        <v>895588</v>
      </c>
      <c r="L15" s="121">
        <f t="shared" si="0"/>
        <v>2.7875588201538015E-2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191201</v>
      </c>
      <c r="D16" s="121">
        <v>-0.80228508439032353</v>
      </c>
      <c r="E16" s="120">
        <v>386772</v>
      </c>
      <c r="F16" s="121">
        <f t="shared" si="0"/>
        <v>1.0228555289982793</v>
      </c>
      <c r="G16" s="120">
        <v>895466</v>
      </c>
      <c r="H16" s="121">
        <f t="shared" si="0"/>
        <v>1.3152296443382663</v>
      </c>
      <c r="I16" s="120">
        <v>947197</v>
      </c>
      <c r="J16" s="121">
        <f t="shared" si="0"/>
        <v>5.7769920912686734E-2</v>
      </c>
      <c r="K16" s="120">
        <v>936279</v>
      </c>
      <c r="L16" s="121">
        <f t="shared" si="0"/>
        <v>-1.1526641237250557E-2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105790</v>
      </c>
      <c r="D17" s="121">
        <v>-0.86726440969738949</v>
      </c>
      <c r="E17" s="120">
        <v>422869</v>
      </c>
      <c r="F17" s="121">
        <f t="shared" si="0"/>
        <v>2.99724926741658</v>
      </c>
      <c r="G17" s="120">
        <v>748642</v>
      </c>
      <c r="H17" s="121">
        <f t="shared" si="0"/>
        <v>0.77038751953914808</v>
      </c>
      <c r="I17" s="120">
        <v>799868</v>
      </c>
      <c r="J17" s="121">
        <f t="shared" si="0"/>
        <v>6.8425228613943734E-2</v>
      </c>
      <c r="K17" s="120">
        <v>807680</v>
      </c>
      <c r="L17" s="121">
        <f t="shared" si="0"/>
        <v>9.7666114908960822E-3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101639</v>
      </c>
      <c r="D18" s="121">
        <v>-0.8772455089820359</v>
      </c>
      <c r="E18" s="120">
        <v>627412</v>
      </c>
      <c r="F18" s="121">
        <f t="shared" si="0"/>
        <v>5.1729454244925668</v>
      </c>
      <c r="G18" s="120">
        <v>801936</v>
      </c>
      <c r="H18" s="121">
        <f t="shared" si="0"/>
        <v>0.27816490599478483</v>
      </c>
      <c r="I18" s="120">
        <v>863416</v>
      </c>
      <c r="J18" s="121">
        <f t="shared" si="0"/>
        <v>7.6664471977813786E-2</v>
      </c>
      <c r="K18" s="120">
        <v>870321</v>
      </c>
      <c r="L18" s="121">
        <f t="shared" si="0"/>
        <v>7.997303733078942E-3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110775</v>
      </c>
      <c r="D19" s="121">
        <v>-0.86625818719628145</v>
      </c>
      <c r="E19" s="120">
        <v>660916</v>
      </c>
      <c r="F19" s="121">
        <f t="shared" si="0"/>
        <v>4.9662920334010385</v>
      </c>
      <c r="G19" s="120">
        <v>785918</v>
      </c>
      <c r="H19" s="121">
        <f t="shared" si="0"/>
        <v>0.18913447397248673</v>
      </c>
      <c r="I19" s="120">
        <v>847777</v>
      </c>
      <c r="J19" s="121">
        <f t="shared" si="0"/>
        <v>7.8709229207118314E-2</v>
      </c>
      <c r="K19" s="120">
        <v>817457</v>
      </c>
      <c r="L19" s="121">
        <f t="shared" si="0"/>
        <v>-3.5764121933008375E-2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118240</v>
      </c>
      <c r="D20" s="121">
        <v>-0.86305431499360674</v>
      </c>
      <c r="E20" s="120">
        <v>579557</v>
      </c>
      <c r="F20" s="121">
        <f t="shared" si="0"/>
        <v>3.9015307848443843</v>
      </c>
      <c r="G20" s="120">
        <v>790311</v>
      </c>
      <c r="H20" s="121">
        <f t="shared" si="0"/>
        <v>0.36364671637129731</v>
      </c>
      <c r="I20" s="120">
        <v>831777</v>
      </c>
      <c r="J20" s="121">
        <f t="shared" si="0"/>
        <v>5.2467952489589464E-2</v>
      </c>
      <c r="K20" s="120">
        <v>834955</v>
      </c>
      <c r="L20" s="121">
        <f t="shared" si="0"/>
        <v>3.8207356058175268E-3</v>
      </c>
      <c r="M20" s="120"/>
      <c r="N20" s="121"/>
    </row>
    <row r="21" spans="1:15" ht="15.75" x14ac:dyDescent="0.25">
      <c r="A21" s="1"/>
      <c r="B21" s="122" t="s">
        <v>32</v>
      </c>
      <c r="C21" s="123">
        <v>2858440</v>
      </c>
      <c r="D21" s="124">
        <v>-0.71680604408130044</v>
      </c>
      <c r="E21" s="123">
        <v>3367162</v>
      </c>
      <c r="F21" s="124">
        <f t="shared" si="0"/>
        <v>0.17797190075705638</v>
      </c>
      <c r="G21" s="123">
        <v>8865243</v>
      </c>
      <c r="H21" s="124">
        <f t="shared" si="0"/>
        <v>1.6328531267577859</v>
      </c>
      <c r="I21" s="123">
        <v>9739308</v>
      </c>
      <c r="J21" s="124">
        <f t="shared" si="0"/>
        <v>9.8594590131370285E-2</v>
      </c>
      <c r="K21" s="123">
        <v>10014981</v>
      </c>
      <c r="L21" s="124">
        <f t="shared" si="0"/>
        <v>2.8305193757092395E-2</v>
      </c>
      <c r="M21" s="123">
        <v>4012752</v>
      </c>
      <c r="N21" s="124">
        <v>-1.2855807770261851E-2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501178</v>
      </c>
      <c r="D31" s="121">
        <v>0.10112710095572885</v>
      </c>
      <c r="E31" s="120">
        <v>14580</v>
      </c>
      <c r="F31" s="121">
        <f t="shared" ref="F31:J43" si="2">IFERROR(E31/C31-1,"-")</f>
        <v>-0.97090853948098277</v>
      </c>
      <c r="G31" s="120">
        <v>303205</v>
      </c>
      <c r="H31" s="121">
        <f t="shared" si="2"/>
        <v>19.795953360768177</v>
      </c>
      <c r="I31" s="120">
        <v>488351</v>
      </c>
      <c r="J31" s="121">
        <f t="shared" si="2"/>
        <v>0.6106297719364786</v>
      </c>
      <c r="K31" s="120">
        <v>464379</v>
      </c>
      <c r="L31" s="121">
        <f t="shared" ref="L31:L43" si="3">IFERROR(K31/I31-1,"-")</f>
        <v>-4.9087643928240166E-2</v>
      </c>
      <c r="M31" s="120">
        <v>516029</v>
      </c>
      <c r="N31" s="121">
        <f t="shared" ref="N31:N35" si="4">IFERROR(M31/K31-1,"-")</f>
        <v>0.11122380641674146</v>
      </c>
    </row>
    <row r="32" spans="1:15" x14ac:dyDescent="0.25">
      <c r="B32" s="119" t="s">
        <v>75</v>
      </c>
      <c r="C32" s="120">
        <v>463416</v>
      </c>
      <c r="D32" s="121">
        <v>0.11876510365239801</v>
      </c>
      <c r="E32" s="120">
        <v>16940</v>
      </c>
      <c r="F32" s="121">
        <f t="shared" si="2"/>
        <v>-0.9634453708978542</v>
      </c>
      <c r="G32" s="120">
        <v>330152</v>
      </c>
      <c r="H32" s="121">
        <f t="shared" si="2"/>
        <v>18.489492325855963</v>
      </c>
      <c r="I32" s="120">
        <v>443471</v>
      </c>
      <c r="J32" s="121">
        <f t="shared" si="2"/>
        <v>0.34323281397659255</v>
      </c>
      <c r="K32" s="120">
        <v>463066</v>
      </c>
      <c r="L32" s="121">
        <f t="shared" si="3"/>
        <v>4.4185527351281229E-2</v>
      </c>
      <c r="M32" s="120">
        <v>474785</v>
      </c>
      <c r="N32" s="121">
        <f t="shared" si="4"/>
        <v>2.5307407583368136E-2</v>
      </c>
    </row>
    <row r="33" spans="2:15" x14ac:dyDescent="0.25">
      <c r="B33" s="119" t="s">
        <v>77</v>
      </c>
      <c r="C33" s="120">
        <v>215134</v>
      </c>
      <c r="D33" s="121">
        <v>-0.51879231710399465</v>
      </c>
      <c r="E33" s="120">
        <v>21891</v>
      </c>
      <c r="F33" s="121">
        <f t="shared" si="2"/>
        <v>-0.89824481485957586</v>
      </c>
      <c r="G33" s="120">
        <v>426904</v>
      </c>
      <c r="H33" s="121">
        <f t="shared" si="2"/>
        <v>18.501347585765838</v>
      </c>
      <c r="I33" s="120">
        <v>469427</v>
      </c>
      <c r="J33" s="121">
        <f t="shared" si="2"/>
        <v>9.9607874369881833E-2</v>
      </c>
      <c r="K33" s="120">
        <v>495607</v>
      </c>
      <c r="L33" s="121">
        <f t="shared" si="3"/>
        <v>5.5770119741727742E-2</v>
      </c>
      <c r="M33" s="120">
        <v>477683</v>
      </c>
      <c r="N33" s="121">
        <f t="shared" si="4"/>
        <v>-3.6165752299705201E-2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21218</v>
      </c>
      <c r="F34" s="121" t="str">
        <f t="shared" si="2"/>
        <v>-</v>
      </c>
      <c r="G34" s="120">
        <v>425285</v>
      </c>
      <c r="H34" s="121">
        <f t="shared" si="2"/>
        <v>19.043595060797436</v>
      </c>
      <c r="I34" s="120">
        <v>444527</v>
      </c>
      <c r="J34" s="121">
        <f t="shared" si="2"/>
        <v>4.5244953384201203E-2</v>
      </c>
      <c r="K34" s="120">
        <v>447408</v>
      </c>
      <c r="L34" s="121">
        <f t="shared" si="3"/>
        <v>6.4810461456783486E-3</v>
      </c>
      <c r="M34" s="120">
        <v>414511</v>
      </c>
      <c r="N34" s="121">
        <f t="shared" si="4"/>
        <v>-7.3527965525873484E-2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21400</v>
      </c>
      <c r="F35" s="121" t="str">
        <f t="shared" si="2"/>
        <v>-</v>
      </c>
      <c r="G35" s="120">
        <v>388948</v>
      </c>
      <c r="H35" s="121">
        <f t="shared" si="2"/>
        <v>17.175140186915886</v>
      </c>
      <c r="I35" s="120">
        <v>422412</v>
      </c>
      <c r="J35" s="121">
        <f t="shared" si="2"/>
        <v>8.6037208058660886E-2</v>
      </c>
      <c r="K35" s="120">
        <v>435777</v>
      </c>
      <c r="L35" s="121">
        <f t="shared" si="3"/>
        <v>3.1639726144143676E-2</v>
      </c>
      <c r="M35" s="120">
        <v>441733</v>
      </c>
      <c r="N35" s="121">
        <f t="shared" si="4"/>
        <v>1.3667540967054359E-2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44736</v>
      </c>
      <c r="F36" s="121" t="str">
        <f t="shared" si="2"/>
        <v>-</v>
      </c>
      <c r="G36" s="120">
        <v>408804</v>
      </c>
      <c r="H36" s="121">
        <f t="shared" si="2"/>
        <v>8.1381437768240339</v>
      </c>
      <c r="I36" s="120">
        <v>454213</v>
      </c>
      <c r="J36" s="121">
        <f t="shared" si="2"/>
        <v>0.11107768025753173</v>
      </c>
      <c r="K36" s="120">
        <v>465333</v>
      </c>
      <c r="L36" s="121">
        <f t="shared" si="3"/>
        <v>2.4481906066096792E-2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113386</v>
      </c>
      <c r="F37" s="121" t="str">
        <f t="shared" si="2"/>
        <v>-</v>
      </c>
      <c r="G37" s="120">
        <v>491736</v>
      </c>
      <c r="H37" s="121">
        <f t="shared" si="2"/>
        <v>3.3368317076182246</v>
      </c>
      <c r="I37" s="120">
        <v>510638</v>
      </c>
      <c r="J37" s="121">
        <f t="shared" si="2"/>
        <v>3.8439325166349514E-2</v>
      </c>
      <c r="K37" s="120">
        <v>531003</v>
      </c>
      <c r="L37" s="121">
        <f t="shared" si="3"/>
        <v>3.9881481597531021E-2</v>
      </c>
      <c r="M37" s="120"/>
      <c r="N37" s="121"/>
    </row>
    <row r="38" spans="2:15" x14ac:dyDescent="0.25">
      <c r="B38" s="119" t="s">
        <v>87</v>
      </c>
      <c r="C38" s="120">
        <v>96004</v>
      </c>
      <c r="D38" s="121">
        <v>-0.80321242333803422</v>
      </c>
      <c r="E38" s="120">
        <v>197818</v>
      </c>
      <c r="F38" s="121">
        <f t="shared" si="2"/>
        <v>1.0605183117370109</v>
      </c>
      <c r="G38" s="120">
        <v>530698</v>
      </c>
      <c r="H38" s="121">
        <f t="shared" si="2"/>
        <v>1.6827588995945768</v>
      </c>
      <c r="I38" s="120">
        <v>569851</v>
      </c>
      <c r="J38" s="121">
        <f t="shared" si="2"/>
        <v>7.3776422748907944E-2</v>
      </c>
      <c r="K38" s="120">
        <v>553021</v>
      </c>
      <c r="L38" s="121">
        <f t="shared" si="3"/>
        <v>-2.9534036090135829E-2</v>
      </c>
      <c r="M38" s="120"/>
      <c r="N38" s="121"/>
    </row>
    <row r="39" spans="2:15" x14ac:dyDescent="0.25">
      <c r="B39" s="119" t="s">
        <v>89</v>
      </c>
      <c r="C39" s="120">
        <v>60570</v>
      </c>
      <c r="D39" s="121">
        <v>-0.86497933561897289</v>
      </c>
      <c r="E39" s="120">
        <v>241203</v>
      </c>
      <c r="F39" s="121">
        <f t="shared" si="2"/>
        <v>2.9822189202575533</v>
      </c>
      <c r="G39" s="120">
        <v>466212</v>
      </c>
      <c r="H39" s="121">
        <f t="shared" si="2"/>
        <v>0.93286153157299045</v>
      </c>
      <c r="I39" s="120">
        <v>491257</v>
      </c>
      <c r="J39" s="121">
        <f t="shared" si="2"/>
        <v>5.3720195962351891E-2</v>
      </c>
      <c r="K39" s="120">
        <v>500247</v>
      </c>
      <c r="L39" s="121">
        <f t="shared" si="3"/>
        <v>1.829999368965729E-2</v>
      </c>
      <c r="M39" s="120"/>
      <c r="N39" s="121"/>
    </row>
    <row r="40" spans="2:15" x14ac:dyDescent="0.25">
      <c r="B40" s="119" t="s">
        <v>91</v>
      </c>
      <c r="C40" s="120">
        <v>51321</v>
      </c>
      <c r="D40" s="121">
        <v>-0.89245817957792961</v>
      </c>
      <c r="E40" s="120">
        <v>379310</v>
      </c>
      <c r="F40" s="121">
        <f t="shared" si="2"/>
        <v>6.3909315874593249</v>
      </c>
      <c r="G40" s="120">
        <v>492206</v>
      </c>
      <c r="H40" s="121">
        <f t="shared" si="2"/>
        <v>0.29763517966834518</v>
      </c>
      <c r="I40" s="120">
        <v>505474</v>
      </c>
      <c r="J40" s="121">
        <f t="shared" si="2"/>
        <v>2.6956193138645279E-2</v>
      </c>
      <c r="K40" s="120">
        <v>527606</v>
      </c>
      <c r="L40" s="121">
        <f t="shared" si="3"/>
        <v>4.3784645698888625E-2</v>
      </c>
      <c r="M40" s="120"/>
      <c r="N40" s="121"/>
    </row>
    <row r="41" spans="2:15" x14ac:dyDescent="0.25">
      <c r="B41" s="119" t="s">
        <v>93</v>
      </c>
      <c r="C41" s="120">
        <v>52157</v>
      </c>
      <c r="D41" s="121">
        <v>-0.88898419806903128</v>
      </c>
      <c r="E41" s="120">
        <v>382750</v>
      </c>
      <c r="F41" s="121">
        <f t="shared" si="2"/>
        <v>6.3384205379910652</v>
      </c>
      <c r="G41" s="120">
        <v>471403</v>
      </c>
      <c r="H41" s="121">
        <f t="shared" si="2"/>
        <v>0.23162116263879806</v>
      </c>
      <c r="I41" s="120">
        <v>495470</v>
      </c>
      <c r="J41" s="121">
        <f t="shared" si="2"/>
        <v>5.105398141293116E-2</v>
      </c>
      <c r="K41" s="120">
        <v>484662</v>
      </c>
      <c r="L41" s="121">
        <f t="shared" si="3"/>
        <v>-2.1813631501402697E-2</v>
      </c>
      <c r="M41" s="120"/>
      <c r="N41" s="121"/>
    </row>
    <row r="42" spans="2:15" x14ac:dyDescent="0.25">
      <c r="B42" s="119" t="s">
        <v>95</v>
      </c>
      <c r="C42" s="120">
        <v>56375</v>
      </c>
      <c r="D42" s="121">
        <v>-0.88385915179583108</v>
      </c>
      <c r="E42" s="120">
        <v>322714</v>
      </c>
      <c r="F42" s="121">
        <f t="shared" si="2"/>
        <v>4.7244168514412417</v>
      </c>
      <c r="G42" s="120">
        <v>481522</v>
      </c>
      <c r="H42" s="121">
        <f t="shared" si="2"/>
        <v>0.49210136529558679</v>
      </c>
      <c r="I42" s="120">
        <v>480103</v>
      </c>
      <c r="J42" s="121">
        <f t="shared" si="2"/>
        <v>-2.9469058526920833E-3</v>
      </c>
      <c r="K42" s="120">
        <v>488662</v>
      </c>
      <c r="L42" s="121">
        <f t="shared" si="3"/>
        <v>1.7827424531819291E-2</v>
      </c>
      <c r="M42" s="120"/>
      <c r="N42" s="121"/>
    </row>
    <row r="43" spans="2:15" ht="15.75" x14ac:dyDescent="0.25">
      <c r="B43" s="122" t="s">
        <v>32</v>
      </c>
      <c r="C43" s="123">
        <v>1557028</v>
      </c>
      <c r="D43" s="124">
        <v>-0.715436376044158</v>
      </c>
      <c r="E43" s="123">
        <v>1777946</v>
      </c>
      <c r="F43" s="124">
        <f t="shared" si="2"/>
        <v>0.14188441055652179</v>
      </c>
      <c r="G43" s="123">
        <v>5217075</v>
      </c>
      <c r="H43" s="124">
        <f t="shared" si="2"/>
        <v>1.9343270268050885</v>
      </c>
      <c r="I43" s="123">
        <v>5775194</v>
      </c>
      <c r="J43" s="124">
        <f t="shared" si="2"/>
        <v>0.10697929395302919</v>
      </c>
      <c r="K43" s="123">
        <v>5856771</v>
      </c>
      <c r="L43" s="124">
        <f t="shared" si="3"/>
        <v>1.4125412929851366E-2</v>
      </c>
      <c r="M43" s="123">
        <v>2324741</v>
      </c>
      <c r="N43" s="124">
        <v>8.0234598612372032E-3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370908</v>
      </c>
      <c r="D53" s="121">
        <v>9.8527726194389986E-2</v>
      </c>
      <c r="E53" s="120">
        <v>11298</v>
      </c>
      <c r="F53" s="121">
        <f t="shared" ref="F53:J65" si="5">IFERROR(E53/C53-1,"-")</f>
        <v>-0.96953961629298913</v>
      </c>
      <c r="G53" s="120">
        <v>234995</v>
      </c>
      <c r="H53" s="121">
        <f t="shared" si="5"/>
        <v>19.799699061780846</v>
      </c>
      <c r="I53" s="120">
        <v>371455</v>
      </c>
      <c r="J53" s="121">
        <f t="shared" si="5"/>
        <v>0.58069320623843068</v>
      </c>
      <c r="K53" s="120">
        <v>375590</v>
      </c>
      <c r="L53" s="121">
        <f t="shared" ref="L53:L65" si="6">IFERROR(K53/I53-1,"-")</f>
        <v>1.1131900230175962E-2</v>
      </c>
      <c r="M53" s="120">
        <v>392816</v>
      </c>
      <c r="N53" s="121">
        <f t="shared" ref="N53:N57" si="7">IFERROR(M53/K53-1,"-")</f>
        <v>4.5863840890332463E-2</v>
      </c>
    </row>
    <row r="54" spans="1:15" x14ac:dyDescent="0.25">
      <c r="A54" s="1">
        <v>2</v>
      </c>
      <c r="B54" s="119" t="s">
        <v>75</v>
      </c>
      <c r="C54" s="120">
        <v>336790</v>
      </c>
      <c r="D54" s="121">
        <v>0.12451126714947303</v>
      </c>
      <c r="E54" s="120">
        <v>14719</v>
      </c>
      <c r="F54" s="121">
        <f t="shared" si="5"/>
        <v>-0.95629620831972451</v>
      </c>
      <c r="G54" s="120">
        <v>256339</v>
      </c>
      <c r="H54" s="121">
        <f t="shared" si="5"/>
        <v>16.415517358516205</v>
      </c>
      <c r="I54" s="120">
        <v>333022</v>
      </c>
      <c r="J54" s="121">
        <f t="shared" si="5"/>
        <v>0.29914683290486432</v>
      </c>
      <c r="K54" s="120">
        <v>353865</v>
      </c>
      <c r="L54" s="121">
        <f t="shared" si="6"/>
        <v>6.2587456684543463E-2</v>
      </c>
      <c r="M54" s="120">
        <v>362809</v>
      </c>
      <c r="N54" s="121">
        <f t="shared" si="7"/>
        <v>2.5275175561301655E-2</v>
      </c>
    </row>
    <row r="55" spans="1:15" x14ac:dyDescent="0.25">
      <c r="A55" s="1">
        <v>3</v>
      </c>
      <c r="B55" s="119" t="s">
        <v>77</v>
      </c>
      <c r="C55" s="120">
        <v>153036</v>
      </c>
      <c r="D55" s="121">
        <v>-0.53248038712515577</v>
      </c>
      <c r="E55" s="120">
        <v>19759</v>
      </c>
      <c r="F55" s="121">
        <f t="shared" si="5"/>
        <v>-0.87088658877649705</v>
      </c>
      <c r="G55" s="120">
        <v>322615</v>
      </c>
      <c r="H55" s="121">
        <f t="shared" si="5"/>
        <v>15.327496330785969</v>
      </c>
      <c r="I55" s="120">
        <v>346043</v>
      </c>
      <c r="J55" s="121">
        <f t="shared" si="5"/>
        <v>7.2619066069463667E-2</v>
      </c>
      <c r="K55" s="120">
        <v>376224</v>
      </c>
      <c r="L55" s="121">
        <f t="shared" si="6"/>
        <v>8.7217484532269074E-2</v>
      </c>
      <c r="M55" s="120">
        <v>376628</v>
      </c>
      <c r="N55" s="121">
        <f t="shared" si="7"/>
        <v>1.0738283575741914E-3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15140</v>
      </c>
      <c r="F56" s="121" t="str">
        <f t="shared" si="5"/>
        <v>-</v>
      </c>
      <c r="G56" s="120">
        <v>326468</v>
      </c>
      <c r="H56" s="121">
        <f t="shared" si="5"/>
        <v>20.563276089828271</v>
      </c>
      <c r="I56" s="120">
        <v>331335</v>
      </c>
      <c r="J56" s="121">
        <f t="shared" si="5"/>
        <v>1.4908046117843021E-2</v>
      </c>
      <c r="K56" s="120">
        <v>344040</v>
      </c>
      <c r="L56" s="121">
        <f t="shared" si="6"/>
        <v>3.8344877540857469E-2</v>
      </c>
      <c r="M56" s="120">
        <v>325436</v>
      </c>
      <c r="N56" s="121">
        <f t="shared" si="7"/>
        <v>-5.4075107545634271E-2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19434</v>
      </c>
      <c r="F57" s="121" t="str">
        <f t="shared" si="5"/>
        <v>-</v>
      </c>
      <c r="G57" s="120">
        <v>316077</v>
      </c>
      <c r="H57" s="121">
        <f t="shared" si="5"/>
        <v>15.264124729854892</v>
      </c>
      <c r="I57" s="120">
        <v>340704</v>
      </c>
      <c r="J57" s="121">
        <f t="shared" si="5"/>
        <v>7.7914558794217825E-2</v>
      </c>
      <c r="K57" s="120">
        <v>344685</v>
      </c>
      <c r="L57" s="121">
        <f t="shared" si="6"/>
        <v>1.1684629473091013E-2</v>
      </c>
      <c r="M57" s="120">
        <v>365014</v>
      </c>
      <c r="N57" s="121">
        <f t="shared" si="7"/>
        <v>5.897848760462443E-2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38047</v>
      </c>
      <c r="F58" s="121" t="str">
        <f t="shared" si="5"/>
        <v>-</v>
      </c>
      <c r="G58" s="120">
        <v>318832</v>
      </c>
      <c r="H58" s="121">
        <f t="shared" si="5"/>
        <v>7.3799511130969595</v>
      </c>
      <c r="I58" s="120">
        <v>354121</v>
      </c>
      <c r="J58" s="121">
        <f t="shared" si="5"/>
        <v>0.11068211471872336</v>
      </c>
      <c r="K58" s="120">
        <v>354898</v>
      </c>
      <c r="L58" s="121">
        <f t="shared" si="6"/>
        <v>2.1941652711925386E-3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101654</v>
      </c>
      <c r="F59" s="121" t="str">
        <f t="shared" si="5"/>
        <v>-</v>
      </c>
      <c r="G59" s="120">
        <v>380812</v>
      </c>
      <c r="H59" s="121">
        <f t="shared" si="5"/>
        <v>2.7461585377850355</v>
      </c>
      <c r="I59" s="120">
        <v>398818</v>
      </c>
      <c r="J59" s="121">
        <f t="shared" si="5"/>
        <v>4.7283173849563598E-2</v>
      </c>
      <c r="K59" s="120">
        <v>405625</v>
      </c>
      <c r="L59" s="121">
        <f t="shared" si="6"/>
        <v>1.7067935750141761E-2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69690</v>
      </c>
      <c r="D60" s="121">
        <v>-0.81755875869796268</v>
      </c>
      <c r="E60" s="120">
        <v>163462</v>
      </c>
      <c r="F60" s="121">
        <f t="shared" si="5"/>
        <v>1.3455589037164586</v>
      </c>
      <c r="G60" s="120">
        <v>408951</v>
      </c>
      <c r="H60" s="121">
        <f t="shared" si="5"/>
        <v>1.5018108184165126</v>
      </c>
      <c r="I60" s="120">
        <v>415100</v>
      </c>
      <c r="J60" s="121">
        <f t="shared" si="5"/>
        <v>1.5036031211563161E-2</v>
      </c>
      <c r="K60" s="120">
        <v>423978</v>
      </c>
      <c r="L60" s="121">
        <f t="shared" si="6"/>
        <v>2.1387617441580353E-2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47226</v>
      </c>
      <c r="D61" s="121">
        <v>-0.86598903531174454</v>
      </c>
      <c r="E61" s="120">
        <v>196992</v>
      </c>
      <c r="F61" s="121">
        <f t="shared" si="5"/>
        <v>3.1712615931901915</v>
      </c>
      <c r="G61" s="120">
        <v>364342</v>
      </c>
      <c r="H61" s="121">
        <f t="shared" si="5"/>
        <v>0.84952688434048085</v>
      </c>
      <c r="I61" s="120">
        <v>384126</v>
      </c>
      <c r="J61" s="121">
        <f t="shared" si="5"/>
        <v>5.4300629628206476E-2</v>
      </c>
      <c r="K61" s="120">
        <v>385672</v>
      </c>
      <c r="L61" s="121">
        <f t="shared" si="6"/>
        <v>4.0247210550705681E-3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43327</v>
      </c>
      <c r="D62" s="121">
        <v>-0.88349574607681802</v>
      </c>
      <c r="E62" s="120">
        <v>303261</v>
      </c>
      <c r="F62" s="121">
        <f t="shared" si="5"/>
        <v>5.9993537517021718</v>
      </c>
      <c r="G62" s="120">
        <v>388751</v>
      </c>
      <c r="H62" s="121">
        <f t="shared" si="5"/>
        <v>0.28190238771223464</v>
      </c>
      <c r="I62" s="120">
        <v>392254</v>
      </c>
      <c r="J62" s="121">
        <f t="shared" si="5"/>
        <v>9.0109092966963455E-3</v>
      </c>
      <c r="K62" s="120">
        <v>410112</v>
      </c>
      <c r="L62" s="121">
        <f t="shared" si="6"/>
        <v>4.5526623055469173E-2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39419</v>
      </c>
      <c r="D63" s="121">
        <v>-0.88741481638038877</v>
      </c>
      <c r="E63" s="120">
        <v>295608</v>
      </c>
      <c r="F63" s="121">
        <f t="shared" si="5"/>
        <v>6.4991247875390039</v>
      </c>
      <c r="G63" s="120">
        <v>371295</v>
      </c>
      <c r="H63" s="121">
        <f t="shared" si="5"/>
        <v>0.25603840220832996</v>
      </c>
      <c r="I63" s="120">
        <v>361460</v>
      </c>
      <c r="J63" s="121">
        <f t="shared" si="5"/>
        <v>-2.6488371779851638E-2</v>
      </c>
      <c r="K63" s="120">
        <v>367251</v>
      </c>
      <c r="L63" s="121">
        <f t="shared" si="6"/>
        <v>1.6021136501964239E-2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43129</v>
      </c>
      <c r="D64" s="121">
        <v>-0.87992137493631206</v>
      </c>
      <c r="E64" s="120">
        <v>256762</v>
      </c>
      <c r="F64" s="121">
        <f t="shared" si="5"/>
        <v>4.9533492545618953</v>
      </c>
      <c r="G64" s="120">
        <v>375961</v>
      </c>
      <c r="H64" s="121">
        <f t="shared" si="5"/>
        <v>0.46423925658781284</v>
      </c>
      <c r="I64" s="120">
        <v>362997</v>
      </c>
      <c r="J64" s="121">
        <f t="shared" si="5"/>
        <v>-3.448230002580055E-2</v>
      </c>
      <c r="K64" s="120">
        <v>369112</v>
      </c>
      <c r="L64" s="121">
        <f t="shared" si="6"/>
        <v>1.684586924960807E-2</v>
      </c>
      <c r="M64" s="120"/>
      <c r="N64" s="121"/>
    </row>
    <row r="65" spans="1:15" ht="15.75" x14ac:dyDescent="0.25">
      <c r="B65" s="122" t="s">
        <v>32</v>
      </c>
      <c r="C65" s="123">
        <v>1144929</v>
      </c>
      <c r="D65" s="124">
        <v>-0.72279761760646921</v>
      </c>
      <c r="E65" s="123">
        <v>1436136</v>
      </c>
      <c r="F65" s="124">
        <f t="shared" si="5"/>
        <v>0.25434502925508928</v>
      </c>
      <c r="G65" s="123">
        <v>4065438</v>
      </c>
      <c r="H65" s="124">
        <f t="shared" si="5"/>
        <v>1.8308168585704974</v>
      </c>
      <c r="I65" s="123">
        <v>4391435</v>
      </c>
      <c r="J65" s="124">
        <f t="shared" si="5"/>
        <v>8.0187423839694461E-2</v>
      </c>
      <c r="K65" s="123">
        <v>4511052</v>
      </c>
      <c r="L65" s="124">
        <f t="shared" si="6"/>
        <v>2.7238704432605676E-2</v>
      </c>
      <c r="M65" s="123">
        <v>1822703</v>
      </c>
      <c r="N65" s="124">
        <v>1.5770696008256868E-2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288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130270</v>
      </c>
      <c r="D75" s="121">
        <v>0.10859593733245965</v>
      </c>
      <c r="E75" s="120">
        <v>3282</v>
      </c>
      <c r="F75" s="121">
        <f t="shared" ref="F75:J87" si="8">IFERROR(E75/C75-1,"-")</f>
        <v>-0.97480617179703688</v>
      </c>
      <c r="G75" s="120">
        <v>68210</v>
      </c>
      <c r="H75" s="121">
        <f t="shared" si="8"/>
        <v>19.783059110298598</v>
      </c>
      <c r="I75" s="120">
        <v>116896</v>
      </c>
      <c r="J75" s="121">
        <f t="shared" si="8"/>
        <v>0.71376630992523094</v>
      </c>
      <c r="K75" s="120">
        <v>88789</v>
      </c>
      <c r="L75" s="121">
        <f t="shared" ref="L75:L87" si="9">IFERROR(K75/I75-1,"-")</f>
        <v>-0.24044449767314535</v>
      </c>
      <c r="M75" s="120">
        <v>123213</v>
      </c>
      <c r="N75" s="121">
        <f t="shared" ref="N75:N79" si="10">IFERROR(M75/K75-1,"-")</f>
        <v>0.38770568426269025</v>
      </c>
    </row>
    <row r="76" spans="1:15" x14ac:dyDescent="0.25">
      <c r="A76" s="1">
        <v>2</v>
      </c>
      <c r="B76" s="119" t="s">
        <v>75</v>
      </c>
      <c r="C76" s="120">
        <v>126626</v>
      </c>
      <c r="D76" s="121">
        <v>0.103763881382821</v>
      </c>
      <c r="E76" s="120">
        <v>2221</v>
      </c>
      <c r="F76" s="121">
        <f t="shared" si="8"/>
        <v>-0.98246015826133659</v>
      </c>
      <c r="G76" s="120">
        <v>73813</v>
      </c>
      <c r="H76" s="121">
        <f t="shared" si="8"/>
        <v>32.234128770823951</v>
      </c>
      <c r="I76" s="120">
        <v>110449</v>
      </c>
      <c r="J76" s="121">
        <f t="shared" si="8"/>
        <v>0.49633533388427509</v>
      </c>
      <c r="K76" s="120">
        <v>109201</v>
      </c>
      <c r="L76" s="121">
        <f t="shared" si="9"/>
        <v>-1.1299332723700539E-2</v>
      </c>
      <c r="M76" s="120">
        <v>111976</v>
      </c>
      <c r="N76" s="121">
        <f t="shared" si="10"/>
        <v>2.54118552027911E-2</v>
      </c>
    </row>
    <row r="77" spans="1:15" x14ac:dyDescent="0.25">
      <c r="A77" s="1">
        <v>3</v>
      </c>
      <c r="B77" s="119" t="s">
        <v>77</v>
      </c>
      <c r="C77" s="120">
        <v>62098</v>
      </c>
      <c r="D77" s="121">
        <v>-0.48137136175721384</v>
      </c>
      <c r="E77" s="120">
        <v>2132</v>
      </c>
      <c r="F77" s="121">
        <f t="shared" si="8"/>
        <v>-0.96566717124545076</v>
      </c>
      <c r="G77" s="120">
        <v>104289</v>
      </c>
      <c r="H77" s="121">
        <f t="shared" si="8"/>
        <v>47.916041275797376</v>
      </c>
      <c r="I77" s="120">
        <v>123384</v>
      </c>
      <c r="J77" s="121">
        <f t="shared" si="8"/>
        <v>0.18309697091735466</v>
      </c>
      <c r="K77" s="120">
        <v>119383</v>
      </c>
      <c r="L77" s="121">
        <f t="shared" si="9"/>
        <v>-3.2427219088374537E-2</v>
      </c>
      <c r="M77" s="120">
        <v>101055</v>
      </c>
      <c r="N77" s="121">
        <f t="shared" si="10"/>
        <v>-0.1535226958612198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6078</v>
      </c>
      <c r="F78" s="121" t="str">
        <f t="shared" si="8"/>
        <v>-</v>
      </c>
      <c r="G78" s="120">
        <v>98817</v>
      </c>
      <c r="H78" s="121">
        <f t="shared" si="8"/>
        <v>15.258144126357355</v>
      </c>
      <c r="I78" s="120">
        <v>113192</v>
      </c>
      <c r="J78" s="121">
        <f t="shared" si="8"/>
        <v>0.14547092099537529</v>
      </c>
      <c r="K78" s="120">
        <v>103368</v>
      </c>
      <c r="L78" s="121">
        <f t="shared" si="9"/>
        <v>-8.679058590713129E-2</v>
      </c>
      <c r="M78" s="120">
        <v>89075</v>
      </c>
      <c r="N78" s="121">
        <f t="shared" si="10"/>
        <v>-0.13827296648866183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1966</v>
      </c>
      <c r="F79" s="121" t="str">
        <f t="shared" si="8"/>
        <v>-</v>
      </c>
      <c r="G79" s="120">
        <v>72871</v>
      </c>
      <c r="H79" s="121">
        <f t="shared" si="8"/>
        <v>36.06561546286877</v>
      </c>
      <c r="I79" s="120">
        <v>81708</v>
      </c>
      <c r="J79" s="121">
        <f t="shared" si="8"/>
        <v>0.12126909195701985</v>
      </c>
      <c r="K79" s="120">
        <v>91092</v>
      </c>
      <c r="L79" s="121">
        <f t="shared" si="9"/>
        <v>0.11484799530033785</v>
      </c>
      <c r="M79" s="120">
        <v>76719</v>
      </c>
      <c r="N79" s="121">
        <f t="shared" si="10"/>
        <v>-0.1577855355025688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6689</v>
      </c>
      <c r="F80" s="121" t="str">
        <f t="shared" si="8"/>
        <v>-</v>
      </c>
      <c r="G80" s="120">
        <v>89972</v>
      </c>
      <c r="H80" s="121">
        <f t="shared" si="8"/>
        <v>12.450740020929885</v>
      </c>
      <c r="I80" s="120">
        <v>100092</v>
      </c>
      <c r="J80" s="121">
        <f t="shared" si="8"/>
        <v>0.11247943804739258</v>
      </c>
      <c r="K80" s="120">
        <v>110435</v>
      </c>
      <c r="L80" s="121">
        <f t="shared" si="9"/>
        <v>0.10333493186268639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11732</v>
      </c>
      <c r="F81" s="121" t="str">
        <f t="shared" si="8"/>
        <v>-</v>
      </c>
      <c r="G81" s="120">
        <v>110924</v>
      </c>
      <c r="H81" s="121">
        <f t="shared" si="8"/>
        <v>8.4548244118649851</v>
      </c>
      <c r="I81" s="120">
        <v>111820</v>
      </c>
      <c r="J81" s="121">
        <f t="shared" si="8"/>
        <v>8.077602682918128E-3</v>
      </c>
      <c r="K81" s="120">
        <v>125378</v>
      </c>
      <c r="L81" s="121">
        <f t="shared" si="9"/>
        <v>0.12124843498479709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26314</v>
      </c>
      <c r="D82" s="121">
        <v>-0.75144989137621609</v>
      </c>
      <c r="E82" s="120">
        <v>34356</v>
      </c>
      <c r="F82" s="121">
        <f t="shared" si="8"/>
        <v>0.30561678194117192</v>
      </c>
      <c r="G82" s="120">
        <v>121747</v>
      </c>
      <c r="H82" s="121">
        <f t="shared" si="8"/>
        <v>2.5436896029805567</v>
      </c>
      <c r="I82" s="120">
        <v>154751</v>
      </c>
      <c r="J82" s="121">
        <f t="shared" si="8"/>
        <v>0.27108676189146341</v>
      </c>
      <c r="K82" s="120">
        <v>129043</v>
      </c>
      <c r="L82" s="121">
        <f t="shared" si="9"/>
        <v>-0.16612493618781143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13344</v>
      </c>
      <c r="D83" s="121">
        <v>-0.86128032933446996</v>
      </c>
      <c r="E83" s="120">
        <v>44211</v>
      </c>
      <c r="F83" s="121">
        <f t="shared" si="8"/>
        <v>2.3131744604316546</v>
      </c>
      <c r="G83" s="120">
        <v>101870</v>
      </c>
      <c r="H83" s="121">
        <f t="shared" si="8"/>
        <v>1.3041776933342382</v>
      </c>
      <c r="I83" s="120">
        <v>107131</v>
      </c>
      <c r="J83" s="121">
        <f t="shared" si="8"/>
        <v>5.1644252478649344E-2</v>
      </c>
      <c r="K83" s="120">
        <v>114575</v>
      </c>
      <c r="L83" s="121">
        <f t="shared" si="9"/>
        <v>6.9485023009212998E-2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7994</v>
      </c>
      <c r="D84" s="121">
        <v>-0.92410303151138828</v>
      </c>
      <c r="E84" s="120">
        <v>76049</v>
      </c>
      <c r="F84" s="121">
        <f t="shared" si="8"/>
        <v>8.513259944958719</v>
      </c>
      <c r="G84" s="120">
        <v>103455</v>
      </c>
      <c r="H84" s="121">
        <f t="shared" si="8"/>
        <v>0.36037291746111055</v>
      </c>
      <c r="I84" s="120">
        <v>113220</v>
      </c>
      <c r="J84" s="121">
        <f t="shared" si="8"/>
        <v>9.4388864723792931E-2</v>
      </c>
      <c r="K84" s="120">
        <v>117494</v>
      </c>
      <c r="L84" s="121">
        <f t="shared" si="9"/>
        <v>3.7749514220102531E-2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12738</v>
      </c>
      <c r="D85" s="121">
        <v>-0.89357506892806415</v>
      </c>
      <c r="E85" s="120">
        <v>87142</v>
      </c>
      <c r="F85" s="121">
        <f t="shared" si="8"/>
        <v>5.8411053540587217</v>
      </c>
      <c r="G85" s="120">
        <v>100108</v>
      </c>
      <c r="H85" s="121">
        <f t="shared" si="8"/>
        <v>0.14879162745863073</v>
      </c>
      <c r="I85" s="120">
        <v>134010</v>
      </c>
      <c r="J85" s="121">
        <f t="shared" si="8"/>
        <v>0.33865425340632127</v>
      </c>
      <c r="K85" s="120">
        <v>117411</v>
      </c>
      <c r="L85" s="121">
        <f t="shared" si="9"/>
        <v>-0.12386389075442128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13246</v>
      </c>
      <c r="D86" s="121">
        <v>-0.895063733373472</v>
      </c>
      <c r="E86" s="120">
        <v>65952</v>
      </c>
      <c r="F86" s="121">
        <f t="shared" si="8"/>
        <v>3.9790125320851581</v>
      </c>
      <c r="G86" s="120">
        <v>105561</v>
      </c>
      <c r="H86" s="121">
        <f t="shared" si="8"/>
        <v>0.60057314410480345</v>
      </c>
      <c r="I86" s="120">
        <v>117106</v>
      </c>
      <c r="J86" s="121">
        <f t="shared" si="8"/>
        <v>0.10936804312198634</v>
      </c>
      <c r="K86" s="120">
        <v>119550</v>
      </c>
      <c r="L86" s="121">
        <f t="shared" si="9"/>
        <v>2.0869981042815899E-2</v>
      </c>
      <c r="M86" s="120"/>
      <c r="N86" s="121"/>
    </row>
    <row r="87" spans="1:15" ht="15.75" x14ac:dyDescent="0.25">
      <c r="B87" s="122" t="s">
        <v>32</v>
      </c>
      <c r="C87" s="123">
        <v>412099</v>
      </c>
      <c r="D87" s="124">
        <v>-0.69276928788802783</v>
      </c>
      <c r="E87" s="123">
        <v>341810</v>
      </c>
      <c r="F87" s="124">
        <f t="shared" si="8"/>
        <v>-0.17056338404121341</v>
      </c>
      <c r="G87" s="123">
        <v>1151637</v>
      </c>
      <c r="H87" s="124">
        <f t="shared" si="8"/>
        <v>2.3692314443696789</v>
      </c>
      <c r="I87" s="123">
        <v>1383759</v>
      </c>
      <c r="J87" s="124">
        <f t="shared" si="8"/>
        <v>0.20155830352793469</v>
      </c>
      <c r="K87" s="123">
        <v>1345719</v>
      </c>
      <c r="L87" s="124">
        <f t="shared" si="9"/>
        <v>-2.7490336106214985E-2</v>
      </c>
      <c r="M87" s="123">
        <v>502038</v>
      </c>
      <c r="N87" s="124">
        <v>-1.9137101359232411E-2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289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>
        <v>392756</v>
      </c>
      <c r="D97" s="121">
        <v>-6.579642165654187E-2</v>
      </c>
      <c r="E97" s="120">
        <v>37087</v>
      </c>
      <c r="F97" s="121">
        <f t="shared" ref="F97:J109" si="11">IFERROR(E97/C97-1,"-")</f>
        <v>-0.90557241646212916</v>
      </c>
      <c r="G97" s="120">
        <v>273256</v>
      </c>
      <c r="H97" s="121">
        <f t="shared" si="11"/>
        <v>6.3679726049559147</v>
      </c>
      <c r="I97" s="120">
        <v>322382</v>
      </c>
      <c r="J97" s="121">
        <f t="shared" si="11"/>
        <v>0.17978013291565409</v>
      </c>
      <c r="K97" s="120">
        <v>372581</v>
      </c>
      <c r="L97" s="121">
        <f t="shared" ref="L97:L109" si="12">IFERROR(K97/I97-1,"-")</f>
        <v>0.15571278793481036</v>
      </c>
      <c r="M97" s="120">
        <v>360283</v>
      </c>
      <c r="N97" s="121">
        <f t="shared" ref="N97:N101" si="13">IFERROR(M97/K97-1,"-")</f>
        <v>-3.3007587611821321E-2</v>
      </c>
    </row>
    <row r="98" spans="2:14" x14ac:dyDescent="0.25">
      <c r="B98" s="119" t="s">
        <v>75</v>
      </c>
      <c r="C98" s="120">
        <v>368766</v>
      </c>
      <c r="D98" s="121">
        <v>-5.3492365383578822E-2</v>
      </c>
      <c r="E98" s="120">
        <v>36927</v>
      </c>
      <c r="F98" s="121">
        <f t="shared" si="11"/>
        <v>-0.89986332796407476</v>
      </c>
      <c r="G98" s="120">
        <v>278825</v>
      </c>
      <c r="H98" s="121">
        <f t="shared" si="11"/>
        <v>6.5507081539253118</v>
      </c>
      <c r="I98" s="120">
        <v>330373</v>
      </c>
      <c r="J98" s="121">
        <f t="shared" si="11"/>
        <v>0.1848758181655159</v>
      </c>
      <c r="K98" s="120">
        <v>361695</v>
      </c>
      <c r="L98" s="121">
        <f t="shared" si="12"/>
        <v>9.4807989757032196E-2</v>
      </c>
      <c r="M98" s="120">
        <v>337232</v>
      </c>
      <c r="N98" s="121">
        <f t="shared" si="13"/>
        <v>-6.7634332794205054E-2</v>
      </c>
    </row>
    <row r="99" spans="2:14" x14ac:dyDescent="0.25">
      <c r="B99" s="119" t="s">
        <v>77</v>
      </c>
      <c r="C99" s="120">
        <v>166587</v>
      </c>
      <c r="D99" s="121">
        <v>-0.59968808798898454</v>
      </c>
      <c r="E99" s="120">
        <v>51576</v>
      </c>
      <c r="F99" s="121">
        <f t="shared" si="11"/>
        <v>-0.69039600929244171</v>
      </c>
      <c r="G99" s="120">
        <v>320977</v>
      </c>
      <c r="H99" s="121">
        <f t="shared" si="11"/>
        <v>5.2233790910501012</v>
      </c>
      <c r="I99" s="120">
        <v>348975</v>
      </c>
      <c r="J99" s="121">
        <f t="shared" si="11"/>
        <v>8.7227433741358329E-2</v>
      </c>
      <c r="K99" s="120">
        <v>371061</v>
      </c>
      <c r="L99" s="121">
        <f t="shared" si="12"/>
        <v>6.3288201160541568E-2</v>
      </c>
      <c r="M99" s="120">
        <v>350991</v>
      </c>
      <c r="N99" s="121">
        <f t="shared" si="13"/>
        <v>-5.4088141841907356E-2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49922</v>
      </c>
      <c r="F100" s="121" t="str">
        <f t="shared" si="11"/>
        <v>-</v>
      </c>
      <c r="G100" s="120">
        <v>299942</v>
      </c>
      <c r="H100" s="121">
        <f t="shared" si="11"/>
        <v>5.0082128119866995</v>
      </c>
      <c r="I100" s="120">
        <v>301422</v>
      </c>
      <c r="J100" s="121">
        <f t="shared" si="11"/>
        <v>4.9342872955437933E-3</v>
      </c>
      <c r="K100" s="120">
        <v>342387</v>
      </c>
      <c r="L100" s="121">
        <f t="shared" si="12"/>
        <v>0.13590580647729755</v>
      </c>
      <c r="M100" s="120">
        <v>340110</v>
      </c>
      <c r="N100" s="121">
        <f t="shared" si="13"/>
        <v>-6.6503693189285951E-3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49884</v>
      </c>
      <c r="F101" s="121" t="str">
        <f t="shared" si="11"/>
        <v>-</v>
      </c>
      <c r="G101" s="120">
        <v>264313</v>
      </c>
      <c r="H101" s="121">
        <f t="shared" si="11"/>
        <v>4.2985526421297413</v>
      </c>
      <c r="I101" s="120">
        <v>248609</v>
      </c>
      <c r="J101" s="121">
        <f t="shared" si="11"/>
        <v>-5.9414406404527997E-2</v>
      </c>
      <c r="K101" s="120">
        <v>311050</v>
      </c>
      <c r="L101" s="121">
        <f t="shared" si="12"/>
        <v>0.25116146237666381</v>
      </c>
      <c r="M101" s="120">
        <v>299395</v>
      </c>
      <c r="N101" s="121">
        <f t="shared" si="13"/>
        <v>-3.7469860151101098E-2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69163</v>
      </c>
      <c r="F102" s="121" t="str">
        <f t="shared" si="11"/>
        <v>-</v>
      </c>
      <c r="G102" s="120">
        <v>264139</v>
      </c>
      <c r="H102" s="121">
        <f t="shared" si="11"/>
        <v>2.819079565663722</v>
      </c>
      <c r="I102" s="120">
        <v>303811</v>
      </c>
      <c r="J102" s="121">
        <f t="shared" si="11"/>
        <v>0.15019364804137214</v>
      </c>
      <c r="K102" s="120">
        <v>322357</v>
      </c>
      <c r="L102" s="121">
        <f t="shared" si="12"/>
        <v>6.104453097484952E-2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140926</v>
      </c>
      <c r="F103" s="121" t="str">
        <f t="shared" si="11"/>
        <v>-</v>
      </c>
      <c r="G103" s="120">
        <v>366484</v>
      </c>
      <c r="H103" s="121">
        <f t="shared" si="11"/>
        <v>1.6005421284929677</v>
      </c>
      <c r="I103" s="120">
        <v>360662</v>
      </c>
      <c r="J103" s="121">
        <f t="shared" si="11"/>
        <v>-1.5886095982362125E-2</v>
      </c>
      <c r="K103" s="120">
        <v>364585</v>
      </c>
      <c r="L103" s="121">
        <f t="shared" si="12"/>
        <v>1.0877220222812456E-2</v>
      </c>
      <c r="M103" s="120"/>
      <c r="N103" s="121"/>
    </row>
    <row r="104" spans="2:14" x14ac:dyDescent="0.25">
      <c r="B104" s="119" t="s">
        <v>87</v>
      </c>
      <c r="C104" s="120">
        <v>95197</v>
      </c>
      <c r="D104" s="121">
        <v>-0.80134099057174701</v>
      </c>
      <c r="E104" s="120">
        <v>188954</v>
      </c>
      <c r="F104" s="121">
        <f t="shared" si="11"/>
        <v>0.98487347290355798</v>
      </c>
      <c r="G104" s="120">
        <v>364768</v>
      </c>
      <c r="H104" s="121">
        <f t="shared" si="11"/>
        <v>0.9304592652179895</v>
      </c>
      <c r="I104" s="120">
        <v>377346</v>
      </c>
      <c r="J104" s="121">
        <f t="shared" si="11"/>
        <v>3.4482191420299957E-2</v>
      </c>
      <c r="K104" s="120">
        <v>383258</v>
      </c>
      <c r="L104" s="121">
        <f t="shared" si="12"/>
        <v>1.5667318588245216E-2</v>
      </c>
      <c r="M104" s="120"/>
      <c r="N104" s="121"/>
    </row>
    <row r="105" spans="2:14" x14ac:dyDescent="0.25">
      <c r="B105" s="119" t="s">
        <v>89</v>
      </c>
      <c r="C105" s="120">
        <v>45220</v>
      </c>
      <c r="D105" s="121">
        <v>-0.87020665901262917</v>
      </c>
      <c r="E105" s="120">
        <v>181666</v>
      </c>
      <c r="F105" s="121">
        <f t="shared" si="11"/>
        <v>3.0173816895179124</v>
      </c>
      <c r="G105" s="120">
        <v>282430</v>
      </c>
      <c r="H105" s="121">
        <f t="shared" si="11"/>
        <v>0.55466625565598404</v>
      </c>
      <c r="I105" s="120">
        <v>308611</v>
      </c>
      <c r="J105" s="121">
        <f t="shared" si="11"/>
        <v>9.2699075877208603E-2</v>
      </c>
      <c r="K105" s="120">
        <v>307433</v>
      </c>
      <c r="L105" s="121">
        <f t="shared" si="12"/>
        <v>-3.8171030844655895E-3</v>
      </c>
      <c r="M105" s="120"/>
      <c r="N105" s="121"/>
    </row>
    <row r="106" spans="2:14" x14ac:dyDescent="0.25">
      <c r="B106" s="119" t="s">
        <v>91</v>
      </c>
      <c r="C106" s="120">
        <v>50318</v>
      </c>
      <c r="D106" s="121">
        <v>-0.8565486491032509</v>
      </c>
      <c r="E106" s="120">
        <v>248102</v>
      </c>
      <c r="F106" s="121">
        <f t="shared" si="11"/>
        <v>3.9306808696689055</v>
      </c>
      <c r="G106" s="120">
        <v>309730</v>
      </c>
      <c r="H106" s="121">
        <f t="shared" si="11"/>
        <v>0.24839783637374957</v>
      </c>
      <c r="I106" s="120">
        <v>357942</v>
      </c>
      <c r="J106" s="121">
        <f t="shared" si="11"/>
        <v>0.1556581538759565</v>
      </c>
      <c r="K106" s="120">
        <v>342715</v>
      </c>
      <c r="L106" s="121">
        <f t="shared" si="12"/>
        <v>-4.2540411575059611E-2</v>
      </c>
      <c r="M106" s="120"/>
      <c r="N106" s="121"/>
    </row>
    <row r="107" spans="2:14" x14ac:dyDescent="0.25">
      <c r="B107" s="119" t="s">
        <v>93</v>
      </c>
      <c r="C107" s="120">
        <v>58618</v>
      </c>
      <c r="D107" s="121">
        <v>-0.8364722325286853</v>
      </c>
      <c r="E107" s="120">
        <v>278166</v>
      </c>
      <c r="F107" s="121">
        <f t="shared" si="11"/>
        <v>3.7454024361117746</v>
      </c>
      <c r="G107" s="120">
        <v>314515</v>
      </c>
      <c r="H107" s="121">
        <f t="shared" si="11"/>
        <v>0.13067377033857475</v>
      </c>
      <c r="I107" s="120">
        <v>352307</v>
      </c>
      <c r="J107" s="121">
        <f t="shared" si="11"/>
        <v>0.1201596108293721</v>
      </c>
      <c r="K107" s="120">
        <v>332795</v>
      </c>
      <c r="L107" s="121">
        <f t="shared" si="12"/>
        <v>-5.5383514945771761E-2</v>
      </c>
      <c r="M107" s="120"/>
      <c r="N107" s="121"/>
    </row>
    <row r="108" spans="2:14" x14ac:dyDescent="0.25">
      <c r="B108" s="119" t="s">
        <v>95</v>
      </c>
      <c r="C108" s="120">
        <v>61865</v>
      </c>
      <c r="D108" s="121">
        <v>-0.8363385766363497</v>
      </c>
      <c r="E108" s="120">
        <v>256843</v>
      </c>
      <c r="F108" s="121">
        <f t="shared" si="11"/>
        <v>3.1516689565990461</v>
      </c>
      <c r="G108" s="120">
        <v>308789</v>
      </c>
      <c r="H108" s="121">
        <f t="shared" si="11"/>
        <v>0.2022480659391146</v>
      </c>
      <c r="I108" s="120">
        <v>351674</v>
      </c>
      <c r="J108" s="121">
        <f t="shared" si="11"/>
        <v>0.13888124253130774</v>
      </c>
      <c r="K108" s="120">
        <v>346293</v>
      </c>
      <c r="L108" s="121">
        <f t="shared" si="12"/>
        <v>-1.5301102725819971E-2</v>
      </c>
      <c r="M108" s="120"/>
      <c r="N108" s="121"/>
    </row>
    <row r="109" spans="2:14" ht="15.75" x14ac:dyDescent="0.25">
      <c r="B109" s="122" t="s">
        <v>32</v>
      </c>
      <c r="C109" s="123">
        <v>1301412</v>
      </c>
      <c r="D109" s="124">
        <v>-0.71842750981567716</v>
      </c>
      <c r="E109" s="123">
        <v>1589216</v>
      </c>
      <c r="F109" s="124">
        <f t="shared" si="11"/>
        <v>0.22114749210857121</v>
      </c>
      <c r="G109" s="123">
        <v>3648168</v>
      </c>
      <c r="H109" s="124">
        <f t="shared" si="11"/>
        <v>1.2955771902623683</v>
      </c>
      <c r="I109" s="123">
        <v>3964114</v>
      </c>
      <c r="J109" s="124">
        <f t="shared" si="11"/>
        <v>8.6604016043120735E-2</v>
      </c>
      <c r="K109" s="123">
        <v>4158210</v>
      </c>
      <c r="L109" s="124">
        <f t="shared" si="12"/>
        <v>4.8963274012805869E-2</v>
      </c>
      <c r="M109" s="123">
        <v>1688011</v>
      </c>
      <c r="N109" s="124">
        <v>-4.0234276831474625E-2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15290-3D6A-495D-BAEC-9918DCAA044F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261</v>
      </c>
      <c r="D6" s="174" t="s">
        <v>226</v>
      </c>
      <c r="E6" s="174" t="s">
        <v>227</v>
      </c>
      <c r="F6" s="174" t="s">
        <v>228</v>
      </c>
      <c r="G6" s="174" t="s">
        <v>229</v>
      </c>
      <c r="H6" s="174" t="s">
        <v>230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3399</v>
      </c>
      <c r="D8" s="178">
        <v>476054</v>
      </c>
      <c r="E8" s="178">
        <v>2369938</v>
      </c>
      <c r="F8" s="178">
        <v>2470513</v>
      </c>
      <c r="G8" s="178">
        <v>2761397</v>
      </c>
      <c r="H8" s="178">
        <v>2610424</v>
      </c>
      <c r="I8" s="179">
        <f>IFERROR(H8/G8-1,"-")</f>
        <v>-5.4672689222158177E-2</v>
      </c>
      <c r="J8" s="178">
        <f>H8-G8</f>
        <v>-150973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1298</v>
      </c>
      <c r="D9" s="162">
        <v>170404</v>
      </c>
      <c r="E9" s="162">
        <v>362315</v>
      </c>
      <c r="F9" s="162">
        <v>328000</v>
      </c>
      <c r="G9" s="162">
        <v>392023</v>
      </c>
      <c r="H9" s="162">
        <v>367661</v>
      </c>
      <c r="I9" s="163">
        <f>IFERROR(H9/G9-1,"-")</f>
        <v>-6.2144312961229353E-2</v>
      </c>
      <c r="J9" s="162">
        <f t="shared" ref="J9:J19" si="0">H9-G9</f>
        <v>-24362</v>
      </c>
      <c r="K9" s="163">
        <f>H9/H$8</f>
        <v>0.14084340321725514</v>
      </c>
      <c r="L9" s="81"/>
    </row>
    <row r="10" spans="1:12" x14ac:dyDescent="0.25">
      <c r="A10" s="164" t="s">
        <v>105</v>
      </c>
      <c r="B10" s="165" t="s">
        <v>105</v>
      </c>
      <c r="C10" s="166">
        <v>612</v>
      </c>
      <c r="D10" s="166">
        <v>102292</v>
      </c>
      <c r="E10" s="166">
        <v>103104</v>
      </c>
      <c r="F10" s="166">
        <v>96371</v>
      </c>
      <c r="G10" s="166">
        <v>136208</v>
      </c>
      <c r="H10" s="166">
        <v>99621</v>
      </c>
      <c r="I10" s="167">
        <f>IFERROR(H10/G10-1,"-")</f>
        <v>-0.26861124163044758</v>
      </c>
      <c r="J10" s="166">
        <f t="shared" si="0"/>
        <v>-36587</v>
      </c>
      <c r="K10" s="167">
        <f>H10/H$8</f>
        <v>3.8162765895502035E-2</v>
      </c>
      <c r="L10" s="81"/>
    </row>
    <row r="11" spans="1:12" x14ac:dyDescent="0.25">
      <c r="A11" s="164" t="s">
        <v>102</v>
      </c>
      <c r="B11" s="165" t="s">
        <v>102</v>
      </c>
      <c r="C11" s="166">
        <v>686</v>
      </c>
      <c r="D11" s="166">
        <v>68112</v>
      </c>
      <c r="E11" s="166">
        <v>259211</v>
      </c>
      <c r="F11" s="166">
        <v>231629</v>
      </c>
      <c r="G11" s="166">
        <v>255815</v>
      </c>
      <c r="H11" s="166">
        <v>268040</v>
      </c>
      <c r="I11" s="167">
        <f>IFERROR(H11/G11-1,"-")</f>
        <v>4.7788440865469184E-2</v>
      </c>
      <c r="J11" s="166">
        <f t="shared" si="0"/>
        <v>12225</v>
      </c>
      <c r="K11" s="167">
        <f>H11/H$8</f>
        <v>0.10268063732175309</v>
      </c>
      <c r="L11" s="81"/>
    </row>
    <row r="12" spans="1:12" x14ac:dyDescent="0.25">
      <c r="A12" s="1"/>
      <c r="B12" s="161" t="s">
        <v>109</v>
      </c>
      <c r="C12" s="162">
        <v>2101</v>
      </c>
      <c r="D12" s="162">
        <v>305650</v>
      </c>
      <c r="E12" s="162">
        <v>2007623</v>
      </c>
      <c r="F12" s="162">
        <v>2142513</v>
      </c>
      <c r="G12" s="162">
        <v>2369374</v>
      </c>
      <c r="H12" s="162">
        <v>2242763</v>
      </c>
      <c r="I12" s="163">
        <f>IFERROR(H12/G12-1,"-")</f>
        <v>-5.3436477314261044E-2</v>
      </c>
      <c r="J12" s="162">
        <f t="shared" si="0"/>
        <v>-126611</v>
      </c>
      <c r="K12" s="163">
        <f>H12/H$8</f>
        <v>0.85915659678274492</v>
      </c>
      <c r="L12" s="81"/>
    </row>
    <row r="13" spans="1:12" s="57" customFormat="1" x14ac:dyDescent="0.25">
      <c r="A13" s="164"/>
      <c r="B13" s="165" t="s">
        <v>112</v>
      </c>
      <c r="C13" s="166">
        <v>447</v>
      </c>
      <c r="D13" s="166">
        <v>14994</v>
      </c>
      <c r="E13" s="166">
        <v>1033439</v>
      </c>
      <c r="F13" s="166">
        <v>1119114</v>
      </c>
      <c r="G13" s="166">
        <v>1240622</v>
      </c>
      <c r="H13" s="166">
        <v>1200271</v>
      </c>
      <c r="I13" s="167">
        <f t="shared" ref="I13:I20" si="1">IFERROR(H13/G13-1,"-")</f>
        <v>-3.2524814165797444E-2</v>
      </c>
      <c r="J13" s="166">
        <f t="shared" si="0"/>
        <v>-40351</v>
      </c>
      <c r="K13" s="167">
        <f t="shared" ref="K13:K20" si="2">H13/H$8</f>
        <v>0.4597992510029022</v>
      </c>
      <c r="L13" s="168"/>
    </row>
    <row r="14" spans="1:12" s="57" customFormat="1" x14ac:dyDescent="0.25">
      <c r="A14" s="164"/>
      <c r="B14" s="165" t="s">
        <v>115</v>
      </c>
      <c r="C14" s="166">
        <v>593</v>
      </c>
      <c r="D14" s="166">
        <v>49950</v>
      </c>
      <c r="E14" s="166">
        <v>214787</v>
      </c>
      <c r="F14" s="166">
        <v>236645</v>
      </c>
      <c r="G14" s="166">
        <v>251456</v>
      </c>
      <c r="H14" s="166">
        <v>217730</v>
      </c>
      <c r="I14" s="167">
        <f t="shared" si="1"/>
        <v>-0.13412286841435483</v>
      </c>
      <c r="J14" s="166">
        <f t="shared" si="0"/>
        <v>-33726</v>
      </c>
      <c r="K14" s="167">
        <f t="shared" si="2"/>
        <v>8.3407906148579694E-2</v>
      </c>
      <c r="L14" s="168"/>
    </row>
    <row r="15" spans="1:12" x14ac:dyDescent="0.25">
      <c r="A15" s="164"/>
      <c r="B15" s="165" t="s">
        <v>118</v>
      </c>
      <c r="C15" s="166">
        <v>34</v>
      </c>
      <c r="D15" s="166">
        <v>52639</v>
      </c>
      <c r="E15" s="166">
        <v>108904</v>
      </c>
      <c r="F15" s="166">
        <v>106558</v>
      </c>
      <c r="G15" s="166">
        <v>124791</v>
      </c>
      <c r="H15" s="166">
        <v>125454</v>
      </c>
      <c r="I15" s="167">
        <f t="shared" si="1"/>
        <v>5.3128831406110688E-3</v>
      </c>
      <c r="J15" s="166">
        <f t="shared" si="0"/>
        <v>663</v>
      </c>
      <c r="K15" s="167">
        <f t="shared" si="2"/>
        <v>4.8058859403683082E-2</v>
      </c>
      <c r="L15" s="81"/>
    </row>
    <row r="16" spans="1:12" x14ac:dyDescent="0.25">
      <c r="A16" s="164"/>
      <c r="B16" s="165" t="s">
        <v>125</v>
      </c>
      <c r="C16" s="166">
        <v>88</v>
      </c>
      <c r="D16" s="166">
        <v>9469</v>
      </c>
      <c r="E16" s="166">
        <v>128308</v>
      </c>
      <c r="F16" s="166">
        <v>104374</v>
      </c>
      <c r="G16" s="166">
        <v>116511</v>
      </c>
      <c r="H16" s="166">
        <v>90709</v>
      </c>
      <c r="I16" s="167">
        <f t="shared" si="1"/>
        <v>-0.22145548488983868</v>
      </c>
      <c r="J16" s="166">
        <f t="shared" si="0"/>
        <v>-25802</v>
      </c>
      <c r="K16" s="167">
        <f t="shared" si="2"/>
        <v>3.474876112079877E-2</v>
      </c>
      <c r="L16" s="81"/>
    </row>
    <row r="17" spans="1:12" x14ac:dyDescent="0.25">
      <c r="A17" s="164"/>
      <c r="B17" s="165" t="s">
        <v>121</v>
      </c>
      <c r="C17" s="166">
        <v>221</v>
      </c>
      <c r="D17" s="166">
        <v>24046</v>
      </c>
      <c r="E17" s="166">
        <v>72154</v>
      </c>
      <c r="F17" s="166">
        <v>86039</v>
      </c>
      <c r="G17" s="166">
        <v>83225</v>
      </c>
      <c r="H17" s="166">
        <v>78088</v>
      </c>
      <c r="I17" s="167">
        <f t="shared" si="1"/>
        <v>-6.1724241513968159E-2</v>
      </c>
      <c r="J17" s="166">
        <f t="shared" si="0"/>
        <v>-5137</v>
      </c>
      <c r="K17" s="167">
        <f t="shared" si="2"/>
        <v>2.99139143679341E-2</v>
      </c>
      <c r="L17" s="81"/>
    </row>
    <row r="18" spans="1:12" x14ac:dyDescent="0.25">
      <c r="A18" s="164"/>
      <c r="B18" s="165" t="s">
        <v>130</v>
      </c>
      <c r="C18" s="166">
        <v>10</v>
      </c>
      <c r="D18" s="166">
        <v>545</v>
      </c>
      <c r="E18" s="166">
        <v>8100</v>
      </c>
      <c r="F18" s="166">
        <v>8522</v>
      </c>
      <c r="G18" s="166">
        <v>11723</v>
      </c>
      <c r="H18" s="166">
        <v>11372</v>
      </c>
      <c r="I18" s="167">
        <f t="shared" si="1"/>
        <v>-2.9941141346071842E-2</v>
      </c>
      <c r="J18" s="166">
        <f t="shared" si="0"/>
        <v>-351</v>
      </c>
      <c r="K18" s="167">
        <f t="shared" si="2"/>
        <v>4.3563804194261162E-3</v>
      </c>
      <c r="L18" s="81"/>
    </row>
    <row r="19" spans="1:12" x14ac:dyDescent="0.25">
      <c r="A19" s="164" t="s">
        <v>146</v>
      </c>
      <c r="B19" s="165" t="s">
        <v>133</v>
      </c>
      <c r="C19" s="166">
        <v>21</v>
      </c>
      <c r="D19" s="166">
        <v>1556</v>
      </c>
      <c r="E19" s="166">
        <v>3340</v>
      </c>
      <c r="F19" s="166">
        <v>5483</v>
      </c>
      <c r="G19" s="166">
        <v>3337</v>
      </c>
      <c r="H19" s="166">
        <v>2951</v>
      </c>
      <c r="I19" s="167">
        <f t="shared" si="1"/>
        <v>-0.11567275996403958</v>
      </c>
      <c r="J19" s="166">
        <f t="shared" si="0"/>
        <v>-386</v>
      </c>
      <c r="K19" s="167">
        <f t="shared" si="2"/>
        <v>1.1304676941370443E-3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687</v>
      </c>
      <c r="D20" s="171">
        <f t="shared" ref="D20:H20" si="4">D12-SUM(D13:D19)</f>
        <v>152451</v>
      </c>
      <c r="E20" s="171">
        <f t="shared" si="4"/>
        <v>438591</v>
      </c>
      <c r="F20" s="171">
        <f t="shared" si="4"/>
        <v>475778</v>
      </c>
      <c r="G20" s="171">
        <f t="shared" si="4"/>
        <v>537709</v>
      </c>
      <c r="H20" s="171">
        <f t="shared" si="4"/>
        <v>516188</v>
      </c>
      <c r="I20" s="172">
        <f t="shared" si="1"/>
        <v>-4.0023507138619574E-2</v>
      </c>
      <c r="J20" s="171">
        <f>H20-G20</f>
        <v>-21521</v>
      </c>
      <c r="K20" s="172">
        <f t="shared" si="2"/>
        <v>0.19774105662528385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187306</v>
      </c>
      <c r="E22" s="178">
        <v>995707</v>
      </c>
      <c r="F22" s="178">
        <v>1038688</v>
      </c>
      <c r="G22" s="178">
        <v>1088673</v>
      </c>
      <c r="H22" s="178">
        <v>990589</v>
      </c>
      <c r="I22" s="179">
        <f>IFERROR(H22/G22-1,"-")</f>
        <v>-9.0095005571002473E-2</v>
      </c>
      <c r="J22" s="178">
        <f>H22-G22</f>
        <v>-98084</v>
      </c>
      <c r="K22" s="179">
        <f>H22/H$8</f>
        <v>0.37947436891478165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59583</v>
      </c>
      <c r="E23" s="162">
        <v>79634</v>
      </c>
      <c r="F23" s="162">
        <v>56792</v>
      </c>
      <c r="G23" s="162">
        <v>58856</v>
      </c>
      <c r="H23" s="162">
        <v>53957</v>
      </c>
      <c r="I23" s="163">
        <f>IFERROR(H23/G23-1,"-")</f>
        <v>-8.3237053146663076E-2</v>
      </c>
      <c r="J23" s="162">
        <f t="shared" ref="J23:J33" si="5">H23-G23</f>
        <v>-4899</v>
      </c>
      <c r="K23" s="163">
        <f>H23/H$8</f>
        <v>2.0669822220451543E-2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30664</v>
      </c>
      <c r="E24" s="166">
        <v>25866</v>
      </c>
      <c r="F24" s="166">
        <v>18964</v>
      </c>
      <c r="G24" s="166">
        <v>18452</v>
      </c>
      <c r="H24" s="166">
        <v>19229</v>
      </c>
      <c r="I24" s="167">
        <f>IFERROR(H24/G24-1,"-")</f>
        <v>4.2109256449165411E-2</v>
      </c>
      <c r="J24" s="166">
        <f t="shared" si="5"/>
        <v>777</v>
      </c>
      <c r="K24" s="167">
        <f>H24/H$8</f>
        <v>7.3662362895836079E-3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28919</v>
      </c>
      <c r="E25" s="166">
        <v>53768</v>
      </c>
      <c r="F25" s="166">
        <v>37828</v>
      </c>
      <c r="G25" s="166">
        <v>40404</v>
      </c>
      <c r="H25" s="166">
        <v>34728</v>
      </c>
      <c r="I25" s="167">
        <f>IFERROR(H25/G25-1,"-")</f>
        <v>-0.14048114048114047</v>
      </c>
      <c r="J25" s="166">
        <f t="shared" si="5"/>
        <v>-5676</v>
      </c>
      <c r="K25" s="167">
        <f>H25/H$8</f>
        <v>1.3303585930867936E-2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127723</v>
      </c>
      <c r="E26" s="162">
        <v>916073</v>
      </c>
      <c r="F26" s="162">
        <v>981896</v>
      </c>
      <c r="G26" s="162">
        <v>1029817</v>
      </c>
      <c r="H26" s="162">
        <v>936632</v>
      </c>
      <c r="I26" s="163">
        <f>IFERROR(H26/G26-1,"-")</f>
        <v>-9.0486950594134696E-2</v>
      </c>
      <c r="J26" s="162">
        <f t="shared" si="5"/>
        <v>-93185</v>
      </c>
      <c r="K26" s="163">
        <f>H26/H$8</f>
        <v>0.3588045466943301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4045</v>
      </c>
      <c r="E27" s="166">
        <v>490237</v>
      </c>
      <c r="F27" s="166">
        <v>543521</v>
      </c>
      <c r="G27" s="166">
        <v>584395</v>
      </c>
      <c r="H27" s="166">
        <v>537555</v>
      </c>
      <c r="I27" s="167">
        <f t="shared" ref="I27:I34" si="6">IFERROR(H27/G27-1,"-")</f>
        <v>-8.0151267550201521E-2</v>
      </c>
      <c r="J27" s="166">
        <f t="shared" si="5"/>
        <v>-46840</v>
      </c>
      <c r="K27" s="167">
        <f t="shared" ref="K27:K34" si="7">H27/H$8</f>
        <v>0.20592631695080951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20853</v>
      </c>
      <c r="E28" s="166">
        <v>110814</v>
      </c>
      <c r="F28" s="166">
        <v>116526</v>
      </c>
      <c r="G28" s="166">
        <v>113394</v>
      </c>
      <c r="H28" s="166">
        <v>93440</v>
      </c>
      <c r="I28" s="167">
        <f t="shared" si="6"/>
        <v>-0.17597050990352225</v>
      </c>
      <c r="J28" s="166">
        <f t="shared" si="5"/>
        <v>-19954</v>
      </c>
      <c r="K28" s="167">
        <f t="shared" si="7"/>
        <v>3.5794951318253283E-2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19712</v>
      </c>
      <c r="E29" s="166">
        <v>38263</v>
      </c>
      <c r="F29" s="166">
        <v>35510</v>
      </c>
      <c r="G29" s="166">
        <v>32893</v>
      </c>
      <c r="H29" s="166">
        <v>27747</v>
      </c>
      <c r="I29" s="167">
        <f t="shared" si="6"/>
        <v>-0.15644666038366828</v>
      </c>
      <c r="J29" s="166">
        <f t="shared" si="5"/>
        <v>-5146</v>
      </c>
      <c r="K29" s="167">
        <f t="shared" si="7"/>
        <v>1.0629307729319068E-2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4434</v>
      </c>
      <c r="E30" s="166">
        <v>62535</v>
      </c>
      <c r="F30" s="166">
        <v>48535</v>
      </c>
      <c r="G30" s="166">
        <v>50974</v>
      </c>
      <c r="H30" s="166">
        <v>43042</v>
      </c>
      <c r="I30" s="167">
        <f t="shared" si="6"/>
        <v>-0.15560874171146077</v>
      </c>
      <c r="J30" s="166">
        <f t="shared" si="5"/>
        <v>-7932</v>
      </c>
      <c r="K30" s="167">
        <f t="shared" si="7"/>
        <v>1.6488509146406868E-2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14117</v>
      </c>
      <c r="E31" s="166">
        <v>41515</v>
      </c>
      <c r="F31" s="166">
        <v>46632</v>
      </c>
      <c r="G31" s="166">
        <v>42714</v>
      </c>
      <c r="H31" s="166">
        <v>41345</v>
      </c>
      <c r="I31" s="167">
        <f t="shared" si="6"/>
        <v>-3.2050381607903744E-2</v>
      </c>
      <c r="J31" s="166">
        <f t="shared" si="5"/>
        <v>-1369</v>
      </c>
      <c r="K31" s="167">
        <f t="shared" si="7"/>
        <v>1.5838423183360251E-2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188</v>
      </c>
      <c r="E32" s="166">
        <v>3925</v>
      </c>
      <c r="F32" s="166">
        <v>3025</v>
      </c>
      <c r="G32" s="166">
        <v>5239</v>
      </c>
      <c r="H32" s="166">
        <v>5856</v>
      </c>
      <c r="I32" s="167">
        <f t="shared" si="6"/>
        <v>0.11777056690208054</v>
      </c>
      <c r="J32" s="166">
        <f t="shared" si="5"/>
        <v>617</v>
      </c>
      <c r="K32" s="167">
        <f t="shared" si="7"/>
        <v>2.2433137298768324E-3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150</v>
      </c>
      <c r="E33" s="166">
        <v>1729</v>
      </c>
      <c r="F33" s="166">
        <v>2049</v>
      </c>
      <c r="G33" s="166">
        <v>1366</v>
      </c>
      <c r="H33" s="166">
        <v>894</v>
      </c>
      <c r="I33" s="167">
        <f t="shared" si="6"/>
        <v>-0.34553440702781846</v>
      </c>
      <c r="J33" s="166">
        <f t="shared" si="5"/>
        <v>-472</v>
      </c>
      <c r="K33" s="167">
        <f t="shared" si="7"/>
        <v>3.4247310015537703E-4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64224</v>
      </c>
      <c r="E34" s="171">
        <f t="shared" si="9"/>
        <v>167055</v>
      </c>
      <c r="F34" s="171">
        <f t="shared" si="9"/>
        <v>186098</v>
      </c>
      <c r="G34" s="171">
        <f t="shared" si="9"/>
        <v>198842</v>
      </c>
      <c r="H34" s="171">
        <f t="shared" si="9"/>
        <v>186753</v>
      </c>
      <c r="I34" s="172">
        <f t="shared" si="6"/>
        <v>-6.0797014715201048E-2</v>
      </c>
      <c r="J34" s="171">
        <f>H34-G34</f>
        <v>-12089</v>
      </c>
      <c r="K34" s="172">
        <f t="shared" si="7"/>
        <v>7.1541251536148917E-2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71284</v>
      </c>
      <c r="E36" s="178">
        <v>653261</v>
      </c>
      <c r="F36" s="178">
        <v>671021</v>
      </c>
      <c r="G36" s="178">
        <v>746827</v>
      </c>
      <c r="H36" s="178">
        <v>741128</v>
      </c>
      <c r="I36" s="179">
        <f>IFERROR(H36/G36-1,"-")</f>
        <v>-7.6309506753237111E-3</v>
      </c>
      <c r="J36" s="178">
        <f>H36-G36</f>
        <v>-5699</v>
      </c>
      <c r="K36" s="179">
        <f>H36/H$8</f>
        <v>0.28391096618786832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16133</v>
      </c>
      <c r="E37" s="162">
        <v>35593</v>
      </c>
      <c r="F37" s="162">
        <v>29396</v>
      </c>
      <c r="G37" s="162">
        <v>41371</v>
      </c>
      <c r="H37" s="162">
        <v>35251</v>
      </c>
      <c r="I37" s="163">
        <f>IFERROR(H37/G37-1,"-")</f>
        <v>-0.14792970921660098</v>
      </c>
      <c r="J37" s="162">
        <f t="shared" ref="J37:J47" si="10">H37-G37</f>
        <v>-6120</v>
      </c>
      <c r="K37" s="163">
        <f>H37/H$8</f>
        <v>1.3503936525254135E-2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10864</v>
      </c>
      <c r="E38" s="166">
        <v>13633</v>
      </c>
      <c r="F38" s="166">
        <v>10402</v>
      </c>
      <c r="G38" s="166">
        <v>18925</v>
      </c>
      <c r="H38" s="166">
        <v>8526</v>
      </c>
      <c r="I38" s="167">
        <f>IFERROR(H38/G38-1,"-")</f>
        <v>-0.54948480845442538</v>
      </c>
      <c r="J38" s="166">
        <f t="shared" si="10"/>
        <v>-10399</v>
      </c>
      <c r="K38" s="167">
        <f>H38/H$8</f>
        <v>3.2661360759784616E-3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5269</v>
      </c>
      <c r="E39" s="166">
        <v>21960</v>
      </c>
      <c r="F39" s="166">
        <v>18994</v>
      </c>
      <c r="G39" s="166">
        <v>22446</v>
      </c>
      <c r="H39" s="166">
        <v>26725</v>
      </c>
      <c r="I39" s="167">
        <f>IFERROR(H39/G39-1,"-")</f>
        <v>0.1906353025037868</v>
      </c>
      <c r="J39" s="166">
        <f t="shared" si="10"/>
        <v>4279</v>
      </c>
      <c r="K39" s="167">
        <f>H39/H$8</f>
        <v>1.0237800449275674E-2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55151</v>
      </c>
      <c r="E40" s="162">
        <v>617668</v>
      </c>
      <c r="F40" s="162">
        <v>641625</v>
      </c>
      <c r="G40" s="162">
        <v>705456</v>
      </c>
      <c r="H40" s="162">
        <v>705877</v>
      </c>
      <c r="I40" s="163">
        <f>IFERROR(H40/G40-1,"-")</f>
        <v>5.967771200472427E-4</v>
      </c>
      <c r="J40" s="162">
        <f t="shared" si="10"/>
        <v>421</v>
      </c>
      <c r="K40" s="163">
        <f>H40/H$8</f>
        <v>0.27040702966261421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1610</v>
      </c>
      <c r="E41" s="166">
        <v>366440</v>
      </c>
      <c r="F41" s="166">
        <v>380507</v>
      </c>
      <c r="G41" s="166">
        <v>422996</v>
      </c>
      <c r="H41" s="166">
        <v>432268</v>
      </c>
      <c r="I41" s="167">
        <f t="shared" ref="I41:I48" si="11">IFERROR(H41/G41-1,"-")</f>
        <v>2.1919829029116045E-2</v>
      </c>
      <c r="J41" s="166">
        <f t="shared" si="10"/>
        <v>9272</v>
      </c>
      <c r="K41" s="167">
        <f t="shared" ref="K41:K48" si="12">H41/H$8</f>
        <v>0.16559302243620194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4989</v>
      </c>
      <c r="E42" s="166">
        <v>16808</v>
      </c>
      <c r="F42" s="166">
        <v>17791</v>
      </c>
      <c r="G42" s="166">
        <v>18366</v>
      </c>
      <c r="H42" s="166">
        <v>19038</v>
      </c>
      <c r="I42" s="167">
        <f t="shared" si="11"/>
        <v>3.6589349885658207E-2</v>
      </c>
      <c r="J42" s="166">
        <f t="shared" si="10"/>
        <v>672</v>
      </c>
      <c r="K42" s="167">
        <f t="shared" si="12"/>
        <v>7.2930680992819557E-3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8877</v>
      </c>
      <c r="E43" s="166">
        <v>14464</v>
      </c>
      <c r="F43" s="166">
        <v>19331</v>
      </c>
      <c r="G43" s="166">
        <v>18795</v>
      </c>
      <c r="H43" s="166">
        <v>17212</v>
      </c>
      <c r="I43" s="167">
        <f t="shared" si="11"/>
        <v>-8.4224527799946824E-2</v>
      </c>
      <c r="J43" s="166">
        <f t="shared" si="10"/>
        <v>-1583</v>
      </c>
      <c r="K43" s="167">
        <f t="shared" si="12"/>
        <v>6.593564876816946E-3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2269</v>
      </c>
      <c r="E44" s="166">
        <v>47122</v>
      </c>
      <c r="F44" s="166">
        <v>38759</v>
      </c>
      <c r="G44" s="166">
        <v>41406</v>
      </c>
      <c r="H44" s="166">
        <v>32381</v>
      </c>
      <c r="I44" s="167">
        <f t="shared" si="11"/>
        <v>-0.21796358015746509</v>
      </c>
      <c r="J44" s="166">
        <f t="shared" si="10"/>
        <v>-9025</v>
      </c>
      <c r="K44" s="167">
        <f t="shared" si="12"/>
        <v>1.2404498273077477E-2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3125</v>
      </c>
      <c r="E45" s="166">
        <v>22076</v>
      </c>
      <c r="F45" s="166">
        <v>28163</v>
      </c>
      <c r="G45" s="166">
        <v>25349</v>
      </c>
      <c r="H45" s="166">
        <v>25287</v>
      </c>
      <c r="I45" s="167">
        <f t="shared" si="11"/>
        <v>-2.445855852301837E-3</v>
      </c>
      <c r="J45" s="166">
        <f t="shared" si="10"/>
        <v>-62</v>
      </c>
      <c r="K45" s="167">
        <f t="shared" si="12"/>
        <v>9.6869320845962194E-3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33</v>
      </c>
      <c r="E46" s="166">
        <v>3257</v>
      </c>
      <c r="F46" s="166">
        <v>3226</v>
      </c>
      <c r="G46" s="166">
        <v>4569</v>
      </c>
      <c r="H46" s="166">
        <v>4021</v>
      </c>
      <c r="I46" s="167">
        <f t="shared" si="11"/>
        <v>-0.11993871744364193</v>
      </c>
      <c r="J46" s="166">
        <f t="shared" si="10"/>
        <v>-548</v>
      </c>
      <c r="K46" s="167">
        <f t="shared" si="12"/>
        <v>1.5403627916384464E-3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194</v>
      </c>
      <c r="E47" s="166">
        <v>724</v>
      </c>
      <c r="F47" s="166">
        <v>2087</v>
      </c>
      <c r="G47" s="166">
        <v>973</v>
      </c>
      <c r="H47" s="166">
        <v>912</v>
      </c>
      <c r="I47" s="167">
        <f t="shared" si="11"/>
        <v>-6.2692702980472803E-2</v>
      </c>
      <c r="J47" s="166">
        <f t="shared" si="10"/>
        <v>-61</v>
      </c>
      <c r="K47" s="167">
        <f t="shared" si="12"/>
        <v>3.4936853170212961E-4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34054</v>
      </c>
      <c r="E48" s="171">
        <f t="shared" si="14"/>
        <v>146777</v>
      </c>
      <c r="F48" s="171">
        <f t="shared" si="14"/>
        <v>151761</v>
      </c>
      <c r="G48" s="171">
        <f t="shared" si="14"/>
        <v>173002</v>
      </c>
      <c r="H48" s="171">
        <f t="shared" si="14"/>
        <v>174758</v>
      </c>
      <c r="I48" s="172">
        <f t="shared" si="11"/>
        <v>1.0150171674315978E-2</v>
      </c>
      <c r="J48" s="171">
        <f>H48-G48</f>
        <v>1756</v>
      </c>
      <c r="K48" s="172">
        <f t="shared" si="12"/>
        <v>6.6946212569299085E-2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3321</v>
      </c>
      <c r="E50" s="178">
        <v>11098</v>
      </c>
      <c r="F50" s="178">
        <v>10740</v>
      </c>
      <c r="G50" s="178">
        <v>7817</v>
      </c>
      <c r="H50" s="178">
        <v>10049</v>
      </c>
      <c r="I50" s="179">
        <f>IFERROR(H50/G50-1,"-")</f>
        <v>0.28553153383651009</v>
      </c>
      <c r="J50" s="178">
        <f>H50-G50</f>
        <v>2232</v>
      </c>
      <c r="K50" s="179">
        <f>H50/H$8</f>
        <v>3.8495662007398033E-3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793</v>
      </c>
      <c r="E51" s="162">
        <v>1407</v>
      </c>
      <c r="F51" s="162">
        <v>3612</v>
      </c>
      <c r="G51" s="162">
        <v>1512</v>
      </c>
      <c r="H51" s="162">
        <v>1280</v>
      </c>
      <c r="I51" s="163">
        <f>IFERROR(H51/G51-1,"-")</f>
        <v>-0.15343915343915349</v>
      </c>
      <c r="J51" s="162">
        <f t="shared" ref="J51:J61" si="15">H51-G51</f>
        <v>-232</v>
      </c>
      <c r="K51" s="163">
        <f>H51/H$8</f>
        <v>4.9034179888018188E-4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326</v>
      </c>
      <c r="E52" s="166">
        <v>463</v>
      </c>
      <c r="F52" s="166">
        <v>2771</v>
      </c>
      <c r="G52" s="166">
        <v>1111</v>
      </c>
      <c r="H52" s="166">
        <v>586</v>
      </c>
      <c r="I52" s="167">
        <f>IFERROR(H52/G52-1,"-")</f>
        <v>-0.47254725472547254</v>
      </c>
      <c r="J52" s="166">
        <f t="shared" si="15"/>
        <v>-525</v>
      </c>
      <c r="K52" s="167">
        <f>H52/H$8</f>
        <v>2.2448460479983329E-4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467</v>
      </c>
      <c r="E53" s="166">
        <v>944</v>
      </c>
      <c r="F53" s="166">
        <v>841</v>
      </c>
      <c r="G53" s="166">
        <v>401</v>
      </c>
      <c r="H53" s="166">
        <v>694</v>
      </c>
      <c r="I53" s="167">
        <f>IFERROR(H53/G53-1,"-")</f>
        <v>0.73067331670822933</v>
      </c>
      <c r="J53" s="166">
        <f t="shared" si="15"/>
        <v>293</v>
      </c>
      <c r="K53" s="167">
        <f>H53/H$8</f>
        <v>2.6585719408034862E-4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2528</v>
      </c>
      <c r="E54" s="162">
        <v>9691</v>
      </c>
      <c r="F54" s="162">
        <v>7128</v>
      </c>
      <c r="G54" s="162">
        <v>6305</v>
      </c>
      <c r="H54" s="162">
        <v>8769</v>
      </c>
      <c r="I54" s="163">
        <f>IFERROR(H54/G54-1,"-")</f>
        <v>0.39080095162569384</v>
      </c>
      <c r="J54" s="162">
        <f t="shared" si="15"/>
        <v>2464</v>
      </c>
      <c r="K54" s="163">
        <f>H54/H$8</f>
        <v>3.3592244018596212E-3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103</v>
      </c>
      <c r="E55" s="166">
        <v>5387</v>
      </c>
      <c r="F55" s="166">
        <v>4056</v>
      </c>
      <c r="G55" s="166">
        <v>4481</v>
      </c>
      <c r="H55" s="166">
        <v>4822</v>
      </c>
      <c r="I55" s="167">
        <f t="shared" ref="I55:I62" si="16">IFERROR(H55/G55-1,"-")</f>
        <v>7.6099085025663982E-2</v>
      </c>
      <c r="J55" s="166">
        <f t="shared" si="15"/>
        <v>341</v>
      </c>
      <c r="K55" s="167">
        <f t="shared" ref="K55:K62" si="17">H55/H$8</f>
        <v>1.8472094954689352E-3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782</v>
      </c>
      <c r="E56" s="166">
        <v>1509</v>
      </c>
      <c r="F56" s="166">
        <v>635</v>
      </c>
      <c r="G56" s="166">
        <v>365</v>
      </c>
      <c r="H56" s="166">
        <v>1121</v>
      </c>
      <c r="I56" s="167">
        <f t="shared" si="16"/>
        <v>2.0712328767123287</v>
      </c>
      <c r="J56" s="166">
        <f t="shared" si="15"/>
        <v>756</v>
      </c>
      <c r="K56" s="167">
        <f t="shared" si="17"/>
        <v>4.2943215355053431E-4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384</v>
      </c>
      <c r="E57" s="166">
        <v>386</v>
      </c>
      <c r="F57" s="166">
        <v>298</v>
      </c>
      <c r="G57" s="166">
        <v>131</v>
      </c>
      <c r="H57" s="166">
        <v>370</v>
      </c>
      <c r="I57" s="167">
        <f t="shared" si="16"/>
        <v>1.8244274809160306</v>
      </c>
      <c r="J57" s="166">
        <f t="shared" si="15"/>
        <v>239</v>
      </c>
      <c r="K57" s="167">
        <f t="shared" si="17"/>
        <v>1.4173942623880257E-4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131</v>
      </c>
      <c r="E58" s="166">
        <v>131</v>
      </c>
      <c r="F58" s="166">
        <v>93</v>
      </c>
      <c r="G58" s="166">
        <v>61</v>
      </c>
      <c r="H58" s="166">
        <v>112</v>
      </c>
      <c r="I58" s="167">
        <f t="shared" si="16"/>
        <v>0.83606557377049184</v>
      </c>
      <c r="J58" s="166">
        <f t="shared" si="15"/>
        <v>51</v>
      </c>
      <c r="K58" s="167">
        <f t="shared" si="17"/>
        <v>4.290490740201592E-5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69</v>
      </c>
      <c r="E59" s="166">
        <v>106</v>
      </c>
      <c r="F59" s="166">
        <v>109</v>
      </c>
      <c r="G59" s="166">
        <v>12</v>
      </c>
      <c r="H59" s="166">
        <v>113</v>
      </c>
      <c r="I59" s="167">
        <f t="shared" si="16"/>
        <v>8.4166666666666661</v>
      </c>
      <c r="J59" s="166">
        <f t="shared" si="15"/>
        <v>101</v>
      </c>
      <c r="K59" s="167">
        <f t="shared" si="17"/>
        <v>4.3287986932391057E-5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64</v>
      </c>
      <c r="E60" s="166">
        <v>4</v>
      </c>
      <c r="F60" s="166">
        <v>12</v>
      </c>
      <c r="G60" s="166">
        <v>0</v>
      </c>
      <c r="H60" s="166">
        <v>12</v>
      </c>
      <c r="I60" s="167" t="str">
        <f t="shared" si="16"/>
        <v>-</v>
      </c>
      <c r="J60" s="166">
        <f t="shared" si="15"/>
        <v>12</v>
      </c>
      <c r="K60" s="167">
        <f t="shared" si="17"/>
        <v>4.5969543645017055E-6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9</v>
      </c>
      <c r="E61" s="166">
        <v>10</v>
      </c>
      <c r="F61" s="166">
        <v>2</v>
      </c>
      <c r="G61" s="166">
        <v>0</v>
      </c>
      <c r="H61" s="166">
        <v>218</v>
      </c>
      <c r="I61" s="167" t="str">
        <f t="shared" si="16"/>
        <v>-</v>
      </c>
      <c r="J61" s="166">
        <f t="shared" si="15"/>
        <v>218</v>
      </c>
      <c r="K61" s="167">
        <f t="shared" si="17"/>
        <v>8.3511337621780977E-5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986</v>
      </c>
      <c r="E62" s="171">
        <f t="shared" si="19"/>
        <v>2158</v>
      </c>
      <c r="F62" s="171">
        <f t="shared" si="19"/>
        <v>1923</v>
      </c>
      <c r="G62" s="171">
        <f t="shared" si="19"/>
        <v>1255</v>
      </c>
      <c r="H62" s="171">
        <f t="shared" si="19"/>
        <v>2001</v>
      </c>
      <c r="I62" s="172">
        <f t="shared" si="16"/>
        <v>0.59442231075697216</v>
      </c>
      <c r="J62" s="171">
        <f>H62-G62</f>
        <v>746</v>
      </c>
      <c r="K62" s="172">
        <f t="shared" si="17"/>
        <v>7.6654214028065942E-4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35027</v>
      </c>
      <c r="E64" s="178">
        <v>68461</v>
      </c>
      <c r="F64" s="178">
        <v>41121</v>
      </c>
      <c r="G64" s="178">
        <v>124784</v>
      </c>
      <c r="H64" s="178">
        <v>84984</v>
      </c>
      <c r="I64" s="179">
        <f>IFERROR(H64/G64-1,"-")</f>
        <v>-0.31895114758302345</v>
      </c>
      <c r="J64" s="178">
        <f>H64-G64</f>
        <v>-39800</v>
      </c>
      <c r="K64" s="179">
        <f>H64/H$8</f>
        <v>3.2555630809401076E-2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7784</v>
      </c>
      <c r="E65" s="162">
        <v>11499</v>
      </c>
      <c r="F65" s="162">
        <v>3865</v>
      </c>
      <c r="G65" s="162">
        <v>39819</v>
      </c>
      <c r="H65" s="162">
        <v>18059</v>
      </c>
      <c r="I65" s="163">
        <f>IFERROR(H65/G65-1,"-")</f>
        <v>-0.54647278937190791</v>
      </c>
      <c r="J65" s="162">
        <f t="shared" ref="J65:J75" si="20">H65-G65</f>
        <v>-21760</v>
      </c>
      <c r="K65" s="163">
        <f>H65/H$8</f>
        <v>6.9180332390446917E-3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7592</v>
      </c>
      <c r="E66" s="166">
        <v>8585</v>
      </c>
      <c r="F66" s="166">
        <v>311</v>
      </c>
      <c r="G66" s="166">
        <v>27115</v>
      </c>
      <c r="H66" s="166">
        <v>6289</v>
      </c>
      <c r="I66" s="167">
        <f>IFERROR(H66/G66-1,"-")</f>
        <v>-0.76806195832565005</v>
      </c>
      <c r="J66" s="166">
        <f t="shared" si="20"/>
        <v>-20826</v>
      </c>
      <c r="K66" s="167">
        <f>H66/H$8</f>
        <v>2.4091871665292688E-3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192</v>
      </c>
      <c r="E67" s="166">
        <v>2914</v>
      </c>
      <c r="F67" s="166">
        <v>3554</v>
      </c>
      <c r="G67" s="166">
        <v>12704</v>
      </c>
      <c r="H67" s="166">
        <v>11770</v>
      </c>
      <c r="I67" s="167">
        <f>IFERROR(H67/G67-1,"-")</f>
        <v>-7.3520151133501299E-2</v>
      </c>
      <c r="J67" s="166">
        <f t="shared" si="20"/>
        <v>-934</v>
      </c>
      <c r="K67" s="167">
        <f>H67/H$8</f>
        <v>4.5088460725154229E-3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27243</v>
      </c>
      <c r="E68" s="162">
        <v>56962</v>
      </c>
      <c r="F68" s="162">
        <v>37256</v>
      </c>
      <c r="G68" s="162">
        <v>84965</v>
      </c>
      <c r="H68" s="162">
        <v>66925</v>
      </c>
      <c r="I68" s="163">
        <f>IFERROR(H68/G68-1,"-")</f>
        <v>-0.21232272112046136</v>
      </c>
      <c r="J68" s="162">
        <f t="shared" si="20"/>
        <v>-18040</v>
      </c>
      <c r="K68" s="163">
        <f>H68/H$8</f>
        <v>2.5637597570356385E-2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4781</v>
      </c>
      <c r="E69" s="166">
        <v>17702</v>
      </c>
      <c r="F69" s="166">
        <v>14386</v>
      </c>
      <c r="G69" s="166">
        <v>34295</v>
      </c>
      <c r="H69" s="166">
        <v>39006</v>
      </c>
      <c r="I69" s="167">
        <f t="shared" ref="I69:I76" si="21">IFERROR(H69/G69-1,"-")</f>
        <v>0.13736696311415653</v>
      </c>
      <c r="J69" s="166">
        <f t="shared" si="20"/>
        <v>4711</v>
      </c>
      <c r="K69" s="167">
        <f t="shared" ref="K69:K76" si="22">H69/H$8</f>
        <v>1.4942400161812794E-2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3985</v>
      </c>
      <c r="E70" s="166">
        <v>3126</v>
      </c>
      <c r="F70" s="166">
        <v>2920</v>
      </c>
      <c r="G70" s="166">
        <v>3337</v>
      </c>
      <c r="H70" s="166">
        <v>4118</v>
      </c>
      <c r="I70" s="167">
        <f t="shared" si="21"/>
        <v>0.23404255319148937</v>
      </c>
      <c r="J70" s="166">
        <f t="shared" si="20"/>
        <v>781</v>
      </c>
      <c r="K70" s="167">
        <f t="shared" si="22"/>
        <v>1.5775215060848352E-3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1499</v>
      </c>
      <c r="E71" s="166">
        <v>17440</v>
      </c>
      <c r="F71" s="166">
        <v>4173</v>
      </c>
      <c r="G71" s="166">
        <v>12337</v>
      </c>
      <c r="H71" s="166">
        <v>6011</v>
      </c>
      <c r="I71" s="167">
        <f t="shared" si="21"/>
        <v>-0.51276647483180682</v>
      </c>
      <c r="J71" s="166">
        <f t="shared" si="20"/>
        <v>-6326</v>
      </c>
      <c r="K71" s="167">
        <f t="shared" si="22"/>
        <v>2.3026910570849795E-3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721</v>
      </c>
      <c r="E72" s="166">
        <v>1318</v>
      </c>
      <c r="F72" s="166">
        <v>1731</v>
      </c>
      <c r="G72" s="166">
        <v>4521</v>
      </c>
      <c r="H72" s="166">
        <v>1648</v>
      </c>
      <c r="I72" s="167">
        <f t="shared" si="21"/>
        <v>-0.63547887635478872</v>
      </c>
      <c r="J72" s="166">
        <f t="shared" si="20"/>
        <v>-2873</v>
      </c>
      <c r="K72" s="167">
        <f t="shared" si="22"/>
        <v>6.3131506605823421E-4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1742</v>
      </c>
      <c r="E73" s="166">
        <v>316</v>
      </c>
      <c r="F73" s="166">
        <v>1535</v>
      </c>
      <c r="G73" s="166">
        <v>3433</v>
      </c>
      <c r="H73" s="166">
        <v>1337</v>
      </c>
      <c r="I73" s="167">
        <f t="shared" si="21"/>
        <v>-0.61054471307893965</v>
      </c>
      <c r="J73" s="166">
        <f t="shared" si="20"/>
        <v>-2096</v>
      </c>
      <c r="K73" s="167">
        <f t="shared" si="22"/>
        <v>5.1217733211156497E-4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1</v>
      </c>
      <c r="E74" s="166">
        <v>14</v>
      </c>
      <c r="F74" s="166">
        <v>3</v>
      </c>
      <c r="G74" s="166">
        <v>0</v>
      </c>
      <c r="H74" s="166">
        <v>0</v>
      </c>
      <c r="I74" s="167" t="str">
        <f t="shared" si="21"/>
        <v>-</v>
      </c>
      <c r="J74" s="166">
        <f t="shared" si="20"/>
        <v>0</v>
      </c>
      <c r="K74" s="167">
        <f t="shared" si="22"/>
        <v>0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44</v>
      </c>
      <c r="F75" s="166">
        <v>59</v>
      </c>
      <c r="G75" s="166">
        <v>157</v>
      </c>
      <c r="H75" s="166">
        <v>34</v>
      </c>
      <c r="I75" s="167">
        <f t="shared" si="21"/>
        <v>-0.78343949044585992</v>
      </c>
      <c r="J75" s="166">
        <f t="shared" si="20"/>
        <v>-123</v>
      </c>
      <c r="K75" s="167">
        <f t="shared" si="22"/>
        <v>1.3024704032754832E-5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14514</v>
      </c>
      <c r="E76" s="171">
        <f t="shared" si="24"/>
        <v>17002</v>
      </c>
      <c r="F76" s="171">
        <f t="shared" si="24"/>
        <v>12449</v>
      </c>
      <c r="G76" s="171">
        <f t="shared" si="24"/>
        <v>26885</v>
      </c>
      <c r="H76" s="171">
        <f t="shared" si="24"/>
        <v>14771</v>
      </c>
      <c r="I76" s="172">
        <f t="shared" si="21"/>
        <v>-0.45058582852891949</v>
      </c>
      <c r="J76" s="171">
        <f>H76-G76</f>
        <v>-12114</v>
      </c>
      <c r="K76" s="172">
        <f t="shared" si="22"/>
        <v>5.6584677431712246E-3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65490</v>
      </c>
      <c r="E78" s="178">
        <v>310799</v>
      </c>
      <c r="F78" s="178">
        <v>340598</v>
      </c>
      <c r="G78" s="178">
        <v>405702</v>
      </c>
      <c r="H78" s="178">
        <v>405133</v>
      </c>
      <c r="I78" s="179">
        <f>IFERROR(H78/G78-1,"-")</f>
        <v>-1.4025072590225784E-3</v>
      </c>
      <c r="J78" s="178">
        <f>H78-G78</f>
        <v>-569</v>
      </c>
      <c r="K78" s="179">
        <f>H78/H$8</f>
        <v>0.15519815937947246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30219</v>
      </c>
      <c r="E79" s="162">
        <v>157891</v>
      </c>
      <c r="F79" s="162">
        <v>148058</v>
      </c>
      <c r="G79" s="162">
        <v>161111</v>
      </c>
      <c r="H79" s="162">
        <v>169329</v>
      </c>
      <c r="I79" s="163">
        <f>IFERROR(H79/G79-1,"-")</f>
        <v>5.1008311040214416E-2</v>
      </c>
      <c r="J79" s="162">
        <f t="shared" ref="J79:J89" si="25">H79-G79</f>
        <v>8218</v>
      </c>
      <c r="K79" s="163">
        <f>H79/H$8</f>
        <v>6.4866473798892446E-2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11793</v>
      </c>
      <c r="E80" s="166">
        <v>19464</v>
      </c>
      <c r="F80" s="166">
        <v>25323</v>
      </c>
      <c r="G80" s="166">
        <v>33545</v>
      </c>
      <c r="H80" s="166">
        <v>23099</v>
      </c>
      <c r="I80" s="167">
        <f>IFERROR(H80/G80-1,"-")</f>
        <v>-0.31140259353107769</v>
      </c>
      <c r="J80" s="166">
        <f t="shared" si="25"/>
        <v>-10446</v>
      </c>
      <c r="K80" s="167">
        <f>H80/H$8</f>
        <v>8.8487540721354074E-3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18426</v>
      </c>
      <c r="E81" s="166">
        <v>138427</v>
      </c>
      <c r="F81" s="166">
        <v>122735</v>
      </c>
      <c r="G81" s="166">
        <v>127566</v>
      </c>
      <c r="H81" s="166">
        <v>146230</v>
      </c>
      <c r="I81" s="167">
        <f>IFERROR(H81/G81-1,"-")</f>
        <v>0.14630857752065607</v>
      </c>
      <c r="J81" s="166">
        <f t="shared" si="25"/>
        <v>18664</v>
      </c>
      <c r="K81" s="167">
        <f>H81/H$8</f>
        <v>5.601771972675703E-2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35271</v>
      </c>
      <c r="E82" s="162">
        <v>152908</v>
      </c>
      <c r="F82" s="162">
        <v>192540</v>
      </c>
      <c r="G82" s="162">
        <v>244591</v>
      </c>
      <c r="H82" s="162">
        <v>235804</v>
      </c>
      <c r="I82" s="163">
        <f>IFERROR(H82/G82-1,"-")</f>
        <v>-3.5925279343884231E-2</v>
      </c>
      <c r="J82" s="162">
        <f t="shared" si="25"/>
        <v>-8787</v>
      </c>
      <c r="K82" s="163">
        <f>H82/H$8</f>
        <v>9.033168558058001E-2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1510</v>
      </c>
      <c r="E83" s="166">
        <v>28356</v>
      </c>
      <c r="F83" s="166">
        <v>37494</v>
      </c>
      <c r="G83" s="166">
        <v>47307</v>
      </c>
      <c r="H83" s="166">
        <v>42208</v>
      </c>
      <c r="I83" s="167">
        <f t="shared" ref="I83:I90" si="26">IFERROR(H83/G83-1,"-")</f>
        <v>-0.10778531718350348</v>
      </c>
      <c r="J83" s="166">
        <f t="shared" si="25"/>
        <v>-5099</v>
      </c>
      <c r="K83" s="167">
        <f t="shared" ref="K83:K90" si="27">H83/H$8</f>
        <v>1.6169020818074E-2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9110</v>
      </c>
      <c r="E84" s="166">
        <v>63199</v>
      </c>
      <c r="F84" s="166">
        <v>71295</v>
      </c>
      <c r="G84" s="166">
        <v>87638</v>
      </c>
      <c r="H84" s="166">
        <v>77498</v>
      </c>
      <c r="I84" s="167">
        <f t="shared" si="26"/>
        <v>-0.11570323375704605</v>
      </c>
      <c r="J84" s="166">
        <f t="shared" si="25"/>
        <v>-10140</v>
      </c>
      <c r="K84" s="167">
        <f t="shared" si="27"/>
        <v>2.9687897445012764E-2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6118</v>
      </c>
      <c r="E85" s="166">
        <v>12742</v>
      </c>
      <c r="F85" s="166">
        <v>16668</v>
      </c>
      <c r="G85" s="166">
        <v>30513</v>
      </c>
      <c r="H85" s="166">
        <v>34104</v>
      </c>
      <c r="I85" s="167">
        <f t="shared" si="26"/>
        <v>0.11768754301445283</v>
      </c>
      <c r="J85" s="166">
        <f t="shared" si="25"/>
        <v>3591</v>
      </c>
      <c r="K85" s="167">
        <f t="shared" si="27"/>
        <v>1.3064544303913846E-2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482</v>
      </c>
      <c r="E86" s="166">
        <v>4009</v>
      </c>
      <c r="F86" s="166">
        <v>4570</v>
      </c>
      <c r="G86" s="166">
        <v>7162</v>
      </c>
      <c r="H86" s="166">
        <v>5929</v>
      </c>
      <c r="I86" s="167">
        <f t="shared" si="26"/>
        <v>-0.17215861491203577</v>
      </c>
      <c r="J86" s="166">
        <f t="shared" si="25"/>
        <v>-1233</v>
      </c>
      <c r="K86" s="167">
        <f t="shared" si="27"/>
        <v>2.2712785355942177E-3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963</v>
      </c>
      <c r="E87" s="166">
        <v>1713</v>
      </c>
      <c r="F87" s="166">
        <v>2232</v>
      </c>
      <c r="G87" s="166">
        <v>3663</v>
      </c>
      <c r="H87" s="166">
        <v>3029</v>
      </c>
      <c r="I87" s="167">
        <f t="shared" si="26"/>
        <v>-0.17308217308217311</v>
      </c>
      <c r="J87" s="166">
        <f t="shared" si="25"/>
        <v>-634</v>
      </c>
      <c r="K87" s="167">
        <f t="shared" si="27"/>
        <v>1.1603478975063055E-3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174</v>
      </c>
      <c r="E88" s="166">
        <v>576</v>
      </c>
      <c r="F88" s="166">
        <v>1554</v>
      </c>
      <c r="G88" s="166">
        <v>1368</v>
      </c>
      <c r="H88" s="166">
        <v>1119</v>
      </c>
      <c r="I88" s="167">
        <f t="shared" si="26"/>
        <v>-0.18201754385964908</v>
      </c>
      <c r="J88" s="166">
        <f t="shared" si="25"/>
        <v>-249</v>
      </c>
      <c r="K88" s="167">
        <f t="shared" si="27"/>
        <v>4.2866599448978404E-4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984</v>
      </c>
      <c r="E89" s="166">
        <v>423</v>
      </c>
      <c r="F89" s="166">
        <v>976</v>
      </c>
      <c r="G89" s="166">
        <v>564</v>
      </c>
      <c r="H89" s="166">
        <v>443</v>
      </c>
      <c r="I89" s="167">
        <f t="shared" si="26"/>
        <v>-0.21453900709219853</v>
      </c>
      <c r="J89" s="166">
        <f t="shared" si="25"/>
        <v>-121</v>
      </c>
      <c r="K89" s="167">
        <f t="shared" si="27"/>
        <v>1.6970423195618797E-4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15930</v>
      </c>
      <c r="E90" s="171">
        <f t="shared" si="29"/>
        <v>41890</v>
      </c>
      <c r="F90" s="171">
        <f t="shared" si="29"/>
        <v>57751</v>
      </c>
      <c r="G90" s="171">
        <f t="shared" si="29"/>
        <v>66376</v>
      </c>
      <c r="H90" s="171">
        <f t="shared" si="29"/>
        <v>71474</v>
      </c>
      <c r="I90" s="172">
        <f t="shared" si="26"/>
        <v>7.6804869229842199E-2</v>
      </c>
      <c r="J90" s="171">
        <f>H90-G90</f>
        <v>5098</v>
      </c>
      <c r="K90" s="172">
        <f t="shared" si="27"/>
        <v>2.7380226354032908E-2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5644</v>
      </c>
      <c r="E92" s="178">
        <v>10085</v>
      </c>
      <c r="F92" s="178">
        <v>12793</v>
      </c>
      <c r="G92" s="178">
        <v>12513</v>
      </c>
      <c r="H92" s="178">
        <v>13411</v>
      </c>
      <c r="I92" s="179">
        <f>IFERROR(H92/G92-1,"-")</f>
        <v>7.1765364021417755E-2</v>
      </c>
      <c r="J92" s="178">
        <f>H92-G92</f>
        <v>898</v>
      </c>
      <c r="K92" s="179">
        <f>H92/H$8</f>
        <v>5.1374795818610311E-3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3198</v>
      </c>
      <c r="E93" s="162">
        <v>5218</v>
      </c>
      <c r="F93" s="162">
        <v>7187</v>
      </c>
      <c r="G93" s="162">
        <v>6735</v>
      </c>
      <c r="H93" s="162">
        <v>7528</v>
      </c>
      <c r="I93" s="163">
        <f>IFERROR(H93/G93-1,"-")</f>
        <v>0.11774313288789906</v>
      </c>
      <c r="J93" s="162">
        <f t="shared" ref="J93:J103" si="30">H93-G93</f>
        <v>793</v>
      </c>
      <c r="K93" s="163">
        <f>H93/H$8</f>
        <v>2.88382270466407E-3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1900</v>
      </c>
      <c r="E94" s="166">
        <v>1685</v>
      </c>
      <c r="F94" s="166">
        <v>2115</v>
      </c>
      <c r="G94" s="166">
        <v>2258</v>
      </c>
      <c r="H94" s="166">
        <v>3166</v>
      </c>
      <c r="I94" s="167">
        <f>IFERROR(H94/G94-1,"-")</f>
        <v>0.40212577502214342</v>
      </c>
      <c r="J94" s="166">
        <f t="shared" si="30"/>
        <v>908</v>
      </c>
      <c r="K94" s="167">
        <f>H94/H$8</f>
        <v>1.2128297931677E-3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1298</v>
      </c>
      <c r="E95" s="166">
        <v>3533</v>
      </c>
      <c r="F95" s="166">
        <v>5072</v>
      </c>
      <c r="G95" s="166">
        <v>4477</v>
      </c>
      <c r="H95" s="166">
        <v>4362</v>
      </c>
      <c r="I95" s="167">
        <f>IFERROR(H95/G95-1,"-")</f>
        <v>-2.5686843868662046E-2</v>
      </c>
      <c r="J95" s="166">
        <f t="shared" si="30"/>
        <v>-115</v>
      </c>
      <c r="K95" s="167">
        <f>H95/H$8</f>
        <v>1.67099291149637E-3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2446</v>
      </c>
      <c r="E96" s="162">
        <v>4867</v>
      </c>
      <c r="F96" s="162">
        <v>5606</v>
      </c>
      <c r="G96" s="162">
        <v>5778</v>
      </c>
      <c r="H96" s="162">
        <v>5883</v>
      </c>
      <c r="I96" s="163">
        <f>IFERROR(H96/G96-1,"-")</f>
        <v>1.8172377985462118E-2</v>
      </c>
      <c r="J96" s="162">
        <f t="shared" si="30"/>
        <v>105</v>
      </c>
      <c r="K96" s="163">
        <f>H96/H$8</f>
        <v>2.2536568771969611E-3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44</v>
      </c>
      <c r="E97" s="166">
        <v>524</v>
      </c>
      <c r="F97" s="166">
        <v>550</v>
      </c>
      <c r="G97" s="166">
        <v>732</v>
      </c>
      <c r="H97" s="166">
        <v>482</v>
      </c>
      <c r="I97" s="167">
        <f t="shared" ref="I97:I104" si="31">IFERROR(H97/G97-1,"-")</f>
        <v>-0.34153005464480879</v>
      </c>
      <c r="J97" s="166">
        <f t="shared" si="30"/>
        <v>-250</v>
      </c>
      <c r="K97" s="167">
        <f t="shared" ref="K97:K104" si="32">H97/H$8</f>
        <v>1.8464433364081851E-4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579</v>
      </c>
      <c r="E98" s="166">
        <v>1417</v>
      </c>
      <c r="F98" s="166">
        <v>1273</v>
      </c>
      <c r="G98" s="166">
        <v>1592</v>
      </c>
      <c r="H98" s="166">
        <v>1415</v>
      </c>
      <c r="I98" s="167">
        <f t="shared" si="31"/>
        <v>-0.11118090452261309</v>
      </c>
      <c r="J98" s="166">
        <f t="shared" si="30"/>
        <v>-177</v>
      </c>
      <c r="K98" s="167">
        <f t="shared" si="32"/>
        <v>5.4205753548082611E-4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723</v>
      </c>
      <c r="E99" s="166">
        <v>572</v>
      </c>
      <c r="F99" s="166">
        <v>732</v>
      </c>
      <c r="G99" s="166">
        <v>862</v>
      </c>
      <c r="H99" s="166">
        <v>787</v>
      </c>
      <c r="I99" s="167">
        <f t="shared" si="31"/>
        <v>-8.7006960556844537E-2</v>
      </c>
      <c r="J99" s="166">
        <f t="shared" si="30"/>
        <v>-75</v>
      </c>
      <c r="K99" s="167">
        <f t="shared" si="32"/>
        <v>3.0148359040523687E-4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57</v>
      </c>
      <c r="E100" s="166">
        <v>372</v>
      </c>
      <c r="F100" s="166">
        <v>200</v>
      </c>
      <c r="G100" s="166">
        <v>229</v>
      </c>
      <c r="H100" s="166">
        <v>274</v>
      </c>
      <c r="I100" s="167">
        <f t="shared" si="31"/>
        <v>0.19650655021834051</v>
      </c>
      <c r="J100" s="166">
        <f t="shared" si="30"/>
        <v>45</v>
      </c>
      <c r="K100" s="167">
        <f t="shared" si="32"/>
        <v>1.0496379132278894E-4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68</v>
      </c>
      <c r="E101" s="166">
        <v>104</v>
      </c>
      <c r="F101" s="166">
        <v>83</v>
      </c>
      <c r="G101" s="166">
        <v>66</v>
      </c>
      <c r="H101" s="166">
        <v>152</v>
      </c>
      <c r="I101" s="167">
        <f t="shared" si="31"/>
        <v>1.3030303030303032</v>
      </c>
      <c r="J101" s="166">
        <f t="shared" si="30"/>
        <v>86</v>
      </c>
      <c r="K101" s="167">
        <f t="shared" si="32"/>
        <v>5.8228088617021604E-5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12</v>
      </c>
      <c r="E102" s="166">
        <v>21</v>
      </c>
      <c r="F102" s="166">
        <v>10</v>
      </c>
      <c r="G102" s="166">
        <v>0</v>
      </c>
      <c r="H102" s="166">
        <v>24</v>
      </c>
      <c r="I102" s="167" t="str">
        <f t="shared" si="31"/>
        <v>-</v>
      </c>
      <c r="J102" s="166">
        <f t="shared" si="30"/>
        <v>24</v>
      </c>
      <c r="K102" s="167">
        <f t="shared" si="32"/>
        <v>9.193908729003411E-6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15</v>
      </c>
      <c r="E103" s="166">
        <v>10</v>
      </c>
      <c r="F103" s="166">
        <v>63</v>
      </c>
      <c r="G103" s="166">
        <v>6</v>
      </c>
      <c r="H103" s="166">
        <v>52</v>
      </c>
      <c r="I103" s="167">
        <f t="shared" si="31"/>
        <v>7.6666666666666661</v>
      </c>
      <c r="J103" s="166">
        <f t="shared" si="30"/>
        <v>46</v>
      </c>
      <c r="K103" s="167">
        <f t="shared" si="32"/>
        <v>1.9920135579507391E-5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948</v>
      </c>
      <c r="E104" s="171">
        <f t="shared" si="34"/>
        <v>1847</v>
      </c>
      <c r="F104" s="171">
        <f t="shared" si="34"/>
        <v>2695</v>
      </c>
      <c r="G104" s="171">
        <f t="shared" si="34"/>
        <v>2291</v>
      </c>
      <c r="H104" s="171">
        <f t="shared" si="34"/>
        <v>2697</v>
      </c>
      <c r="I104" s="172">
        <f t="shared" si="31"/>
        <v>0.17721518987341778</v>
      </c>
      <c r="J104" s="171">
        <f>H104-G104</f>
        <v>406</v>
      </c>
      <c r="K104" s="172">
        <f t="shared" si="32"/>
        <v>1.0331654934217583E-3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42859</v>
      </c>
      <c r="E106" s="178">
        <v>104052</v>
      </c>
      <c r="F106" s="178">
        <v>111302</v>
      </c>
      <c r="G106" s="178">
        <v>117998</v>
      </c>
      <c r="H106" s="178">
        <v>115884</v>
      </c>
      <c r="I106" s="179">
        <f>IFERROR(H106/G106-1,"-")</f>
        <v>-1.7915557890811673E-2</v>
      </c>
      <c r="J106" s="178">
        <f>H106-G106</f>
        <v>-2114</v>
      </c>
      <c r="K106" s="179">
        <f>H106/H$8</f>
        <v>4.4392788297992973E-2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18255</v>
      </c>
      <c r="E107" s="162">
        <v>14287</v>
      </c>
      <c r="F107" s="162">
        <v>13349</v>
      </c>
      <c r="G107" s="162">
        <v>21013</v>
      </c>
      <c r="H107" s="162">
        <v>18035</v>
      </c>
      <c r="I107" s="163">
        <f>IFERROR(H107/G107-1,"-")</f>
        <v>-0.14172179127206963</v>
      </c>
      <c r="J107" s="162">
        <f t="shared" ref="J107:J117" si="35">H107-G107</f>
        <v>-2978</v>
      </c>
      <c r="K107" s="163">
        <f>H107/H$8</f>
        <v>6.9088393303156879E-3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15887</v>
      </c>
      <c r="E108" s="166">
        <v>6057</v>
      </c>
      <c r="F108" s="166">
        <v>2644</v>
      </c>
      <c r="G108" s="166">
        <v>4016</v>
      </c>
      <c r="H108" s="166">
        <v>6881</v>
      </c>
      <c r="I108" s="167">
        <f>IFERROR(H108/G108-1,"-")</f>
        <v>0.71339641434262946</v>
      </c>
      <c r="J108" s="166">
        <f t="shared" si="35"/>
        <v>2865</v>
      </c>
      <c r="K108" s="167">
        <f>H108/H$8</f>
        <v>2.6359702485113531E-3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2368</v>
      </c>
      <c r="E109" s="166">
        <v>8230</v>
      </c>
      <c r="F109" s="166">
        <v>10705</v>
      </c>
      <c r="G109" s="166">
        <v>16997</v>
      </c>
      <c r="H109" s="166">
        <v>11154</v>
      </c>
      <c r="I109" s="167">
        <f>IFERROR(H109/G109-1,"-")</f>
        <v>-0.34376654703771259</v>
      </c>
      <c r="J109" s="166">
        <f t="shared" si="35"/>
        <v>-5843</v>
      </c>
      <c r="K109" s="167">
        <f>H109/H$8</f>
        <v>4.2728690818043353E-3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24604</v>
      </c>
      <c r="E110" s="162">
        <v>89765</v>
      </c>
      <c r="F110" s="162">
        <v>97953</v>
      </c>
      <c r="G110" s="162">
        <v>96985</v>
      </c>
      <c r="H110" s="162">
        <v>97849</v>
      </c>
      <c r="I110" s="163">
        <f>IFERROR(H110/G110-1,"-")</f>
        <v>8.9085941124915635E-3</v>
      </c>
      <c r="J110" s="162">
        <f t="shared" si="35"/>
        <v>864</v>
      </c>
      <c r="K110" s="163">
        <f>H110/H$8</f>
        <v>3.7483948967677282E-2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2132</v>
      </c>
      <c r="E111" s="166">
        <v>55252</v>
      </c>
      <c r="F111" s="166">
        <v>63430</v>
      </c>
      <c r="G111" s="166">
        <v>57570</v>
      </c>
      <c r="H111" s="166">
        <v>57301</v>
      </c>
      <c r="I111" s="167">
        <f t="shared" ref="I111:I118" si="36">IFERROR(H111/G111-1,"-")</f>
        <v>-4.6725725204099788E-3</v>
      </c>
      <c r="J111" s="166">
        <f t="shared" si="35"/>
        <v>-269</v>
      </c>
      <c r="K111" s="167">
        <f t="shared" ref="K111:K118" si="37">H111/H$8</f>
        <v>2.195084017002602E-2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5807</v>
      </c>
      <c r="E112" s="166">
        <v>2829</v>
      </c>
      <c r="F112" s="166">
        <v>6831</v>
      </c>
      <c r="G112" s="166">
        <v>4423</v>
      </c>
      <c r="H112" s="166">
        <v>4711</v>
      </c>
      <c r="I112" s="167">
        <f t="shared" si="36"/>
        <v>6.5114175898711268E-2</v>
      </c>
      <c r="J112" s="166">
        <f t="shared" si="35"/>
        <v>288</v>
      </c>
      <c r="K112" s="167">
        <f t="shared" si="37"/>
        <v>1.8046876675972946E-3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6409</v>
      </c>
      <c r="E113" s="166">
        <v>5583</v>
      </c>
      <c r="F113" s="166">
        <v>6665</v>
      </c>
      <c r="G113" s="166">
        <v>6516</v>
      </c>
      <c r="H113" s="166">
        <v>12848</v>
      </c>
      <c r="I113" s="167">
        <f t="shared" si="36"/>
        <v>0.97176181706568454</v>
      </c>
      <c r="J113" s="166">
        <f t="shared" si="35"/>
        <v>6332</v>
      </c>
      <c r="K113" s="167">
        <f t="shared" si="37"/>
        <v>4.9218058062598258E-3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660</v>
      </c>
      <c r="E114" s="166">
        <v>6241</v>
      </c>
      <c r="F114" s="166">
        <v>3512</v>
      </c>
      <c r="G114" s="166">
        <v>5058</v>
      </c>
      <c r="H114" s="166">
        <v>3016</v>
      </c>
      <c r="I114" s="167">
        <f t="shared" si="36"/>
        <v>-0.40371688414393037</v>
      </c>
      <c r="J114" s="166">
        <f t="shared" si="35"/>
        <v>-2042</v>
      </c>
      <c r="K114" s="167">
        <f t="shared" si="37"/>
        <v>1.1553678636114287E-3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2887</v>
      </c>
      <c r="E115" s="166">
        <v>3171</v>
      </c>
      <c r="F115" s="166">
        <v>2062</v>
      </c>
      <c r="G115" s="166">
        <v>1796</v>
      </c>
      <c r="H115" s="166">
        <v>2585</v>
      </c>
      <c r="I115" s="167">
        <f t="shared" si="36"/>
        <v>0.43930957683741645</v>
      </c>
      <c r="J115" s="166">
        <f t="shared" si="35"/>
        <v>789</v>
      </c>
      <c r="K115" s="167">
        <f t="shared" si="37"/>
        <v>9.9026058601974247E-4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0</v>
      </c>
      <c r="E116" s="166">
        <v>64</v>
      </c>
      <c r="F116" s="166">
        <v>112</v>
      </c>
      <c r="G116" s="166">
        <v>309</v>
      </c>
      <c r="H116" s="166">
        <v>182</v>
      </c>
      <c r="I116" s="167">
        <f t="shared" si="36"/>
        <v>-0.4110032362459547</v>
      </c>
      <c r="J116" s="166">
        <f t="shared" si="35"/>
        <v>-127</v>
      </c>
      <c r="K116" s="167">
        <f t="shared" si="37"/>
        <v>6.9720474528275862E-5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41</v>
      </c>
      <c r="E117" s="166">
        <v>175</v>
      </c>
      <c r="F117" s="166">
        <v>5</v>
      </c>
      <c r="G117" s="166">
        <v>117</v>
      </c>
      <c r="H117" s="166">
        <v>143</v>
      </c>
      <c r="I117" s="167">
        <f t="shared" si="36"/>
        <v>0.22222222222222232</v>
      </c>
      <c r="J117" s="166">
        <f t="shared" si="35"/>
        <v>26</v>
      </c>
      <c r="K117" s="167">
        <f t="shared" si="37"/>
        <v>5.4780372843645322E-5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6668</v>
      </c>
      <c r="E118" s="171">
        <f t="shared" si="39"/>
        <v>16450</v>
      </c>
      <c r="F118" s="171">
        <f t="shared" si="39"/>
        <v>15336</v>
      </c>
      <c r="G118" s="171">
        <f t="shared" si="39"/>
        <v>21196</v>
      </c>
      <c r="H118" s="171">
        <f t="shared" si="39"/>
        <v>17063</v>
      </c>
      <c r="I118" s="172">
        <f t="shared" si="36"/>
        <v>-0.19498962068314774</v>
      </c>
      <c r="J118" s="171">
        <f>H118-G118</f>
        <v>-4133</v>
      </c>
      <c r="K118" s="172">
        <f t="shared" si="37"/>
        <v>6.5364860267910496E-3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24025</v>
      </c>
      <c r="E120" s="178">
        <v>44866</v>
      </c>
      <c r="F120" s="178">
        <v>42611</v>
      </c>
      <c r="G120" s="178">
        <v>38316</v>
      </c>
      <c r="H120" s="178">
        <v>45582</v>
      </c>
      <c r="I120" s="179">
        <f>IFERROR(H120/G120-1,"-")</f>
        <v>0.18963357344190412</v>
      </c>
      <c r="J120" s="178">
        <f>H120-G120</f>
        <v>7266</v>
      </c>
      <c r="K120" s="179">
        <f>H120/H$8</f>
        <v>1.746153115355973E-2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15346</v>
      </c>
      <c r="E121" s="162">
        <v>26282</v>
      </c>
      <c r="F121" s="162">
        <v>28209</v>
      </c>
      <c r="G121" s="162">
        <v>24741</v>
      </c>
      <c r="H121" s="162">
        <v>30811</v>
      </c>
      <c r="I121" s="163">
        <f>IFERROR(H121/G121-1,"-")</f>
        <v>0.24534174043086376</v>
      </c>
      <c r="J121" s="162">
        <f t="shared" ref="J121:J131" si="40">H121-G121</f>
        <v>6070</v>
      </c>
      <c r="K121" s="163">
        <f>H121/H$8</f>
        <v>1.1803063410388503E-2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7729</v>
      </c>
      <c r="E122" s="166">
        <v>11828</v>
      </c>
      <c r="F122" s="166">
        <v>11521</v>
      </c>
      <c r="G122" s="166">
        <v>9774</v>
      </c>
      <c r="H122" s="166">
        <v>15075</v>
      </c>
      <c r="I122" s="167">
        <f>IFERROR(H122/G122-1,"-")</f>
        <v>0.5423572744014733</v>
      </c>
      <c r="J122" s="166">
        <f t="shared" si="40"/>
        <v>5301</v>
      </c>
      <c r="K122" s="167">
        <f>H122/H$8</f>
        <v>5.7749239204052671E-3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7617</v>
      </c>
      <c r="E123" s="166">
        <v>14454</v>
      </c>
      <c r="F123" s="166">
        <v>16688</v>
      </c>
      <c r="G123" s="166">
        <v>14967</v>
      </c>
      <c r="H123" s="166">
        <v>15736</v>
      </c>
      <c r="I123" s="167">
        <f>IFERROR(H123/G123-1,"-")</f>
        <v>5.13797020110911E-2</v>
      </c>
      <c r="J123" s="166">
        <f t="shared" si="40"/>
        <v>769</v>
      </c>
      <c r="K123" s="167">
        <f>H123/H$8</f>
        <v>6.0281394899832363E-3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8679</v>
      </c>
      <c r="E124" s="162">
        <v>18584</v>
      </c>
      <c r="F124" s="162">
        <v>14402</v>
      </c>
      <c r="G124" s="162">
        <v>13575</v>
      </c>
      <c r="H124" s="162">
        <v>14771</v>
      </c>
      <c r="I124" s="163">
        <f>IFERROR(H124/G124-1,"-")</f>
        <v>8.8103130755064374E-2</v>
      </c>
      <c r="J124" s="162">
        <f t="shared" si="40"/>
        <v>1196</v>
      </c>
      <c r="K124" s="163">
        <f>H124/H$8</f>
        <v>5.6584677431712246E-3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352</v>
      </c>
      <c r="E125" s="166">
        <v>1644</v>
      </c>
      <c r="F125" s="166">
        <v>1553</v>
      </c>
      <c r="G125" s="166">
        <v>1323</v>
      </c>
      <c r="H125" s="166">
        <v>1409</v>
      </c>
      <c r="I125" s="167">
        <f t="shared" ref="I125:I132" si="41">IFERROR(H125/G125-1,"-")</f>
        <v>6.5003779289493524E-2</v>
      </c>
      <c r="J125" s="166">
        <f t="shared" si="40"/>
        <v>86</v>
      </c>
      <c r="K125" s="167">
        <f t="shared" ref="K125:K132" si="42">H125/H$8</f>
        <v>5.3975905829857528E-4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704</v>
      </c>
      <c r="E126" s="166">
        <v>1982</v>
      </c>
      <c r="F126" s="166">
        <v>1617</v>
      </c>
      <c r="G126" s="166">
        <v>1644</v>
      </c>
      <c r="H126" s="166">
        <v>1465</v>
      </c>
      <c r="I126" s="167">
        <f t="shared" si="41"/>
        <v>-0.10888077858880774</v>
      </c>
      <c r="J126" s="166">
        <f t="shared" si="40"/>
        <v>-179</v>
      </c>
      <c r="K126" s="167">
        <f t="shared" si="42"/>
        <v>5.6121151199958318E-4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2061</v>
      </c>
      <c r="E127" s="166">
        <v>1622</v>
      </c>
      <c r="F127" s="166">
        <v>2014</v>
      </c>
      <c r="G127" s="166">
        <v>1952</v>
      </c>
      <c r="H127" s="166">
        <v>1563</v>
      </c>
      <c r="I127" s="167">
        <f t="shared" si="41"/>
        <v>-0.19928278688524592</v>
      </c>
      <c r="J127" s="166">
        <f t="shared" si="40"/>
        <v>-389</v>
      </c>
      <c r="K127" s="167">
        <f t="shared" si="42"/>
        <v>5.9875330597634717E-4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94</v>
      </c>
      <c r="E128" s="166">
        <v>435</v>
      </c>
      <c r="F128" s="166">
        <v>431</v>
      </c>
      <c r="G128" s="166">
        <v>534</v>
      </c>
      <c r="H128" s="166">
        <v>431</v>
      </c>
      <c r="I128" s="167">
        <f t="shared" si="41"/>
        <v>-0.19288389513108617</v>
      </c>
      <c r="J128" s="166">
        <f t="shared" si="40"/>
        <v>-103</v>
      </c>
      <c r="K128" s="167">
        <f t="shared" si="42"/>
        <v>1.6510727759168627E-4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221</v>
      </c>
      <c r="E129" s="166">
        <v>325</v>
      </c>
      <c r="F129" s="166">
        <v>258</v>
      </c>
      <c r="G129" s="166">
        <v>367</v>
      </c>
      <c r="H129" s="166">
        <v>397</v>
      </c>
      <c r="I129" s="167">
        <f t="shared" si="41"/>
        <v>8.1743869209809361E-2</v>
      </c>
      <c r="J129" s="166">
        <f t="shared" si="40"/>
        <v>30</v>
      </c>
      <c r="K129" s="167">
        <f t="shared" si="42"/>
        <v>1.5208257355893141E-4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19</v>
      </c>
      <c r="E130" s="166">
        <v>88</v>
      </c>
      <c r="F130" s="166">
        <v>51</v>
      </c>
      <c r="G130" s="166">
        <v>37</v>
      </c>
      <c r="H130" s="166">
        <v>24</v>
      </c>
      <c r="I130" s="167">
        <f t="shared" si="41"/>
        <v>-0.35135135135135132</v>
      </c>
      <c r="J130" s="166">
        <f t="shared" si="40"/>
        <v>-13</v>
      </c>
      <c r="K130" s="167">
        <f t="shared" si="42"/>
        <v>9.193908729003411E-6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56</v>
      </c>
      <c r="E131" s="166">
        <v>196</v>
      </c>
      <c r="F131" s="166">
        <v>95</v>
      </c>
      <c r="G131" s="166">
        <v>78</v>
      </c>
      <c r="H131" s="166">
        <v>122</v>
      </c>
      <c r="I131" s="167">
        <f t="shared" si="41"/>
        <v>0.5641025641025641</v>
      </c>
      <c r="J131" s="166">
        <f t="shared" si="40"/>
        <v>44</v>
      </c>
      <c r="K131" s="167">
        <f t="shared" si="42"/>
        <v>4.6735702705767339E-5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5172</v>
      </c>
      <c r="E132" s="171">
        <f t="shared" si="44"/>
        <v>12292</v>
      </c>
      <c r="F132" s="171">
        <f t="shared" si="44"/>
        <v>8383</v>
      </c>
      <c r="G132" s="171">
        <f t="shared" si="44"/>
        <v>7640</v>
      </c>
      <c r="H132" s="171">
        <f t="shared" si="44"/>
        <v>9360</v>
      </c>
      <c r="I132" s="172">
        <f t="shared" si="41"/>
        <v>0.22513089005235609</v>
      </c>
      <c r="J132" s="171">
        <f>H132-G132</f>
        <v>1720</v>
      </c>
      <c r="K132" s="172">
        <f t="shared" si="42"/>
        <v>3.5856244043113304E-3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24096</v>
      </c>
      <c r="E134" s="178">
        <v>125910</v>
      </c>
      <c r="F134" s="178">
        <v>140451</v>
      </c>
      <c r="G134" s="178">
        <v>159924</v>
      </c>
      <c r="H134" s="178">
        <v>143215</v>
      </c>
      <c r="I134" s="179">
        <f>IFERROR(H134/G134-1,"-")</f>
        <v>-0.10448087841724818</v>
      </c>
      <c r="J134" s="178">
        <f>H134-G134</f>
        <v>-16709</v>
      </c>
      <c r="K134" s="179">
        <f>H134/H$8</f>
        <v>5.4862734942675982E-2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10388</v>
      </c>
      <c r="E135" s="162">
        <v>7510</v>
      </c>
      <c r="F135" s="162">
        <v>8116</v>
      </c>
      <c r="G135" s="162">
        <v>6651</v>
      </c>
      <c r="H135" s="162">
        <v>7050</v>
      </c>
      <c r="I135" s="163">
        <f>IFERROR(H135/G135-1,"-")</f>
        <v>5.999097880018045E-2</v>
      </c>
      <c r="J135" s="162">
        <f t="shared" ref="J135:J145" si="45">H135-G135</f>
        <v>399</v>
      </c>
      <c r="K135" s="163">
        <f>H135/H$8</f>
        <v>2.7007106891447519E-3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7870</v>
      </c>
      <c r="E136" s="166">
        <v>5049</v>
      </c>
      <c r="F136" s="166">
        <v>4755</v>
      </c>
      <c r="G136" s="166">
        <v>2991</v>
      </c>
      <c r="H136" s="166">
        <v>2488</v>
      </c>
      <c r="I136" s="167">
        <f>IFERROR(H136/G136-1,"-")</f>
        <v>-0.1681711802072885</v>
      </c>
      <c r="J136" s="166">
        <f t="shared" si="45"/>
        <v>-503</v>
      </c>
      <c r="K136" s="167">
        <f>H136/H$8</f>
        <v>9.5310187157335356E-4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2518</v>
      </c>
      <c r="E137" s="166">
        <v>2461</v>
      </c>
      <c r="F137" s="166">
        <v>3361</v>
      </c>
      <c r="G137" s="166">
        <v>3660</v>
      </c>
      <c r="H137" s="166">
        <v>4562</v>
      </c>
      <c r="I137" s="167">
        <f>IFERROR(H137/G137-1,"-")</f>
        <v>0.24644808743169389</v>
      </c>
      <c r="J137" s="166">
        <f t="shared" si="45"/>
        <v>902</v>
      </c>
      <c r="K137" s="167">
        <f>H137/H$8</f>
        <v>1.7476088175713983E-3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13708</v>
      </c>
      <c r="E138" s="162">
        <v>118400</v>
      </c>
      <c r="F138" s="162">
        <v>132335</v>
      </c>
      <c r="G138" s="162">
        <v>153273</v>
      </c>
      <c r="H138" s="162">
        <v>136165</v>
      </c>
      <c r="I138" s="163">
        <f>IFERROR(H138/G138-1,"-")</f>
        <v>-0.11161783223398769</v>
      </c>
      <c r="J138" s="162">
        <f t="shared" si="45"/>
        <v>-17108</v>
      </c>
      <c r="K138" s="163">
        <f>H138/H$8</f>
        <v>5.2162024253531225E-2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167</v>
      </c>
      <c r="E139" s="166">
        <v>59127</v>
      </c>
      <c r="F139" s="166">
        <v>59272</v>
      </c>
      <c r="G139" s="166">
        <v>74566</v>
      </c>
      <c r="H139" s="166">
        <v>74655</v>
      </c>
      <c r="I139" s="167">
        <f t="shared" ref="I139:I146" si="46">IFERROR(H139/G139-1,"-")</f>
        <v>1.1935734785291086E-3</v>
      </c>
      <c r="J139" s="166">
        <f t="shared" si="45"/>
        <v>89</v>
      </c>
      <c r="K139" s="167">
        <f t="shared" ref="K139:K146" si="47">H139/H$8</f>
        <v>2.8598802340156236E-2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1716</v>
      </c>
      <c r="E140" s="166">
        <v>6863</v>
      </c>
      <c r="F140" s="166">
        <v>12664</v>
      </c>
      <c r="G140" s="166">
        <v>15299</v>
      </c>
      <c r="H140" s="166">
        <v>10398</v>
      </c>
      <c r="I140" s="167">
        <f t="shared" si="46"/>
        <v>-0.32034773514608794</v>
      </c>
      <c r="J140" s="166">
        <f t="shared" si="45"/>
        <v>-4901</v>
      </c>
      <c r="K140" s="167">
        <f t="shared" si="47"/>
        <v>3.9832609568407279E-3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3880</v>
      </c>
      <c r="E141" s="166">
        <v>15637</v>
      </c>
      <c r="F141" s="166">
        <v>15901</v>
      </c>
      <c r="G141" s="166">
        <v>17473</v>
      </c>
      <c r="H141" s="166">
        <v>12618</v>
      </c>
      <c r="I141" s="167">
        <f t="shared" si="46"/>
        <v>-0.27785726549533563</v>
      </c>
      <c r="J141" s="166">
        <f t="shared" si="45"/>
        <v>-4855</v>
      </c>
      <c r="K141" s="167">
        <f t="shared" si="47"/>
        <v>4.8336975142735435E-3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171</v>
      </c>
      <c r="E142" s="166">
        <v>5879</v>
      </c>
      <c r="F142" s="166">
        <v>5786</v>
      </c>
      <c r="G142" s="166">
        <v>5717</v>
      </c>
      <c r="H142" s="166">
        <v>3153</v>
      </c>
      <c r="I142" s="167">
        <f t="shared" si="46"/>
        <v>-0.44848696868987226</v>
      </c>
      <c r="J142" s="166">
        <f t="shared" si="45"/>
        <v>-2564</v>
      </c>
      <c r="K142" s="167">
        <f t="shared" si="47"/>
        <v>1.2078497592728232E-3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579</v>
      </c>
      <c r="E143" s="166">
        <v>1313</v>
      </c>
      <c r="F143" s="166">
        <v>3918</v>
      </c>
      <c r="G143" s="166">
        <v>4860</v>
      </c>
      <c r="H143" s="166">
        <v>2524</v>
      </c>
      <c r="I143" s="167">
        <f t="shared" si="46"/>
        <v>-0.48065843621399174</v>
      </c>
      <c r="J143" s="166">
        <f t="shared" si="45"/>
        <v>-2336</v>
      </c>
      <c r="K143" s="167">
        <f t="shared" si="47"/>
        <v>9.6689273466685872E-4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46</v>
      </c>
      <c r="E144" s="166">
        <v>98</v>
      </c>
      <c r="F144" s="166">
        <v>46</v>
      </c>
      <c r="G144" s="166">
        <v>193</v>
      </c>
      <c r="H144" s="166">
        <v>122</v>
      </c>
      <c r="I144" s="167">
        <f t="shared" si="46"/>
        <v>-0.36787564766839376</v>
      </c>
      <c r="J144" s="166">
        <f t="shared" si="45"/>
        <v>-71</v>
      </c>
      <c r="K144" s="167">
        <f t="shared" si="47"/>
        <v>4.6735702705767339E-5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11</v>
      </c>
      <c r="E145" s="166">
        <v>12</v>
      </c>
      <c r="F145" s="166">
        <v>133</v>
      </c>
      <c r="G145" s="166">
        <v>71</v>
      </c>
      <c r="H145" s="166">
        <v>79</v>
      </c>
      <c r="I145" s="167">
        <f t="shared" si="46"/>
        <v>0.11267605633802824</v>
      </c>
      <c r="J145" s="166">
        <f t="shared" si="45"/>
        <v>8</v>
      </c>
      <c r="K145" s="167">
        <f t="shared" si="47"/>
        <v>3.0263282899636227E-5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7138</v>
      </c>
      <c r="E146" s="171">
        <f t="shared" si="49"/>
        <v>29471</v>
      </c>
      <c r="F146" s="171">
        <f t="shared" si="49"/>
        <v>34615</v>
      </c>
      <c r="G146" s="171">
        <f t="shared" si="49"/>
        <v>35094</v>
      </c>
      <c r="H146" s="171">
        <f t="shared" si="49"/>
        <v>32616</v>
      </c>
      <c r="I146" s="172">
        <f t="shared" si="46"/>
        <v>-7.0610360745426592E-2</v>
      </c>
      <c r="J146" s="171">
        <f>H146-G146</f>
        <v>-2478</v>
      </c>
      <c r="K146" s="172">
        <f t="shared" si="47"/>
        <v>1.2494521962715636E-2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17002</v>
      </c>
      <c r="E148" s="178">
        <v>45699</v>
      </c>
      <c r="F148" s="178">
        <v>61188</v>
      </c>
      <c r="G148" s="178">
        <v>58843</v>
      </c>
      <c r="H148" s="178">
        <v>60449</v>
      </c>
      <c r="I148" s="179">
        <f>IFERROR(H148/G148-1,"-")</f>
        <v>2.7292966028244603E-2</v>
      </c>
      <c r="J148" s="178">
        <f>H148-G148</f>
        <v>1606</v>
      </c>
      <c r="K148" s="179">
        <f>H148/H$8</f>
        <v>2.3156774531646968E-2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8705</v>
      </c>
      <c r="E149" s="162">
        <v>22994</v>
      </c>
      <c r="F149" s="162">
        <v>29416</v>
      </c>
      <c r="G149" s="162">
        <v>30214</v>
      </c>
      <c r="H149" s="162">
        <v>26361</v>
      </c>
      <c r="I149" s="163">
        <f>IFERROR(H149/G149-1,"-")</f>
        <v>-0.12752366452637853</v>
      </c>
      <c r="J149" s="162">
        <f t="shared" ref="J149:J159" si="50">H149-G149</f>
        <v>-3853</v>
      </c>
      <c r="K149" s="163">
        <f>H149/H$8</f>
        <v>1.0098359500219121E-2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7667</v>
      </c>
      <c r="E150" s="166">
        <v>10474</v>
      </c>
      <c r="F150" s="166">
        <v>17565</v>
      </c>
      <c r="G150" s="166">
        <v>18021</v>
      </c>
      <c r="H150" s="166">
        <v>14282</v>
      </c>
      <c r="I150" s="167">
        <f>IFERROR(H150/G150-1,"-")</f>
        <v>-0.20748016203318354</v>
      </c>
      <c r="J150" s="166">
        <f t="shared" si="50"/>
        <v>-3739</v>
      </c>
      <c r="K150" s="167">
        <f>H150/H$8</f>
        <v>5.4711418528177796E-3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1038</v>
      </c>
      <c r="E151" s="166">
        <v>12520</v>
      </c>
      <c r="F151" s="166">
        <v>11851</v>
      </c>
      <c r="G151" s="166">
        <v>12193</v>
      </c>
      <c r="H151" s="166">
        <v>12079</v>
      </c>
      <c r="I151" s="167">
        <f>IFERROR(H151/G151-1,"-")</f>
        <v>-9.3496268350693468E-3</v>
      </c>
      <c r="J151" s="166">
        <f t="shared" si="50"/>
        <v>-114</v>
      </c>
      <c r="K151" s="167">
        <f>H151/H$8</f>
        <v>4.627217647401342E-3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8297</v>
      </c>
      <c r="E152" s="162">
        <v>22705</v>
      </c>
      <c r="F152" s="162">
        <v>31772</v>
      </c>
      <c r="G152" s="162">
        <v>28629</v>
      </c>
      <c r="H152" s="162">
        <v>34088</v>
      </c>
      <c r="I152" s="163">
        <f>IFERROR(H152/G152-1,"-")</f>
        <v>0.19068077823186269</v>
      </c>
      <c r="J152" s="162">
        <f t="shared" si="50"/>
        <v>5459</v>
      </c>
      <c r="K152" s="163">
        <f>H152/H$8</f>
        <v>1.3058415031427845E-2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250</v>
      </c>
      <c r="E153" s="166">
        <v>8770</v>
      </c>
      <c r="F153" s="166">
        <v>14345</v>
      </c>
      <c r="G153" s="166">
        <v>12957</v>
      </c>
      <c r="H153" s="166">
        <v>10565</v>
      </c>
      <c r="I153" s="167">
        <f t="shared" ref="I153:I160" si="51">IFERROR(H153/G153-1,"-")</f>
        <v>-0.18461063517789611</v>
      </c>
      <c r="J153" s="166">
        <f t="shared" si="50"/>
        <v>-2392</v>
      </c>
      <c r="K153" s="167">
        <f t="shared" ref="K153:K160" si="52">H153/H$8</f>
        <v>4.0472352384133764E-3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1425</v>
      </c>
      <c r="E154" s="166">
        <v>6240</v>
      </c>
      <c r="F154" s="166">
        <v>5093</v>
      </c>
      <c r="G154" s="166">
        <v>5398</v>
      </c>
      <c r="H154" s="166">
        <v>4526</v>
      </c>
      <c r="I154" s="167">
        <f t="shared" si="51"/>
        <v>-0.16154131159688778</v>
      </c>
      <c r="J154" s="166">
        <f t="shared" si="50"/>
        <v>-872</v>
      </c>
      <c r="K154" s="167">
        <f t="shared" si="52"/>
        <v>1.7338179544778933E-3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2976</v>
      </c>
      <c r="E155" s="166">
        <v>2195</v>
      </c>
      <c r="F155" s="166">
        <v>5266</v>
      </c>
      <c r="G155" s="166">
        <v>3319</v>
      </c>
      <c r="H155" s="166">
        <v>12194</v>
      </c>
      <c r="I155" s="167">
        <f t="shared" si="51"/>
        <v>2.6739981922265743</v>
      </c>
      <c r="J155" s="166">
        <f t="shared" si="50"/>
        <v>8875</v>
      </c>
      <c r="K155" s="167">
        <f t="shared" si="52"/>
        <v>4.6712717933944832E-3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450</v>
      </c>
      <c r="E156" s="166">
        <v>266</v>
      </c>
      <c r="F156" s="166">
        <v>757</v>
      </c>
      <c r="G156" s="166">
        <v>849</v>
      </c>
      <c r="H156" s="166">
        <v>723</v>
      </c>
      <c r="I156" s="167">
        <f t="shared" si="51"/>
        <v>-0.14840989399293292</v>
      </c>
      <c r="J156" s="166">
        <f t="shared" si="50"/>
        <v>-126</v>
      </c>
      <c r="K156" s="167">
        <f t="shared" si="52"/>
        <v>2.7696650046122776E-4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275</v>
      </c>
      <c r="E157" s="166">
        <v>1515</v>
      </c>
      <c r="F157" s="166">
        <v>1047</v>
      </c>
      <c r="G157" s="166">
        <v>965</v>
      </c>
      <c r="H157" s="166">
        <v>1319</v>
      </c>
      <c r="I157" s="167">
        <f t="shared" si="51"/>
        <v>0.3668393782383419</v>
      </c>
      <c r="J157" s="166">
        <f t="shared" si="50"/>
        <v>354</v>
      </c>
      <c r="K157" s="167">
        <f t="shared" si="52"/>
        <v>5.052819005648125E-4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8</v>
      </c>
      <c r="E158" s="166">
        <v>53</v>
      </c>
      <c r="F158" s="166">
        <v>483</v>
      </c>
      <c r="G158" s="166">
        <v>8</v>
      </c>
      <c r="H158" s="166">
        <v>12</v>
      </c>
      <c r="I158" s="167">
        <f t="shared" si="51"/>
        <v>0.5</v>
      </c>
      <c r="J158" s="166">
        <f t="shared" si="50"/>
        <v>4</v>
      </c>
      <c r="K158" s="167">
        <f t="shared" si="52"/>
        <v>4.5969543645017055E-6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96</v>
      </c>
      <c r="E159" s="166">
        <v>17</v>
      </c>
      <c r="F159" s="166">
        <v>14</v>
      </c>
      <c r="G159" s="166">
        <v>5</v>
      </c>
      <c r="H159" s="166">
        <v>54</v>
      </c>
      <c r="I159" s="167">
        <f t="shared" si="51"/>
        <v>9.8000000000000007</v>
      </c>
      <c r="J159" s="166">
        <f t="shared" si="50"/>
        <v>49</v>
      </c>
      <c r="K159" s="167">
        <f t="shared" si="52"/>
        <v>2.0686294640257676E-5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2817</v>
      </c>
      <c r="E160" s="171">
        <f t="shared" si="54"/>
        <v>3649</v>
      </c>
      <c r="F160" s="171">
        <f t="shared" si="54"/>
        <v>4767</v>
      </c>
      <c r="G160" s="171">
        <f t="shared" si="54"/>
        <v>5128</v>
      </c>
      <c r="H160" s="171">
        <f t="shared" si="54"/>
        <v>4695</v>
      </c>
      <c r="I160" s="172">
        <f t="shared" si="51"/>
        <v>-8.4438377535101417E-2</v>
      </c>
      <c r="J160" s="171">
        <f>H160-G160</f>
        <v>-433</v>
      </c>
      <c r="K160" s="172">
        <f t="shared" si="52"/>
        <v>1.7985583951112922E-3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58F23-C96B-450D-967F-9DF9D060F68C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263</v>
      </c>
      <c r="D6" s="174" t="s">
        <v>264</v>
      </c>
      <c r="E6" s="174" t="s">
        <v>265</v>
      </c>
      <c r="F6" s="174" t="s">
        <v>266</v>
      </c>
      <c r="G6" s="174" t="s">
        <v>267</v>
      </c>
      <c r="H6" s="174" t="s">
        <v>268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7202043</v>
      </c>
      <c r="D8" s="178">
        <v>1715527</v>
      </c>
      <c r="E8" s="178">
        <v>11903772</v>
      </c>
      <c r="F8" s="178">
        <v>13789247</v>
      </c>
      <c r="G8" s="178">
        <v>14767499</v>
      </c>
      <c r="H8" s="178">
        <v>14247242</v>
      </c>
      <c r="I8" s="179">
        <f>IFERROR(H8/G8-1,"-")</f>
        <v>-3.5229865260190674E-2</v>
      </c>
      <c r="J8" s="178">
        <f>H8-G8</f>
        <v>-520257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627268</v>
      </c>
      <c r="D9" s="162">
        <v>516183</v>
      </c>
      <c r="E9" s="162">
        <v>1344300</v>
      </c>
      <c r="F9" s="162">
        <v>1467257</v>
      </c>
      <c r="G9" s="162">
        <v>1448118</v>
      </c>
      <c r="H9" s="162">
        <v>1400626</v>
      </c>
      <c r="I9" s="163">
        <f>IFERROR(H9/G9-1,"-")</f>
        <v>-3.2795669966121599E-2</v>
      </c>
      <c r="J9" s="162">
        <f t="shared" ref="J9:J19" si="0">H9-G9</f>
        <v>-47492</v>
      </c>
      <c r="K9" s="163">
        <f>H9/H$8</f>
        <v>9.8308570879893808E-2</v>
      </c>
      <c r="L9" s="81"/>
    </row>
    <row r="10" spans="1:12" x14ac:dyDescent="0.25">
      <c r="A10" s="164" t="s">
        <v>105</v>
      </c>
      <c r="B10" s="165" t="s">
        <v>105</v>
      </c>
      <c r="C10" s="166">
        <v>156765</v>
      </c>
      <c r="D10" s="166">
        <v>321942</v>
      </c>
      <c r="E10" s="166">
        <v>394865</v>
      </c>
      <c r="F10" s="166">
        <v>439574</v>
      </c>
      <c r="G10" s="166">
        <v>448752</v>
      </c>
      <c r="H10" s="166">
        <v>387973</v>
      </c>
      <c r="I10" s="167">
        <f>IFERROR(H10/G10-1,"-")</f>
        <v>-0.13544006489107574</v>
      </c>
      <c r="J10" s="166">
        <f t="shared" si="0"/>
        <v>-60779</v>
      </c>
      <c r="K10" s="167">
        <f>H10/H$8</f>
        <v>2.7231445917743239E-2</v>
      </c>
      <c r="L10" s="81"/>
    </row>
    <row r="11" spans="1:12" x14ac:dyDescent="0.25">
      <c r="A11" s="164" t="s">
        <v>102</v>
      </c>
      <c r="B11" s="165" t="s">
        <v>102</v>
      </c>
      <c r="C11" s="166">
        <v>470503</v>
      </c>
      <c r="D11" s="166">
        <v>194241</v>
      </c>
      <c r="E11" s="166">
        <v>949435</v>
      </c>
      <c r="F11" s="166">
        <v>1027683</v>
      </c>
      <c r="G11" s="166">
        <v>999366</v>
      </c>
      <c r="H11" s="166">
        <v>1012653</v>
      </c>
      <c r="I11" s="167">
        <f>IFERROR(H11/G11-1,"-")</f>
        <v>1.3295429302177642E-2</v>
      </c>
      <c r="J11" s="166">
        <f t="shared" si="0"/>
        <v>13287</v>
      </c>
      <c r="K11" s="167">
        <f>H11/H$8</f>
        <v>7.1077124962150573E-2</v>
      </c>
      <c r="L11" s="81"/>
    </row>
    <row r="12" spans="1:12" x14ac:dyDescent="0.25">
      <c r="A12" s="1"/>
      <c r="B12" s="161" t="s">
        <v>109</v>
      </c>
      <c r="C12" s="162">
        <v>6574775</v>
      </c>
      <c r="D12" s="162">
        <v>1199344</v>
      </c>
      <c r="E12" s="162">
        <v>10559472</v>
      </c>
      <c r="F12" s="162">
        <v>12321990</v>
      </c>
      <c r="G12" s="162">
        <v>13319381</v>
      </c>
      <c r="H12" s="162">
        <v>12846616</v>
      </c>
      <c r="I12" s="163">
        <f>IFERROR(H12/G12-1,"-")</f>
        <v>-3.5494517350318278E-2</v>
      </c>
      <c r="J12" s="162">
        <f t="shared" si="0"/>
        <v>-472765</v>
      </c>
      <c r="K12" s="163">
        <f>H12/H$8</f>
        <v>0.90169142912010625</v>
      </c>
      <c r="L12" s="81"/>
    </row>
    <row r="13" spans="1:12" s="57" customFormat="1" x14ac:dyDescent="0.25">
      <c r="A13" s="164"/>
      <c r="B13" s="165" t="s">
        <v>112</v>
      </c>
      <c r="C13" s="166">
        <v>2636911</v>
      </c>
      <c r="D13" s="166">
        <v>86152</v>
      </c>
      <c r="E13" s="166">
        <v>4536259</v>
      </c>
      <c r="F13" s="166">
        <v>5228570</v>
      </c>
      <c r="G13" s="166">
        <v>5692715</v>
      </c>
      <c r="H13" s="166">
        <v>5566154</v>
      </c>
      <c r="I13" s="167">
        <f t="shared" ref="I13:I20" si="1">IFERROR(H13/G13-1,"-")</f>
        <v>-2.2232098392419131E-2</v>
      </c>
      <c r="J13" s="166">
        <f t="shared" si="0"/>
        <v>-126561</v>
      </c>
      <c r="K13" s="167">
        <f t="shared" ref="K13:K20" si="2">H13/H$8</f>
        <v>0.39068291252440296</v>
      </c>
      <c r="L13" s="168"/>
    </row>
    <row r="14" spans="1:12" s="57" customFormat="1" x14ac:dyDescent="0.25">
      <c r="A14" s="164"/>
      <c r="B14" s="165" t="s">
        <v>115</v>
      </c>
      <c r="C14" s="166">
        <v>983472</v>
      </c>
      <c r="D14" s="166">
        <v>202491</v>
      </c>
      <c r="E14" s="166">
        <v>1276733</v>
      </c>
      <c r="F14" s="166">
        <v>1551064</v>
      </c>
      <c r="G14" s="166">
        <v>1697913</v>
      </c>
      <c r="H14" s="166">
        <v>1583520</v>
      </c>
      <c r="I14" s="167">
        <f t="shared" si="1"/>
        <v>-6.7372709909164996E-2</v>
      </c>
      <c r="J14" s="166">
        <f t="shared" si="0"/>
        <v>-114393</v>
      </c>
      <c r="K14" s="167">
        <f t="shared" si="2"/>
        <v>0.11114572209835419</v>
      </c>
      <c r="L14" s="168"/>
    </row>
    <row r="15" spans="1:12" x14ac:dyDescent="0.25">
      <c r="A15" s="164"/>
      <c r="B15" s="165" t="s">
        <v>118</v>
      </c>
      <c r="C15" s="166">
        <v>257435</v>
      </c>
      <c r="D15" s="166">
        <v>201682</v>
      </c>
      <c r="E15" s="166">
        <v>524499</v>
      </c>
      <c r="F15" s="166">
        <v>647197</v>
      </c>
      <c r="G15" s="166">
        <v>705195</v>
      </c>
      <c r="H15" s="166">
        <v>650452</v>
      </c>
      <c r="I15" s="167">
        <f t="shared" si="1"/>
        <v>-7.7628173767539499E-2</v>
      </c>
      <c r="J15" s="166">
        <f t="shared" si="0"/>
        <v>-54743</v>
      </c>
      <c r="K15" s="167">
        <f t="shared" si="2"/>
        <v>4.5654590551630972E-2</v>
      </c>
      <c r="L15" s="81"/>
    </row>
    <row r="16" spans="1:12" x14ac:dyDescent="0.25">
      <c r="A16" s="164"/>
      <c r="B16" s="165" t="s">
        <v>125</v>
      </c>
      <c r="C16" s="166">
        <v>215600</v>
      </c>
      <c r="D16" s="166">
        <v>23025</v>
      </c>
      <c r="E16" s="166">
        <v>538588</v>
      </c>
      <c r="F16" s="166">
        <v>497956</v>
      </c>
      <c r="G16" s="166">
        <v>547074</v>
      </c>
      <c r="H16" s="166">
        <v>508597</v>
      </c>
      <c r="I16" s="167">
        <f t="shared" si="1"/>
        <v>-7.03323499197549E-2</v>
      </c>
      <c r="J16" s="166">
        <f t="shared" si="0"/>
        <v>-38477</v>
      </c>
      <c r="K16" s="167">
        <f t="shared" si="2"/>
        <v>3.5697926658366581E-2</v>
      </c>
      <c r="L16" s="81"/>
    </row>
    <row r="17" spans="1:12" x14ac:dyDescent="0.25">
      <c r="A17" s="164"/>
      <c r="B17" s="165" t="s">
        <v>121</v>
      </c>
      <c r="C17" s="166">
        <v>250812</v>
      </c>
      <c r="D17" s="166">
        <v>61964</v>
      </c>
      <c r="E17" s="166">
        <v>475192</v>
      </c>
      <c r="F17" s="166">
        <v>466874</v>
      </c>
      <c r="G17" s="166">
        <v>500514</v>
      </c>
      <c r="H17" s="166">
        <v>456482</v>
      </c>
      <c r="I17" s="167">
        <f t="shared" si="1"/>
        <v>-8.7973563177053959E-2</v>
      </c>
      <c r="J17" s="166">
        <f t="shared" si="0"/>
        <v>-44032</v>
      </c>
      <c r="K17" s="167">
        <f t="shared" si="2"/>
        <v>3.2040025711642994E-2</v>
      </c>
      <c r="L17" s="81"/>
    </row>
    <row r="18" spans="1:12" x14ac:dyDescent="0.25">
      <c r="A18" s="164"/>
      <c r="B18" s="165" t="s">
        <v>130</v>
      </c>
      <c r="C18" s="166">
        <v>238991</v>
      </c>
      <c r="D18" s="166">
        <v>3093</v>
      </c>
      <c r="E18" s="166">
        <v>257029</v>
      </c>
      <c r="F18" s="166">
        <v>324909</v>
      </c>
      <c r="G18" s="166">
        <v>303441</v>
      </c>
      <c r="H18" s="166">
        <v>294934</v>
      </c>
      <c r="I18" s="167">
        <f t="shared" si="1"/>
        <v>-2.8035104023516944E-2</v>
      </c>
      <c r="J18" s="166">
        <f t="shared" si="0"/>
        <v>-8507</v>
      </c>
      <c r="K18" s="167">
        <f t="shared" si="2"/>
        <v>2.0701129383497521E-2</v>
      </c>
      <c r="L18" s="81"/>
    </row>
    <row r="19" spans="1:12" x14ac:dyDescent="0.25">
      <c r="A19" s="164" t="s">
        <v>146</v>
      </c>
      <c r="B19" s="165" t="s">
        <v>133</v>
      </c>
      <c r="C19" s="166">
        <v>338208</v>
      </c>
      <c r="D19" s="166">
        <v>19836</v>
      </c>
      <c r="E19" s="166">
        <v>202244</v>
      </c>
      <c r="F19" s="166">
        <v>297195</v>
      </c>
      <c r="G19" s="166">
        <v>320825</v>
      </c>
      <c r="H19" s="166">
        <v>272435</v>
      </c>
      <c r="I19" s="167">
        <f t="shared" si="1"/>
        <v>-0.15082989168549832</v>
      </c>
      <c r="J19" s="166">
        <f t="shared" si="0"/>
        <v>-48390</v>
      </c>
      <c r="K19" s="167">
        <f t="shared" si="2"/>
        <v>1.9121946549374259E-2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1653346</v>
      </c>
      <c r="D20" s="171">
        <f t="shared" ref="D20:H20" si="4">D12-SUM(D13:D19)</f>
        <v>601101</v>
      </c>
      <c r="E20" s="171">
        <f t="shared" si="4"/>
        <v>2748928</v>
      </c>
      <c r="F20" s="171">
        <f t="shared" si="4"/>
        <v>3308225</v>
      </c>
      <c r="G20" s="171">
        <f t="shared" si="4"/>
        <v>3551704</v>
      </c>
      <c r="H20" s="171">
        <f t="shared" si="4"/>
        <v>3514042</v>
      </c>
      <c r="I20" s="172">
        <f t="shared" si="1"/>
        <v>-1.0603924200890624E-2</v>
      </c>
      <c r="J20" s="171">
        <f>H20-G20</f>
        <v>-37662</v>
      </c>
      <c r="K20" s="172">
        <f t="shared" si="2"/>
        <v>0.2466471756428367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667222</v>
      </c>
      <c r="E22" s="178">
        <v>4868672</v>
      </c>
      <c r="F22" s="178">
        <v>5427808</v>
      </c>
      <c r="G22" s="178">
        <v>5660857</v>
      </c>
      <c r="H22" s="178">
        <v>5369729</v>
      </c>
      <c r="I22" s="179">
        <f>IFERROR(H22/G22-1,"-")</f>
        <v>-5.1428255474392004E-2</v>
      </c>
      <c r="J22" s="178">
        <f>H22-G22</f>
        <v>-291128</v>
      </c>
      <c r="K22" s="179">
        <f>H22/H$8</f>
        <v>0.37689603363233387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184622</v>
      </c>
      <c r="E23" s="162">
        <v>272109</v>
      </c>
      <c r="F23" s="162">
        <v>252019</v>
      </c>
      <c r="G23" s="162">
        <v>229018</v>
      </c>
      <c r="H23" s="162">
        <v>197743</v>
      </c>
      <c r="I23" s="163">
        <f>IFERROR(H23/G23-1,"-")</f>
        <v>-0.13656131832432383</v>
      </c>
      <c r="J23" s="162">
        <f t="shared" ref="J23:J33" si="5">H23-G23</f>
        <v>-31275</v>
      </c>
      <c r="K23" s="163">
        <f>H23/H$8</f>
        <v>1.3879388024713836E-2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99524</v>
      </c>
      <c r="E24" s="166">
        <v>88440</v>
      </c>
      <c r="F24" s="166">
        <v>85746</v>
      </c>
      <c r="G24" s="166">
        <v>73798</v>
      </c>
      <c r="H24" s="166">
        <v>61518</v>
      </c>
      <c r="I24" s="167">
        <f>IFERROR(H24/G24-1,"-")</f>
        <v>-0.16640017344643487</v>
      </c>
      <c r="J24" s="166">
        <f t="shared" si="5"/>
        <v>-12280</v>
      </c>
      <c r="K24" s="167">
        <f>H24/H$8</f>
        <v>4.3178883323523251E-3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85098</v>
      </c>
      <c r="E25" s="166">
        <v>183669</v>
      </c>
      <c r="F25" s="166">
        <v>166273</v>
      </c>
      <c r="G25" s="166">
        <v>155220</v>
      </c>
      <c r="H25" s="166">
        <v>136225</v>
      </c>
      <c r="I25" s="167">
        <f>IFERROR(H25/G25-1,"-")</f>
        <v>-0.12237469398273415</v>
      </c>
      <c r="J25" s="166">
        <f t="shared" si="5"/>
        <v>-18995</v>
      </c>
      <c r="K25" s="167">
        <f>H25/H$8</f>
        <v>9.5614996923615112E-3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482600</v>
      </c>
      <c r="E26" s="162">
        <v>4596563</v>
      </c>
      <c r="F26" s="162">
        <v>5175789</v>
      </c>
      <c r="G26" s="162">
        <v>5431839</v>
      </c>
      <c r="H26" s="162">
        <v>5171986</v>
      </c>
      <c r="I26" s="163">
        <f>IFERROR(H26/G26-1,"-")</f>
        <v>-4.7838862676158111E-2</v>
      </c>
      <c r="J26" s="162">
        <f t="shared" si="5"/>
        <v>-259853</v>
      </c>
      <c r="K26" s="163">
        <f>H26/H$8</f>
        <v>0.36301664560762004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24257</v>
      </c>
      <c r="E27" s="166">
        <v>2136550</v>
      </c>
      <c r="F27" s="166">
        <v>2475763</v>
      </c>
      <c r="G27" s="166">
        <v>2621459</v>
      </c>
      <c r="H27" s="166">
        <v>2546762</v>
      </c>
      <c r="I27" s="167">
        <f t="shared" ref="I27:I34" si="6">IFERROR(H27/G27-1,"-")</f>
        <v>-2.8494437639497661E-2</v>
      </c>
      <c r="J27" s="166">
        <f t="shared" si="5"/>
        <v>-74697</v>
      </c>
      <c r="K27" s="167">
        <f t="shared" ref="K27:K34" si="7">H27/H$8</f>
        <v>0.17875473723265176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76663</v>
      </c>
      <c r="E28" s="166">
        <v>550158</v>
      </c>
      <c r="F28" s="166">
        <v>613528</v>
      </c>
      <c r="G28" s="166">
        <v>624862</v>
      </c>
      <c r="H28" s="166">
        <v>568315</v>
      </c>
      <c r="I28" s="167">
        <f t="shared" si="6"/>
        <v>-9.0495181336038955E-2</v>
      </c>
      <c r="J28" s="166">
        <f t="shared" si="5"/>
        <v>-56547</v>
      </c>
      <c r="K28" s="167">
        <f t="shared" si="7"/>
        <v>3.9889474748867185E-2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88039</v>
      </c>
      <c r="E29" s="166">
        <v>202685</v>
      </c>
      <c r="F29" s="166">
        <v>226566</v>
      </c>
      <c r="G29" s="166">
        <v>239585</v>
      </c>
      <c r="H29" s="166">
        <v>175682</v>
      </c>
      <c r="I29" s="167">
        <f t="shared" si="6"/>
        <v>-0.26672370974810611</v>
      </c>
      <c r="J29" s="166">
        <f t="shared" si="5"/>
        <v>-63903</v>
      </c>
      <c r="K29" s="167">
        <f t="shared" si="7"/>
        <v>1.233094798277449E-2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10166</v>
      </c>
      <c r="E30" s="166">
        <v>256961</v>
      </c>
      <c r="F30" s="166">
        <v>217666</v>
      </c>
      <c r="G30" s="166">
        <v>227896</v>
      </c>
      <c r="H30" s="166">
        <v>217547</v>
      </c>
      <c r="I30" s="167">
        <f t="shared" si="6"/>
        <v>-4.5411064696177172E-2</v>
      </c>
      <c r="J30" s="166">
        <f t="shared" si="5"/>
        <v>-10349</v>
      </c>
      <c r="K30" s="167">
        <f t="shared" si="7"/>
        <v>1.5269411441175773E-2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35310</v>
      </c>
      <c r="E31" s="166">
        <v>284548</v>
      </c>
      <c r="F31" s="166">
        <v>252681</v>
      </c>
      <c r="G31" s="166">
        <v>263789</v>
      </c>
      <c r="H31" s="166">
        <v>253921</v>
      </c>
      <c r="I31" s="167">
        <f t="shared" si="6"/>
        <v>-3.740868648806428E-2</v>
      </c>
      <c r="J31" s="166">
        <f t="shared" si="5"/>
        <v>-9868</v>
      </c>
      <c r="K31" s="167">
        <f t="shared" si="7"/>
        <v>1.7822466972906053E-2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762</v>
      </c>
      <c r="E32" s="166">
        <v>98979</v>
      </c>
      <c r="F32" s="166">
        <v>112165</v>
      </c>
      <c r="G32" s="166">
        <v>104947</v>
      </c>
      <c r="H32" s="166">
        <v>98039</v>
      </c>
      <c r="I32" s="167">
        <f t="shared" si="6"/>
        <v>-6.5823701487417452E-2</v>
      </c>
      <c r="J32" s="166">
        <f t="shared" si="5"/>
        <v>-6908</v>
      </c>
      <c r="K32" s="167">
        <f t="shared" si="7"/>
        <v>6.8812616505004968E-3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2423</v>
      </c>
      <c r="E33" s="166">
        <v>60418</v>
      </c>
      <c r="F33" s="166">
        <v>99402</v>
      </c>
      <c r="G33" s="166">
        <v>96944</v>
      </c>
      <c r="H33" s="166">
        <v>83324</v>
      </c>
      <c r="I33" s="167">
        <f t="shared" si="6"/>
        <v>-0.14049348077240464</v>
      </c>
      <c r="J33" s="166">
        <f t="shared" si="5"/>
        <v>-13620</v>
      </c>
      <c r="K33" s="167">
        <f t="shared" si="7"/>
        <v>5.8484301733626757E-3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244980</v>
      </c>
      <c r="E34" s="171">
        <f t="shared" si="9"/>
        <v>1006264</v>
      </c>
      <c r="F34" s="171">
        <f t="shared" si="9"/>
        <v>1178018</v>
      </c>
      <c r="G34" s="171">
        <f t="shared" si="9"/>
        <v>1252357</v>
      </c>
      <c r="H34" s="171">
        <f t="shared" si="9"/>
        <v>1228396</v>
      </c>
      <c r="I34" s="172">
        <f t="shared" si="6"/>
        <v>-1.913272333687599E-2</v>
      </c>
      <c r="J34" s="171">
        <f>H34-G34</f>
        <v>-23961</v>
      </c>
      <c r="K34" s="172">
        <f t="shared" si="7"/>
        <v>8.6219915405381611E-2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321425</v>
      </c>
      <c r="E36" s="178">
        <v>3311807</v>
      </c>
      <c r="F36" s="178">
        <v>3819949</v>
      </c>
      <c r="G36" s="178">
        <v>4065011</v>
      </c>
      <c r="H36" s="178">
        <v>4012752</v>
      </c>
      <c r="I36" s="179">
        <f>IFERROR(H36/G36-1,"-")</f>
        <v>-1.2855807770261851E-2</v>
      </c>
      <c r="J36" s="178">
        <f>H36-G36</f>
        <v>-52259</v>
      </c>
      <c r="K36" s="179">
        <f>H36/H$8</f>
        <v>0.28165114342832109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56953</v>
      </c>
      <c r="E37" s="162">
        <v>157978</v>
      </c>
      <c r="F37" s="162">
        <v>152827</v>
      </c>
      <c r="G37" s="162">
        <v>177573</v>
      </c>
      <c r="H37" s="162">
        <v>183221</v>
      </c>
      <c r="I37" s="163">
        <f>IFERROR(H37/G37-1,"-")</f>
        <v>3.1806637270305638E-2</v>
      </c>
      <c r="J37" s="162">
        <f t="shared" ref="J37:J47" si="10">H37-G37</f>
        <v>5648</v>
      </c>
      <c r="K37" s="163">
        <f>H37/H$8</f>
        <v>1.2860103029063449E-2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38823</v>
      </c>
      <c r="E38" s="166">
        <v>51406</v>
      </c>
      <c r="F38" s="166">
        <v>43444</v>
      </c>
      <c r="G38" s="166">
        <v>80409</v>
      </c>
      <c r="H38" s="166">
        <v>67635</v>
      </c>
      <c r="I38" s="167">
        <f>IFERROR(H38/G38-1,"-")</f>
        <v>-0.15886281386411971</v>
      </c>
      <c r="J38" s="166">
        <f t="shared" si="10"/>
        <v>-12774</v>
      </c>
      <c r="K38" s="167">
        <f>H38/H$8</f>
        <v>4.7472345875784238E-3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18130</v>
      </c>
      <c r="E39" s="166">
        <v>106572</v>
      </c>
      <c r="F39" s="166">
        <v>109383</v>
      </c>
      <c r="G39" s="166">
        <v>97164</v>
      </c>
      <c r="H39" s="166">
        <v>115586</v>
      </c>
      <c r="I39" s="167">
        <f>IFERROR(H39/G39-1,"-")</f>
        <v>0.18959697007121989</v>
      </c>
      <c r="J39" s="166">
        <f t="shared" si="10"/>
        <v>18422</v>
      </c>
      <c r="K39" s="167">
        <f>H39/H$8</f>
        <v>8.1128684414850261E-3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264472</v>
      </c>
      <c r="E40" s="162">
        <v>3153829</v>
      </c>
      <c r="F40" s="162">
        <v>3667122</v>
      </c>
      <c r="G40" s="162">
        <v>3887438</v>
      </c>
      <c r="H40" s="162">
        <v>3829531</v>
      </c>
      <c r="I40" s="163">
        <f>IFERROR(H40/G40-1,"-")</f>
        <v>-1.4895928886840104E-2</v>
      </c>
      <c r="J40" s="162">
        <f t="shared" si="10"/>
        <v>-57907</v>
      </c>
      <c r="K40" s="163">
        <f>H40/H$8</f>
        <v>0.26879104039925761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14341</v>
      </c>
      <c r="E41" s="166">
        <v>1455449</v>
      </c>
      <c r="F41" s="166">
        <v>1674789</v>
      </c>
      <c r="G41" s="166">
        <v>1832086</v>
      </c>
      <c r="H41" s="166">
        <v>1818139</v>
      </c>
      <c r="I41" s="167">
        <f t="shared" ref="I41:I48" si="11">IFERROR(H41/G41-1,"-")</f>
        <v>-7.612633904740318E-3</v>
      </c>
      <c r="J41" s="166">
        <f t="shared" si="10"/>
        <v>-13947</v>
      </c>
      <c r="K41" s="167">
        <f t="shared" ref="K41:K48" si="12">H41/H$8</f>
        <v>0.12761340054447029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23576</v>
      </c>
      <c r="E42" s="166">
        <v>125696</v>
      </c>
      <c r="F42" s="166">
        <v>157084</v>
      </c>
      <c r="G42" s="166">
        <v>156354</v>
      </c>
      <c r="H42" s="166">
        <v>151841</v>
      </c>
      <c r="I42" s="167">
        <f t="shared" si="11"/>
        <v>-2.8863988129500973E-2</v>
      </c>
      <c r="J42" s="166">
        <f t="shared" si="10"/>
        <v>-4513</v>
      </c>
      <c r="K42" s="167">
        <f t="shared" si="12"/>
        <v>1.0657571479448444E-2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31302</v>
      </c>
      <c r="E43" s="166">
        <v>77108</v>
      </c>
      <c r="F43" s="166">
        <v>103262</v>
      </c>
      <c r="G43" s="166">
        <v>99506</v>
      </c>
      <c r="H43" s="166">
        <v>100848</v>
      </c>
      <c r="I43" s="167">
        <f t="shared" si="11"/>
        <v>1.3486623922175589E-2</v>
      </c>
      <c r="J43" s="166">
        <f t="shared" si="10"/>
        <v>1342</v>
      </c>
      <c r="K43" s="167">
        <f t="shared" si="12"/>
        <v>7.0784226168124327E-3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5244</v>
      </c>
      <c r="E44" s="166">
        <v>188142</v>
      </c>
      <c r="F44" s="166">
        <v>187792</v>
      </c>
      <c r="G44" s="166">
        <v>196939</v>
      </c>
      <c r="H44" s="166">
        <v>177814</v>
      </c>
      <c r="I44" s="167">
        <f t="shared" si="11"/>
        <v>-9.7111288266925277E-2</v>
      </c>
      <c r="J44" s="166">
        <f t="shared" si="10"/>
        <v>-19125</v>
      </c>
      <c r="K44" s="167">
        <f t="shared" si="12"/>
        <v>1.248059098034553E-2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7762</v>
      </c>
      <c r="E45" s="166">
        <v>122122</v>
      </c>
      <c r="F45" s="166">
        <v>144557</v>
      </c>
      <c r="G45" s="166">
        <v>157718</v>
      </c>
      <c r="H45" s="166">
        <v>130799</v>
      </c>
      <c r="I45" s="167">
        <f t="shared" si="11"/>
        <v>-0.17067804562573707</v>
      </c>
      <c r="J45" s="166">
        <f t="shared" si="10"/>
        <v>-26919</v>
      </c>
      <c r="K45" s="167">
        <f t="shared" si="12"/>
        <v>9.1806540522018226E-3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950</v>
      </c>
      <c r="E46" s="166">
        <v>101728</v>
      </c>
      <c r="F46" s="166">
        <v>114789</v>
      </c>
      <c r="G46" s="166">
        <v>109100</v>
      </c>
      <c r="H46" s="166">
        <v>116737</v>
      </c>
      <c r="I46" s="167">
        <f t="shared" si="11"/>
        <v>7.0000000000000062E-2</v>
      </c>
      <c r="J46" s="166">
        <f t="shared" si="10"/>
        <v>7637</v>
      </c>
      <c r="K46" s="167">
        <f t="shared" si="12"/>
        <v>8.1936560072468755E-3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14076</v>
      </c>
      <c r="E47" s="166">
        <v>97230</v>
      </c>
      <c r="F47" s="166">
        <v>120998</v>
      </c>
      <c r="G47" s="166">
        <v>135388</v>
      </c>
      <c r="H47" s="166">
        <v>116123</v>
      </c>
      <c r="I47" s="167">
        <f t="shared" si="11"/>
        <v>-0.14229473808609328</v>
      </c>
      <c r="J47" s="166">
        <f t="shared" si="10"/>
        <v>-19265</v>
      </c>
      <c r="K47" s="167">
        <f t="shared" si="12"/>
        <v>8.1505599469707899E-3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167221</v>
      </c>
      <c r="E48" s="171">
        <f t="shared" si="14"/>
        <v>986354</v>
      </c>
      <c r="F48" s="171">
        <f t="shared" si="14"/>
        <v>1163851</v>
      </c>
      <c r="G48" s="171">
        <f t="shared" si="14"/>
        <v>1200347</v>
      </c>
      <c r="H48" s="171">
        <f t="shared" si="14"/>
        <v>1217230</v>
      </c>
      <c r="I48" s="172">
        <f t="shared" si="11"/>
        <v>1.4065099508725476E-2</v>
      </c>
      <c r="J48" s="171">
        <f>H48-G48</f>
        <v>16883</v>
      </c>
      <c r="K48" s="172">
        <f t="shared" si="12"/>
        <v>8.5436184771761445E-2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15769</v>
      </c>
      <c r="E50" s="178">
        <v>67370</v>
      </c>
      <c r="F50" s="178">
        <v>76289</v>
      </c>
      <c r="G50" s="178">
        <v>83156</v>
      </c>
      <c r="H50" s="178">
        <v>80713</v>
      </c>
      <c r="I50" s="179">
        <f>IFERROR(H50/G50-1,"-")</f>
        <v>-2.9378517485208477E-2</v>
      </c>
      <c r="J50" s="178">
        <f>H50-G50</f>
        <v>-2443</v>
      </c>
      <c r="K50" s="179">
        <f>H50/H$8</f>
        <v>5.6651666336544294E-3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3267</v>
      </c>
      <c r="E51" s="162">
        <v>5646</v>
      </c>
      <c r="F51" s="162">
        <v>20111</v>
      </c>
      <c r="G51" s="162">
        <v>12000</v>
      </c>
      <c r="H51" s="162">
        <v>8503</v>
      </c>
      <c r="I51" s="163">
        <f>IFERROR(H51/G51-1,"-")</f>
        <v>-0.29141666666666666</v>
      </c>
      <c r="J51" s="162">
        <f t="shared" ref="J51:J61" si="15">H51-G51</f>
        <v>-3497</v>
      </c>
      <c r="K51" s="163">
        <f>H51/H$8</f>
        <v>5.9681726470288074E-4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1979</v>
      </c>
      <c r="E52" s="166">
        <v>872</v>
      </c>
      <c r="F52" s="166">
        <v>13917</v>
      </c>
      <c r="G52" s="166">
        <v>6815</v>
      </c>
      <c r="H52" s="166">
        <v>4265</v>
      </c>
      <c r="I52" s="167">
        <f>IFERROR(H52/G52-1,"-")</f>
        <v>-0.3741746148202495</v>
      </c>
      <c r="J52" s="166">
        <f t="shared" si="15"/>
        <v>-2550</v>
      </c>
      <c r="K52" s="167">
        <f>H52/H$8</f>
        <v>2.993561841653283E-4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1288</v>
      </c>
      <c r="E53" s="166">
        <v>4774</v>
      </c>
      <c r="F53" s="166">
        <v>6194</v>
      </c>
      <c r="G53" s="166">
        <v>5185</v>
      </c>
      <c r="H53" s="166">
        <v>4238</v>
      </c>
      <c r="I53" s="167">
        <f>IFERROR(H53/G53-1,"-")</f>
        <v>-0.18264223722275796</v>
      </c>
      <c r="J53" s="166">
        <f t="shared" si="15"/>
        <v>-947</v>
      </c>
      <c r="K53" s="167">
        <f>H53/H$8</f>
        <v>2.9746108053755249E-4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12502</v>
      </c>
      <c r="E54" s="162">
        <v>61724</v>
      </c>
      <c r="F54" s="162">
        <v>56178</v>
      </c>
      <c r="G54" s="162">
        <v>71156</v>
      </c>
      <c r="H54" s="162">
        <v>72210</v>
      </c>
      <c r="I54" s="163">
        <f>IFERROR(H54/G54-1,"-")</f>
        <v>1.4812524593850185E-2</v>
      </c>
      <c r="J54" s="162">
        <f t="shared" si="15"/>
        <v>1054</v>
      </c>
      <c r="K54" s="163">
        <f>H54/H$8</f>
        <v>5.0683493689515488E-3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493</v>
      </c>
      <c r="E55" s="166">
        <v>27273</v>
      </c>
      <c r="F55" s="166">
        <v>22323</v>
      </c>
      <c r="G55" s="166">
        <v>26122</v>
      </c>
      <c r="H55" s="166">
        <v>28765</v>
      </c>
      <c r="I55" s="167">
        <f t="shared" ref="I55:I62" si="16">IFERROR(H55/G55-1,"-")</f>
        <v>0.10117908276548504</v>
      </c>
      <c r="J55" s="166">
        <f t="shared" si="15"/>
        <v>2643</v>
      </c>
      <c r="K55" s="167">
        <f t="shared" ref="K55:K62" si="17">H55/H$8</f>
        <v>2.0189872538137555E-3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5396</v>
      </c>
      <c r="E56" s="166">
        <v>15566</v>
      </c>
      <c r="F56" s="166">
        <v>12374</v>
      </c>
      <c r="G56" s="166">
        <v>19224</v>
      </c>
      <c r="H56" s="166">
        <v>17666</v>
      </c>
      <c r="I56" s="167">
        <f t="shared" si="16"/>
        <v>-8.1044527673741151E-2</v>
      </c>
      <c r="J56" s="166">
        <f t="shared" si="15"/>
        <v>-1558</v>
      </c>
      <c r="K56" s="167">
        <f t="shared" si="17"/>
        <v>1.2399592847513925E-3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1106</v>
      </c>
      <c r="E57" s="166">
        <v>2268</v>
      </c>
      <c r="F57" s="166">
        <v>3103</v>
      </c>
      <c r="G57" s="166">
        <v>2546</v>
      </c>
      <c r="H57" s="166">
        <v>2293</v>
      </c>
      <c r="I57" s="167">
        <f t="shared" si="16"/>
        <v>-9.9371563236449356E-2</v>
      </c>
      <c r="J57" s="166">
        <f t="shared" si="15"/>
        <v>-253</v>
      </c>
      <c r="K57" s="167">
        <f t="shared" si="17"/>
        <v>1.6094343031444261E-4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475</v>
      </c>
      <c r="E58" s="166">
        <v>1332</v>
      </c>
      <c r="F58" s="166">
        <v>942</v>
      </c>
      <c r="G58" s="166">
        <v>2267</v>
      </c>
      <c r="H58" s="166">
        <v>1937</v>
      </c>
      <c r="I58" s="167">
        <f t="shared" si="16"/>
        <v>-0.14556682840758717</v>
      </c>
      <c r="J58" s="166">
        <f t="shared" si="15"/>
        <v>-330</v>
      </c>
      <c r="K58" s="167">
        <f t="shared" si="17"/>
        <v>1.3595613803710219E-4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197</v>
      </c>
      <c r="E59" s="166">
        <v>1199</v>
      </c>
      <c r="F59" s="166">
        <v>1303</v>
      </c>
      <c r="G59" s="166">
        <v>1450</v>
      </c>
      <c r="H59" s="166">
        <v>1344</v>
      </c>
      <c r="I59" s="167">
        <f t="shared" si="16"/>
        <v>-7.3103448275862015E-2</v>
      </c>
      <c r="J59" s="166">
        <f t="shared" si="15"/>
        <v>-106</v>
      </c>
      <c r="K59" s="167">
        <f t="shared" si="17"/>
        <v>9.4334047249285154E-5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107</v>
      </c>
      <c r="E60" s="166">
        <v>201</v>
      </c>
      <c r="F60" s="166">
        <v>488</v>
      </c>
      <c r="G60" s="166">
        <v>357</v>
      </c>
      <c r="H60" s="166">
        <v>594</v>
      </c>
      <c r="I60" s="167">
        <f t="shared" si="16"/>
        <v>0.66386554621848748</v>
      </c>
      <c r="J60" s="166">
        <f t="shared" si="15"/>
        <v>237</v>
      </c>
      <c r="K60" s="167">
        <f t="shared" si="17"/>
        <v>4.1692279811067993E-5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55</v>
      </c>
      <c r="E61" s="166">
        <v>242</v>
      </c>
      <c r="F61" s="166">
        <v>438</v>
      </c>
      <c r="G61" s="166">
        <v>364</v>
      </c>
      <c r="H61" s="166">
        <v>860</v>
      </c>
      <c r="I61" s="167">
        <f t="shared" si="16"/>
        <v>1.3626373626373627</v>
      </c>
      <c r="J61" s="166">
        <f t="shared" si="15"/>
        <v>496</v>
      </c>
      <c r="K61" s="167">
        <f t="shared" si="17"/>
        <v>6.0362559995822346E-5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4673</v>
      </c>
      <c r="E62" s="171">
        <f t="shared" si="19"/>
        <v>13643</v>
      </c>
      <c r="F62" s="171">
        <f t="shared" si="19"/>
        <v>15207</v>
      </c>
      <c r="G62" s="171">
        <f t="shared" si="19"/>
        <v>18826</v>
      </c>
      <c r="H62" s="171">
        <f t="shared" si="19"/>
        <v>18751</v>
      </c>
      <c r="I62" s="172">
        <f t="shared" si="16"/>
        <v>-3.9838521194093257E-3</v>
      </c>
      <c r="J62" s="171">
        <f>H62-G62</f>
        <v>-75</v>
      </c>
      <c r="K62" s="172">
        <f t="shared" si="17"/>
        <v>1.31611437497868E-3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106021</v>
      </c>
      <c r="E64" s="178">
        <v>340319</v>
      </c>
      <c r="F64" s="178">
        <v>457157</v>
      </c>
      <c r="G64" s="178">
        <v>611590</v>
      </c>
      <c r="H64" s="178">
        <v>448286</v>
      </c>
      <c r="I64" s="179">
        <f>IFERROR(H64/G64-1,"-")</f>
        <v>-0.26701548422963095</v>
      </c>
      <c r="J64" s="178">
        <f>H64-G64</f>
        <v>-163304</v>
      </c>
      <c r="K64" s="179">
        <f>H64/H$8</f>
        <v>3.1464756477078158E-2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21830</v>
      </c>
      <c r="E65" s="162">
        <v>47175</v>
      </c>
      <c r="F65" s="162">
        <v>27853</v>
      </c>
      <c r="G65" s="162">
        <v>95607</v>
      </c>
      <c r="H65" s="162">
        <v>52023</v>
      </c>
      <c r="I65" s="163">
        <f>IFERROR(H65/G65-1,"-")</f>
        <v>-0.45586620226552454</v>
      </c>
      <c r="J65" s="162">
        <f t="shared" ref="J65:J75" si="20">H65-G65</f>
        <v>-43584</v>
      </c>
      <c r="K65" s="163">
        <f>H65/H$8</f>
        <v>3.6514435565844954E-3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20958</v>
      </c>
      <c r="E66" s="166">
        <v>29496</v>
      </c>
      <c r="F66" s="166">
        <v>15749</v>
      </c>
      <c r="G66" s="166">
        <v>42114</v>
      </c>
      <c r="H66" s="166">
        <v>13524</v>
      </c>
      <c r="I66" s="167">
        <f>IFERROR(H66/G66-1,"-")</f>
        <v>-0.67887163413591678</v>
      </c>
      <c r="J66" s="166">
        <f t="shared" si="20"/>
        <v>-28590</v>
      </c>
      <c r="K66" s="167">
        <f>H66/H$8</f>
        <v>9.4923635044593193E-4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872</v>
      </c>
      <c r="E67" s="166">
        <v>17679</v>
      </c>
      <c r="F67" s="166">
        <v>12104</v>
      </c>
      <c r="G67" s="166">
        <v>53493</v>
      </c>
      <c r="H67" s="166">
        <v>38499</v>
      </c>
      <c r="I67" s="167">
        <f>IFERROR(H67/G67-1,"-")</f>
        <v>-0.28029835679434689</v>
      </c>
      <c r="J67" s="166">
        <f t="shared" si="20"/>
        <v>-14994</v>
      </c>
      <c r="K67" s="167">
        <f>H67/H$8</f>
        <v>2.7022072061385636E-3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84191</v>
      </c>
      <c r="E68" s="162">
        <v>293144</v>
      </c>
      <c r="F68" s="162">
        <v>429304</v>
      </c>
      <c r="G68" s="162">
        <v>515983</v>
      </c>
      <c r="H68" s="162">
        <v>396263</v>
      </c>
      <c r="I68" s="163">
        <f>IFERROR(H68/G68-1,"-")</f>
        <v>-0.23202314804945123</v>
      </c>
      <c r="J68" s="162">
        <f t="shared" si="20"/>
        <v>-119720</v>
      </c>
      <c r="K68" s="163">
        <f>H68/H$8</f>
        <v>2.7813312920493664E-2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9579</v>
      </c>
      <c r="E69" s="166">
        <v>113636</v>
      </c>
      <c r="F69" s="166">
        <v>153499</v>
      </c>
      <c r="G69" s="166">
        <v>182070</v>
      </c>
      <c r="H69" s="166">
        <v>181565</v>
      </c>
      <c r="I69" s="167">
        <f t="shared" ref="I69:I76" si="21">IFERROR(H69/G69-1,"-")</f>
        <v>-2.7736584830010402E-3</v>
      </c>
      <c r="J69" s="166">
        <f t="shared" si="20"/>
        <v>-505</v>
      </c>
      <c r="K69" s="167">
        <f t="shared" ref="K69:K76" si="22">H69/H$8</f>
        <v>1.2743870006559866E-2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17664</v>
      </c>
      <c r="E70" s="166">
        <v>34268</v>
      </c>
      <c r="F70" s="166">
        <v>31728</v>
      </c>
      <c r="G70" s="166">
        <v>37356</v>
      </c>
      <c r="H70" s="166">
        <v>34980</v>
      </c>
      <c r="I70" s="167">
        <f t="shared" si="21"/>
        <v>-6.360424028268552E-2</v>
      </c>
      <c r="J70" s="166">
        <f t="shared" si="20"/>
        <v>-2376</v>
      </c>
      <c r="K70" s="167">
        <f t="shared" si="22"/>
        <v>2.4552120333184487E-3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5754</v>
      </c>
      <c r="E71" s="166">
        <v>40748</v>
      </c>
      <c r="F71" s="166">
        <v>58212</v>
      </c>
      <c r="G71" s="166">
        <v>68232</v>
      </c>
      <c r="H71" s="166">
        <v>27191</v>
      </c>
      <c r="I71" s="167">
        <f t="shared" si="21"/>
        <v>-0.60149196857779341</v>
      </c>
      <c r="J71" s="166">
        <f t="shared" si="20"/>
        <v>-41041</v>
      </c>
      <c r="K71" s="167">
        <f t="shared" si="22"/>
        <v>1.9085097312167506E-3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2053</v>
      </c>
      <c r="E72" s="166">
        <v>10319</v>
      </c>
      <c r="F72" s="166">
        <v>10897</v>
      </c>
      <c r="G72" s="166">
        <v>20972</v>
      </c>
      <c r="H72" s="166">
        <v>15168</v>
      </c>
      <c r="I72" s="167">
        <f t="shared" si="21"/>
        <v>-0.27674995231737554</v>
      </c>
      <c r="J72" s="166">
        <f t="shared" si="20"/>
        <v>-5804</v>
      </c>
      <c r="K72" s="167">
        <f t="shared" si="22"/>
        <v>1.0646271046705039E-3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7980</v>
      </c>
      <c r="E73" s="166">
        <v>8650</v>
      </c>
      <c r="F73" s="166">
        <v>8164</v>
      </c>
      <c r="G73" s="166">
        <v>12096</v>
      </c>
      <c r="H73" s="166">
        <v>8825</v>
      </c>
      <c r="I73" s="167">
        <f t="shared" si="21"/>
        <v>-0.27041997354497349</v>
      </c>
      <c r="J73" s="166">
        <f t="shared" si="20"/>
        <v>-3271</v>
      </c>
      <c r="K73" s="167">
        <f t="shared" si="22"/>
        <v>6.1941813018968862E-4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7473</v>
      </c>
      <c r="F74" s="166">
        <v>22895</v>
      </c>
      <c r="G74" s="166">
        <v>17246</v>
      </c>
      <c r="H74" s="166">
        <v>10752</v>
      </c>
      <c r="I74" s="167">
        <f t="shared" si="21"/>
        <v>-0.37655108430940509</v>
      </c>
      <c r="J74" s="166">
        <f t="shared" si="20"/>
        <v>-6494</v>
      </c>
      <c r="K74" s="167">
        <f t="shared" si="22"/>
        <v>7.5467237799428123E-4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2112</v>
      </c>
      <c r="F75" s="166">
        <v>6636</v>
      </c>
      <c r="G75" s="166">
        <v>11725</v>
      </c>
      <c r="H75" s="166">
        <v>14062</v>
      </c>
      <c r="I75" s="167">
        <f t="shared" si="21"/>
        <v>0.19931769722814496</v>
      </c>
      <c r="J75" s="166">
        <f t="shared" si="20"/>
        <v>2337</v>
      </c>
      <c r="K75" s="167">
        <f t="shared" si="22"/>
        <v>9.8699804495494645E-4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41159</v>
      </c>
      <c r="E76" s="171">
        <f t="shared" si="24"/>
        <v>75938</v>
      </c>
      <c r="F76" s="171">
        <f t="shared" si="24"/>
        <v>137273</v>
      </c>
      <c r="G76" s="171">
        <f t="shared" si="24"/>
        <v>166286</v>
      </c>
      <c r="H76" s="171">
        <f t="shared" si="24"/>
        <v>103720</v>
      </c>
      <c r="I76" s="172">
        <f t="shared" si="21"/>
        <v>-0.37625536725881914</v>
      </c>
      <c r="J76" s="171">
        <f>H76-G76</f>
        <v>-62566</v>
      </c>
      <c r="K76" s="172">
        <f t="shared" si="22"/>
        <v>7.2800054915891791E-3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190702</v>
      </c>
      <c r="E78" s="178">
        <v>1588442</v>
      </c>
      <c r="F78" s="178">
        <v>2027258</v>
      </c>
      <c r="G78" s="178">
        <v>2275437</v>
      </c>
      <c r="H78" s="178">
        <v>2299129</v>
      </c>
      <c r="I78" s="179">
        <f>IFERROR(H78/G78-1,"-")</f>
        <v>1.0412065902066336E-2</v>
      </c>
      <c r="J78" s="178">
        <f>H78-G78</f>
        <v>23692</v>
      </c>
      <c r="K78" s="179">
        <f>H78/H$8</f>
        <v>0.16137361883794774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67657</v>
      </c>
      <c r="E79" s="162">
        <v>551279</v>
      </c>
      <c r="F79" s="162">
        <v>610545</v>
      </c>
      <c r="G79" s="162">
        <v>568336</v>
      </c>
      <c r="H79" s="162">
        <v>586227</v>
      </c>
      <c r="I79" s="163">
        <f>IFERROR(H79/G79-1,"-")</f>
        <v>3.1479617690943318E-2</v>
      </c>
      <c r="J79" s="162">
        <f t="shared" ref="J79:J89" si="25">H79-G79</f>
        <v>17891</v>
      </c>
      <c r="K79" s="163">
        <f>H79/H$8</f>
        <v>4.1146700533338312E-2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28037</v>
      </c>
      <c r="E80" s="166">
        <v>75661</v>
      </c>
      <c r="F80" s="166">
        <v>87331</v>
      </c>
      <c r="G80" s="166">
        <v>83317</v>
      </c>
      <c r="H80" s="166">
        <v>71031</v>
      </c>
      <c r="I80" s="167">
        <f>IFERROR(H80/G80-1,"-")</f>
        <v>-0.14746090233685805</v>
      </c>
      <c r="J80" s="166">
        <f t="shared" si="25"/>
        <v>-12286</v>
      </c>
      <c r="K80" s="167">
        <f>H80/H$8</f>
        <v>4.9855965105386714E-3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39620</v>
      </c>
      <c r="E81" s="166">
        <v>475618</v>
      </c>
      <c r="F81" s="166">
        <v>523214</v>
      </c>
      <c r="G81" s="166">
        <v>485019</v>
      </c>
      <c r="H81" s="166">
        <v>515196</v>
      </c>
      <c r="I81" s="167">
        <f>IFERROR(H81/G81-1,"-")</f>
        <v>6.2218181143419038E-2</v>
      </c>
      <c r="J81" s="166">
        <f t="shared" si="25"/>
        <v>30177</v>
      </c>
      <c r="K81" s="167">
        <f>H81/H$8</f>
        <v>3.6161104022799644E-2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123045</v>
      </c>
      <c r="E82" s="162">
        <v>1037163</v>
      </c>
      <c r="F82" s="162">
        <v>1416713</v>
      </c>
      <c r="G82" s="162">
        <v>1707101</v>
      </c>
      <c r="H82" s="162">
        <v>1712902</v>
      </c>
      <c r="I82" s="163">
        <f>IFERROR(H82/G82-1,"-")</f>
        <v>3.3981586326761182E-3</v>
      </c>
      <c r="J82" s="162">
        <f t="shared" si="25"/>
        <v>5801</v>
      </c>
      <c r="K82" s="163">
        <f>H82/H$8</f>
        <v>0.12022691830460941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10723</v>
      </c>
      <c r="E83" s="166">
        <v>166832</v>
      </c>
      <c r="F83" s="166">
        <v>233176</v>
      </c>
      <c r="G83" s="166">
        <v>298463</v>
      </c>
      <c r="H83" s="166">
        <v>283186</v>
      </c>
      <c r="I83" s="167">
        <f t="shared" ref="I83:I90" si="26">IFERROR(H83/G83-1,"-")</f>
        <v>-5.1185574091260899E-2</v>
      </c>
      <c r="J83" s="166">
        <f t="shared" si="25"/>
        <v>-15277</v>
      </c>
      <c r="K83" s="167">
        <f t="shared" ref="K83:K90" si="27">H83/H$8</f>
        <v>1.9876548738345289E-2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36982</v>
      </c>
      <c r="E84" s="166">
        <v>408738</v>
      </c>
      <c r="F84" s="166">
        <v>550771</v>
      </c>
      <c r="G84" s="166">
        <v>652867</v>
      </c>
      <c r="H84" s="166">
        <v>620990</v>
      </c>
      <c r="I84" s="167">
        <f t="shared" si="26"/>
        <v>-4.8826177460340348E-2</v>
      </c>
      <c r="J84" s="166">
        <f t="shared" si="25"/>
        <v>-31877</v>
      </c>
      <c r="K84" s="167">
        <f t="shared" si="27"/>
        <v>4.3586681548611304E-2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19630</v>
      </c>
      <c r="E85" s="166">
        <v>74202</v>
      </c>
      <c r="F85" s="166">
        <v>102123</v>
      </c>
      <c r="G85" s="166">
        <v>151895</v>
      </c>
      <c r="H85" s="166">
        <v>164567</v>
      </c>
      <c r="I85" s="167">
        <f t="shared" si="26"/>
        <v>8.3426050890417658E-2</v>
      </c>
      <c r="J85" s="166">
        <f t="shared" si="25"/>
        <v>12672</v>
      </c>
      <c r="K85" s="167">
        <f t="shared" si="27"/>
        <v>1.1550796989340112E-2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1495</v>
      </c>
      <c r="E86" s="166">
        <v>26621</v>
      </c>
      <c r="F86" s="166">
        <v>26481</v>
      </c>
      <c r="G86" s="166">
        <v>39104</v>
      </c>
      <c r="H86" s="166">
        <v>45554</v>
      </c>
      <c r="I86" s="167">
        <f t="shared" si="26"/>
        <v>0.16494476268412428</v>
      </c>
      <c r="J86" s="166">
        <f t="shared" si="25"/>
        <v>6450</v>
      </c>
      <c r="K86" s="167">
        <f t="shared" si="27"/>
        <v>3.1973907651740596E-3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1756</v>
      </c>
      <c r="E87" s="166">
        <v>13540</v>
      </c>
      <c r="F87" s="166">
        <v>14645</v>
      </c>
      <c r="G87" s="166">
        <v>18752</v>
      </c>
      <c r="H87" s="166">
        <v>20624</v>
      </c>
      <c r="I87" s="167">
        <f t="shared" si="26"/>
        <v>9.9829351535836164E-2</v>
      </c>
      <c r="J87" s="166">
        <f t="shared" si="25"/>
        <v>1872</v>
      </c>
      <c r="K87" s="167">
        <f t="shared" si="27"/>
        <v>1.4475784155277211E-3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780</v>
      </c>
      <c r="E88" s="166">
        <v>28428</v>
      </c>
      <c r="F88" s="166">
        <v>46088</v>
      </c>
      <c r="G88" s="166">
        <v>41343</v>
      </c>
      <c r="H88" s="166">
        <v>42059</v>
      </c>
      <c r="I88" s="167">
        <f t="shared" si="26"/>
        <v>1.7318530343710004E-2</v>
      </c>
      <c r="J88" s="166">
        <f t="shared" si="25"/>
        <v>716</v>
      </c>
      <c r="K88" s="167">
        <f t="shared" si="27"/>
        <v>2.9520801289119676E-3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2550</v>
      </c>
      <c r="E89" s="166">
        <v>26255</v>
      </c>
      <c r="F89" s="166">
        <v>45983</v>
      </c>
      <c r="G89" s="166">
        <v>50053</v>
      </c>
      <c r="H89" s="166">
        <v>39019</v>
      </c>
      <c r="I89" s="167">
        <f t="shared" si="26"/>
        <v>-0.22044632689349286</v>
      </c>
      <c r="J89" s="166">
        <f t="shared" si="25"/>
        <v>-11034</v>
      </c>
      <c r="K89" s="167">
        <f t="shared" si="27"/>
        <v>2.7387054982290606E-3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49129</v>
      </c>
      <c r="E90" s="171">
        <f t="shared" si="29"/>
        <v>292547</v>
      </c>
      <c r="F90" s="171">
        <f t="shared" si="29"/>
        <v>397446</v>
      </c>
      <c r="G90" s="171">
        <f t="shared" si="29"/>
        <v>454624</v>
      </c>
      <c r="H90" s="171">
        <f t="shared" si="29"/>
        <v>496903</v>
      </c>
      <c r="I90" s="172">
        <f t="shared" si="26"/>
        <v>9.2997729992257305E-2</v>
      </c>
      <c r="J90" s="171">
        <f>H90-G90</f>
        <v>42279</v>
      </c>
      <c r="K90" s="172">
        <f t="shared" si="27"/>
        <v>3.4877136220469895E-2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20551</v>
      </c>
      <c r="E92" s="178">
        <v>57771</v>
      </c>
      <c r="F92" s="178">
        <v>69703</v>
      </c>
      <c r="G92" s="178">
        <v>70963</v>
      </c>
      <c r="H92" s="178">
        <v>66850</v>
      </c>
      <c r="I92" s="179">
        <f>IFERROR(H92/G92-1,"-")</f>
        <v>-5.7959781858151427E-2</v>
      </c>
      <c r="J92" s="178">
        <f>H92-G92</f>
        <v>-4113</v>
      </c>
      <c r="K92" s="179">
        <f>H92/H$8</f>
        <v>4.6921362043264234E-3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9982</v>
      </c>
      <c r="E93" s="162">
        <v>25950</v>
      </c>
      <c r="F93" s="162">
        <v>31243</v>
      </c>
      <c r="G93" s="162">
        <v>26716</v>
      </c>
      <c r="H93" s="162">
        <v>27170</v>
      </c>
      <c r="I93" s="163">
        <f>IFERROR(H93/G93-1,"-")</f>
        <v>1.6993561910465749E-2</v>
      </c>
      <c r="J93" s="162">
        <f t="shared" ref="J93:J103" si="30">H93-G93</f>
        <v>454</v>
      </c>
      <c r="K93" s="163">
        <f>H93/H$8</f>
        <v>1.9070357617284805E-3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5640</v>
      </c>
      <c r="E94" s="166">
        <v>10848</v>
      </c>
      <c r="F94" s="166">
        <v>8167</v>
      </c>
      <c r="G94" s="166">
        <v>7054</v>
      </c>
      <c r="H94" s="166">
        <v>8445</v>
      </c>
      <c r="I94" s="167">
        <f>IFERROR(H94/G94-1,"-")</f>
        <v>0.19719308193932528</v>
      </c>
      <c r="J94" s="166">
        <f t="shared" si="30"/>
        <v>1391</v>
      </c>
      <c r="K94" s="167">
        <f>H94/H$8</f>
        <v>5.9274630135432529E-4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4342</v>
      </c>
      <c r="E95" s="166">
        <v>15102</v>
      </c>
      <c r="F95" s="166">
        <v>23076</v>
      </c>
      <c r="G95" s="166">
        <v>19662</v>
      </c>
      <c r="H95" s="166">
        <v>18725</v>
      </c>
      <c r="I95" s="167">
        <f>IFERROR(H95/G95-1,"-")</f>
        <v>-4.7655375851897053E-2</v>
      </c>
      <c r="J95" s="166">
        <f t="shared" si="30"/>
        <v>-937</v>
      </c>
      <c r="K95" s="167">
        <f>H95/H$8</f>
        <v>1.3142894603741552E-3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10569</v>
      </c>
      <c r="E96" s="162">
        <v>31821</v>
      </c>
      <c r="F96" s="162">
        <v>38460</v>
      </c>
      <c r="G96" s="162">
        <v>44247</v>
      </c>
      <c r="H96" s="162">
        <v>39680</v>
      </c>
      <c r="I96" s="163">
        <f>IFERROR(H96/G96-1,"-")</f>
        <v>-0.10321603724546302</v>
      </c>
      <c r="J96" s="162">
        <f t="shared" si="30"/>
        <v>-4567</v>
      </c>
      <c r="K96" s="163">
        <f>H96/H$8</f>
        <v>2.7851004425979427E-3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228</v>
      </c>
      <c r="E97" s="166">
        <v>4488</v>
      </c>
      <c r="F97" s="166">
        <v>6248</v>
      </c>
      <c r="G97" s="166">
        <v>7549</v>
      </c>
      <c r="H97" s="166">
        <v>5473</v>
      </c>
      <c r="I97" s="167">
        <f t="shared" ref="I97:I104" si="31">IFERROR(H97/G97-1,"-")</f>
        <v>-0.2750033116969135</v>
      </c>
      <c r="J97" s="166">
        <f t="shared" si="30"/>
        <v>-2076</v>
      </c>
      <c r="K97" s="167">
        <f t="shared" ref="K97:K104" si="32">H97/H$8</f>
        <v>3.8414452425248338E-4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3007</v>
      </c>
      <c r="E98" s="166">
        <v>10382</v>
      </c>
      <c r="F98" s="166">
        <v>12164</v>
      </c>
      <c r="G98" s="166">
        <v>13938</v>
      </c>
      <c r="H98" s="166">
        <v>12522</v>
      </c>
      <c r="I98" s="167">
        <f t="shared" si="31"/>
        <v>-0.10159276797244943</v>
      </c>
      <c r="J98" s="166">
        <f t="shared" si="30"/>
        <v>-1416</v>
      </c>
      <c r="K98" s="167">
        <f t="shared" si="32"/>
        <v>8.7890694914847384E-4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3179</v>
      </c>
      <c r="E99" s="166">
        <v>3896</v>
      </c>
      <c r="F99" s="166">
        <v>4545</v>
      </c>
      <c r="G99" s="166">
        <v>5210</v>
      </c>
      <c r="H99" s="166">
        <v>4783</v>
      </c>
      <c r="I99" s="167">
        <f t="shared" si="31"/>
        <v>-8.1957773512476018E-2</v>
      </c>
      <c r="J99" s="166">
        <f t="shared" si="30"/>
        <v>-427</v>
      </c>
      <c r="K99" s="167">
        <f t="shared" si="32"/>
        <v>3.3571409820932363E-4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176</v>
      </c>
      <c r="E100" s="166">
        <v>2117</v>
      </c>
      <c r="F100" s="166">
        <v>2020</v>
      </c>
      <c r="G100" s="166">
        <v>2374</v>
      </c>
      <c r="H100" s="166">
        <v>1632</v>
      </c>
      <c r="I100" s="167">
        <f t="shared" si="31"/>
        <v>-0.31255265374894692</v>
      </c>
      <c r="J100" s="166">
        <f t="shared" si="30"/>
        <v>-742</v>
      </c>
      <c r="K100" s="167">
        <f t="shared" si="32"/>
        <v>1.1454848594556055E-4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327</v>
      </c>
      <c r="E101" s="166">
        <v>1002</v>
      </c>
      <c r="F101" s="166">
        <v>802</v>
      </c>
      <c r="G101" s="166">
        <v>1285</v>
      </c>
      <c r="H101" s="166">
        <v>1504</v>
      </c>
      <c r="I101" s="167">
        <f t="shared" si="31"/>
        <v>0.1704280155642024</v>
      </c>
      <c r="J101" s="166">
        <f t="shared" si="30"/>
        <v>219</v>
      </c>
      <c r="K101" s="167">
        <f t="shared" si="32"/>
        <v>1.0556429096943815E-4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38</v>
      </c>
      <c r="E102" s="166">
        <v>516</v>
      </c>
      <c r="F102" s="166">
        <v>241</v>
      </c>
      <c r="G102" s="166">
        <v>371</v>
      </c>
      <c r="H102" s="166">
        <v>306</v>
      </c>
      <c r="I102" s="167">
        <f t="shared" si="31"/>
        <v>-0.17520215633423175</v>
      </c>
      <c r="J102" s="166">
        <f t="shared" si="30"/>
        <v>-65</v>
      </c>
      <c r="K102" s="167">
        <f t="shared" si="32"/>
        <v>2.1477841114792604E-5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101</v>
      </c>
      <c r="E103" s="166">
        <v>188</v>
      </c>
      <c r="F103" s="166">
        <v>529</v>
      </c>
      <c r="G103" s="166">
        <v>822</v>
      </c>
      <c r="H103" s="166">
        <v>403</v>
      </c>
      <c r="I103" s="167">
        <f t="shared" si="31"/>
        <v>-0.50973236009732359</v>
      </c>
      <c r="J103" s="166">
        <f t="shared" si="30"/>
        <v>-419</v>
      </c>
      <c r="K103" s="167">
        <f t="shared" si="32"/>
        <v>2.8286176370135358E-5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3513</v>
      </c>
      <c r="E104" s="171">
        <f t="shared" si="34"/>
        <v>9232</v>
      </c>
      <c r="F104" s="171">
        <f t="shared" si="34"/>
        <v>11911</v>
      </c>
      <c r="G104" s="171">
        <f t="shared" si="34"/>
        <v>12698</v>
      </c>
      <c r="H104" s="171">
        <f t="shared" si="34"/>
        <v>13057</v>
      </c>
      <c r="I104" s="172">
        <f t="shared" si="31"/>
        <v>2.8272168845487444E-2</v>
      </c>
      <c r="J104" s="171">
        <f>H104-G104</f>
        <v>359</v>
      </c>
      <c r="K104" s="172">
        <f t="shared" si="32"/>
        <v>9.1645807658773538E-4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132064</v>
      </c>
      <c r="E106" s="178">
        <v>523413</v>
      </c>
      <c r="F106" s="178">
        <v>549031</v>
      </c>
      <c r="G106" s="178">
        <v>581772</v>
      </c>
      <c r="H106" s="178">
        <v>588360</v>
      </c>
      <c r="I106" s="179">
        <f>IFERROR(H106/G106-1,"-")</f>
        <v>1.1324023844392572E-2</v>
      </c>
      <c r="J106" s="178">
        <f>H106-G106</f>
        <v>6588</v>
      </c>
      <c r="K106" s="179">
        <f>H106/H$8</f>
        <v>4.1296413719932604E-2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46350</v>
      </c>
      <c r="E107" s="162">
        <v>58215</v>
      </c>
      <c r="F107" s="162">
        <v>74553</v>
      </c>
      <c r="G107" s="162">
        <v>72129</v>
      </c>
      <c r="H107" s="162">
        <v>74766</v>
      </c>
      <c r="I107" s="163">
        <f>IFERROR(H107/G107-1,"-")</f>
        <v>3.6559497566859278E-2</v>
      </c>
      <c r="J107" s="162">
        <f t="shared" ref="J107:J117" si="35">H107-G107</f>
        <v>2637</v>
      </c>
      <c r="K107" s="163">
        <f>H107/H$8</f>
        <v>5.2477525123809932E-3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42611</v>
      </c>
      <c r="E108" s="166">
        <v>25799</v>
      </c>
      <c r="F108" s="166">
        <v>22838</v>
      </c>
      <c r="G108" s="166">
        <v>15104</v>
      </c>
      <c r="H108" s="166">
        <v>24747</v>
      </c>
      <c r="I108" s="167">
        <f>IFERROR(H108/G108-1,"-")</f>
        <v>0.63844014830508478</v>
      </c>
      <c r="J108" s="166">
        <f t="shared" si="35"/>
        <v>9643</v>
      </c>
      <c r="K108" s="167">
        <f>H108/H$8</f>
        <v>1.7369677583914135E-3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3739</v>
      </c>
      <c r="E109" s="166">
        <v>32416</v>
      </c>
      <c r="F109" s="166">
        <v>51715</v>
      </c>
      <c r="G109" s="166">
        <v>57025</v>
      </c>
      <c r="H109" s="166">
        <v>50019</v>
      </c>
      <c r="I109" s="167">
        <f>IFERROR(H109/G109-1,"-")</f>
        <v>-0.12285839544059618</v>
      </c>
      <c r="J109" s="166">
        <f t="shared" si="35"/>
        <v>-7006</v>
      </c>
      <c r="K109" s="167">
        <f>H109/H$8</f>
        <v>3.510784753989579E-3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85714</v>
      </c>
      <c r="E110" s="162">
        <v>465198</v>
      </c>
      <c r="F110" s="162">
        <v>474478</v>
      </c>
      <c r="G110" s="162">
        <v>509643</v>
      </c>
      <c r="H110" s="162">
        <v>513594</v>
      </c>
      <c r="I110" s="163">
        <f>IFERROR(H110/G110-1,"-")</f>
        <v>7.7524855634238943E-3</v>
      </c>
      <c r="J110" s="162">
        <f t="shared" si="35"/>
        <v>3951</v>
      </c>
      <c r="K110" s="163">
        <f>H110/H$8</f>
        <v>3.6048661207551611E-2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22576</v>
      </c>
      <c r="E111" s="166">
        <v>280269</v>
      </c>
      <c r="F111" s="166">
        <v>285407</v>
      </c>
      <c r="G111" s="166">
        <v>291080</v>
      </c>
      <c r="H111" s="166">
        <v>283226</v>
      </c>
      <c r="I111" s="167">
        <f t="shared" ref="I111:I118" si="36">IFERROR(H111/G111-1,"-")</f>
        <v>-2.6982272914662597E-2</v>
      </c>
      <c r="J111" s="166">
        <f t="shared" si="35"/>
        <v>-7854</v>
      </c>
      <c r="K111" s="167">
        <f t="shared" ref="K111:K118" si="37">H111/H$8</f>
        <v>1.9879356299275328E-2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17815</v>
      </c>
      <c r="E112" s="166">
        <v>22387</v>
      </c>
      <c r="F112" s="166">
        <v>30259</v>
      </c>
      <c r="G112" s="166">
        <v>26013</v>
      </c>
      <c r="H112" s="166">
        <v>30569</v>
      </c>
      <c r="I112" s="167">
        <f t="shared" si="36"/>
        <v>0.1751431976319533</v>
      </c>
      <c r="J112" s="166">
        <f t="shared" si="35"/>
        <v>4556</v>
      </c>
      <c r="K112" s="167">
        <f t="shared" si="37"/>
        <v>2.1456082517584806E-3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19282</v>
      </c>
      <c r="E113" s="166">
        <v>28513</v>
      </c>
      <c r="F113" s="166">
        <v>38185</v>
      </c>
      <c r="G113" s="166">
        <v>29484</v>
      </c>
      <c r="H113" s="166">
        <v>45953</v>
      </c>
      <c r="I113" s="167">
        <f t="shared" si="36"/>
        <v>0.55857414190747523</v>
      </c>
      <c r="J113" s="166">
        <f t="shared" si="35"/>
        <v>16469</v>
      </c>
      <c r="K113" s="167">
        <f t="shared" si="37"/>
        <v>3.225396185451191E-3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1184</v>
      </c>
      <c r="E114" s="166">
        <v>22513</v>
      </c>
      <c r="F114" s="166">
        <v>16664</v>
      </c>
      <c r="G114" s="166">
        <v>19904</v>
      </c>
      <c r="H114" s="166">
        <v>19057</v>
      </c>
      <c r="I114" s="167">
        <f t="shared" si="36"/>
        <v>-4.2554260450160752E-2</v>
      </c>
      <c r="J114" s="166">
        <f t="shared" si="35"/>
        <v>-847</v>
      </c>
      <c r="K114" s="167">
        <f t="shared" si="37"/>
        <v>1.3375922160934726E-3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4963</v>
      </c>
      <c r="E115" s="166">
        <v>19513</v>
      </c>
      <c r="F115" s="166">
        <v>14928</v>
      </c>
      <c r="G115" s="166">
        <v>14486</v>
      </c>
      <c r="H115" s="166">
        <v>15536</v>
      </c>
      <c r="I115" s="167">
        <f t="shared" si="36"/>
        <v>7.2483777440287112E-2</v>
      </c>
      <c r="J115" s="166">
        <f t="shared" si="35"/>
        <v>1050</v>
      </c>
      <c r="K115" s="167">
        <f t="shared" si="37"/>
        <v>1.0904566652268559E-3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</v>
      </c>
      <c r="E116" s="166">
        <v>3320</v>
      </c>
      <c r="F116" s="166">
        <v>5130</v>
      </c>
      <c r="G116" s="166">
        <v>9530</v>
      </c>
      <c r="H116" s="166">
        <v>5608</v>
      </c>
      <c r="I116" s="167">
        <f t="shared" si="36"/>
        <v>-0.41154249737670512</v>
      </c>
      <c r="J116" s="166">
        <f t="shared" si="35"/>
        <v>-3922</v>
      </c>
      <c r="K116" s="167">
        <f t="shared" si="37"/>
        <v>3.9362004239136246E-4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51</v>
      </c>
      <c r="E117" s="166">
        <v>4938</v>
      </c>
      <c r="F117" s="166">
        <v>4128</v>
      </c>
      <c r="G117" s="166">
        <v>8419</v>
      </c>
      <c r="H117" s="166">
        <v>4823</v>
      </c>
      <c r="I117" s="167">
        <f t="shared" si="36"/>
        <v>-0.42712911272122578</v>
      </c>
      <c r="J117" s="166">
        <f t="shared" si="35"/>
        <v>-3596</v>
      </c>
      <c r="K117" s="167">
        <f t="shared" si="37"/>
        <v>3.3852165913936185E-4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19816</v>
      </c>
      <c r="E118" s="171">
        <f t="shared" si="39"/>
        <v>83745</v>
      </c>
      <c r="F118" s="171">
        <f t="shared" si="39"/>
        <v>79777</v>
      </c>
      <c r="G118" s="171">
        <f t="shared" si="39"/>
        <v>110727</v>
      </c>
      <c r="H118" s="171">
        <f t="shared" si="39"/>
        <v>108822</v>
      </c>
      <c r="I118" s="172">
        <f t="shared" si="36"/>
        <v>-1.7204475873093261E-2</v>
      </c>
      <c r="J118" s="171">
        <f>H118-G118</f>
        <v>-1905</v>
      </c>
      <c r="K118" s="172">
        <f t="shared" si="37"/>
        <v>7.6381098882155581E-3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90121</v>
      </c>
      <c r="E120" s="178">
        <v>217474</v>
      </c>
      <c r="F120" s="178">
        <v>255454</v>
      </c>
      <c r="G120" s="178">
        <v>261700</v>
      </c>
      <c r="H120" s="178">
        <v>259172</v>
      </c>
      <c r="I120" s="179">
        <f>IFERROR(H120/G120-1,"-")</f>
        <v>-9.6599159342758423E-3</v>
      </c>
      <c r="J120" s="178">
        <f>H120-G120</f>
        <v>-2528</v>
      </c>
      <c r="K120" s="179">
        <f>H120/H$8</f>
        <v>1.8191029533996827E-2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53192</v>
      </c>
      <c r="E121" s="162">
        <v>103610</v>
      </c>
      <c r="F121" s="162">
        <v>128757</v>
      </c>
      <c r="G121" s="162">
        <v>122798</v>
      </c>
      <c r="H121" s="162">
        <v>135541</v>
      </c>
      <c r="I121" s="163">
        <f>IFERROR(H121/G121-1,"-")</f>
        <v>0.10377204840469711</v>
      </c>
      <c r="J121" s="162">
        <f t="shared" ref="J121:J131" si="40">H121-G121</f>
        <v>12743</v>
      </c>
      <c r="K121" s="163">
        <f>H121/H$8</f>
        <v>9.5134904004578573E-3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25238</v>
      </c>
      <c r="E122" s="166">
        <v>46016</v>
      </c>
      <c r="F122" s="166">
        <v>53951</v>
      </c>
      <c r="G122" s="166">
        <v>48646</v>
      </c>
      <c r="H122" s="166">
        <v>58821</v>
      </c>
      <c r="I122" s="167">
        <f>IFERROR(H122/G122-1,"-")</f>
        <v>0.20916416560457174</v>
      </c>
      <c r="J122" s="166">
        <f t="shared" si="40"/>
        <v>10175</v>
      </c>
      <c r="K122" s="167">
        <f>H122/H$8</f>
        <v>4.1285885366444961E-3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27954</v>
      </c>
      <c r="E123" s="166">
        <v>57594</v>
      </c>
      <c r="F123" s="166">
        <v>74806</v>
      </c>
      <c r="G123" s="166">
        <v>74152</v>
      </c>
      <c r="H123" s="166">
        <v>76720</v>
      </c>
      <c r="I123" s="167">
        <f>IFERROR(H123/G123-1,"-")</f>
        <v>3.4631567590894363E-2</v>
      </c>
      <c r="J123" s="166">
        <f t="shared" si="40"/>
        <v>2568</v>
      </c>
      <c r="K123" s="167">
        <f>H123/H$8</f>
        <v>5.3849018638133612E-3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36929</v>
      </c>
      <c r="E124" s="162">
        <v>113864</v>
      </c>
      <c r="F124" s="162">
        <v>126697</v>
      </c>
      <c r="G124" s="162">
        <v>138902</v>
      </c>
      <c r="H124" s="162">
        <v>123631</v>
      </c>
      <c r="I124" s="163">
        <f>IFERROR(H124/G124-1,"-")</f>
        <v>-0.10994082158644225</v>
      </c>
      <c r="J124" s="162">
        <f t="shared" si="40"/>
        <v>-15271</v>
      </c>
      <c r="K124" s="163">
        <f>H124/H$8</f>
        <v>8.6775391335389678E-3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1494</v>
      </c>
      <c r="E125" s="166">
        <v>14904</v>
      </c>
      <c r="F125" s="166">
        <v>15344</v>
      </c>
      <c r="G125" s="166">
        <v>20199</v>
      </c>
      <c r="H125" s="166">
        <v>15319</v>
      </c>
      <c r="I125" s="167">
        <f t="shared" ref="I125:I132" si="41">IFERROR(H125/G125-1,"-")</f>
        <v>-0.24159611861973362</v>
      </c>
      <c r="J125" s="166">
        <f t="shared" si="40"/>
        <v>-4880</v>
      </c>
      <c r="K125" s="167">
        <f t="shared" ref="K125:K132" si="42">H125/H$8</f>
        <v>1.0752256471813983E-3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3843</v>
      </c>
      <c r="E126" s="166">
        <v>14944</v>
      </c>
      <c r="F126" s="166">
        <v>21474</v>
      </c>
      <c r="G126" s="166">
        <v>21080</v>
      </c>
      <c r="H126" s="166">
        <v>20565</v>
      </c>
      <c r="I126" s="167">
        <f t="shared" si="41"/>
        <v>-2.4430740037950649E-2</v>
      </c>
      <c r="J126" s="166">
        <f t="shared" si="40"/>
        <v>-515</v>
      </c>
      <c r="K126" s="167">
        <f t="shared" si="42"/>
        <v>1.4434372631559147E-3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5745</v>
      </c>
      <c r="E127" s="166">
        <v>10364</v>
      </c>
      <c r="F127" s="166">
        <v>12258</v>
      </c>
      <c r="G127" s="166">
        <v>12007</v>
      </c>
      <c r="H127" s="166">
        <v>9985</v>
      </c>
      <c r="I127" s="167">
        <f t="shared" si="41"/>
        <v>-0.16840176563671194</v>
      </c>
      <c r="J127" s="166">
        <f t="shared" si="40"/>
        <v>-2022</v>
      </c>
      <c r="K127" s="167">
        <f t="shared" si="42"/>
        <v>7.008373971607979E-4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443</v>
      </c>
      <c r="E128" s="166">
        <v>2866</v>
      </c>
      <c r="F128" s="166">
        <v>3044</v>
      </c>
      <c r="G128" s="166">
        <v>3437</v>
      </c>
      <c r="H128" s="166">
        <v>3461</v>
      </c>
      <c r="I128" s="167">
        <f t="shared" si="41"/>
        <v>6.9828338667443646E-3</v>
      </c>
      <c r="J128" s="166">
        <f t="shared" si="40"/>
        <v>24</v>
      </c>
      <c r="K128" s="167">
        <f t="shared" si="42"/>
        <v>2.4292420947155948E-4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483</v>
      </c>
      <c r="E129" s="166">
        <v>2059</v>
      </c>
      <c r="F129" s="166">
        <v>2668</v>
      </c>
      <c r="G129" s="166">
        <v>2704</v>
      </c>
      <c r="H129" s="166">
        <v>2609</v>
      </c>
      <c r="I129" s="167">
        <f t="shared" si="41"/>
        <v>-3.5133136094674611E-2</v>
      </c>
      <c r="J129" s="166">
        <f t="shared" si="40"/>
        <v>-95</v>
      </c>
      <c r="K129" s="167">
        <f t="shared" si="42"/>
        <v>1.8312316166174477E-4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55</v>
      </c>
      <c r="E130" s="166">
        <v>1369</v>
      </c>
      <c r="F130" s="166">
        <v>1719</v>
      </c>
      <c r="G130" s="166">
        <v>2286</v>
      </c>
      <c r="H130" s="166">
        <v>1594</v>
      </c>
      <c r="I130" s="167">
        <f t="shared" si="41"/>
        <v>-0.30271216097987752</v>
      </c>
      <c r="J130" s="166">
        <f t="shared" si="40"/>
        <v>-692</v>
      </c>
      <c r="K130" s="167">
        <f t="shared" si="42"/>
        <v>1.1188130306202422E-4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258</v>
      </c>
      <c r="E131" s="166">
        <v>2028</v>
      </c>
      <c r="F131" s="166">
        <v>2743</v>
      </c>
      <c r="G131" s="166">
        <v>3046</v>
      </c>
      <c r="H131" s="166">
        <v>2544</v>
      </c>
      <c r="I131" s="167">
        <f t="shared" si="41"/>
        <v>-0.16480630334865398</v>
      </c>
      <c r="J131" s="166">
        <f t="shared" si="40"/>
        <v>-502</v>
      </c>
      <c r="K131" s="167">
        <f t="shared" si="42"/>
        <v>1.7856087515043262E-4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24608</v>
      </c>
      <c r="E132" s="171">
        <f t="shared" si="44"/>
        <v>65330</v>
      </c>
      <c r="F132" s="171">
        <f t="shared" si="44"/>
        <v>67447</v>
      </c>
      <c r="G132" s="171">
        <f t="shared" si="44"/>
        <v>74143</v>
      </c>
      <c r="H132" s="171">
        <f t="shared" si="44"/>
        <v>67554</v>
      </c>
      <c r="I132" s="172">
        <f t="shared" si="41"/>
        <v>-8.8868807574551845E-2</v>
      </c>
      <c r="J132" s="171">
        <f>H132-G132</f>
        <v>-6589</v>
      </c>
      <c r="K132" s="172">
        <f t="shared" si="42"/>
        <v>4.7415492766950968E-3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113367</v>
      </c>
      <c r="E134" s="178">
        <v>683485</v>
      </c>
      <c r="F134" s="178">
        <v>751714</v>
      </c>
      <c r="G134" s="178">
        <v>831623</v>
      </c>
      <c r="H134" s="178">
        <v>807872</v>
      </c>
      <c r="I134" s="179">
        <f>IFERROR(H134/G134-1,"-")</f>
        <v>-2.8559816166700558E-2</v>
      </c>
      <c r="J134" s="178">
        <f>H134-G134</f>
        <v>-23751</v>
      </c>
      <c r="K134" s="179">
        <f>H134/H$8</f>
        <v>5.6703746591796507E-2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41829</v>
      </c>
      <c r="E135" s="162">
        <v>29184</v>
      </c>
      <c r="F135" s="162">
        <v>38232</v>
      </c>
      <c r="G135" s="162">
        <v>27226</v>
      </c>
      <c r="H135" s="162">
        <v>25509</v>
      </c>
      <c r="I135" s="163">
        <f>IFERROR(H135/G135-1,"-")</f>
        <v>-6.306471754940135E-2</v>
      </c>
      <c r="J135" s="162">
        <f t="shared" ref="J135:J145" si="45">H135-G135</f>
        <v>-1717</v>
      </c>
      <c r="K135" s="163">
        <f>H135/H$8</f>
        <v>1.7904517941086423E-3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32832</v>
      </c>
      <c r="E136" s="166">
        <v>16354</v>
      </c>
      <c r="F136" s="166">
        <v>22378</v>
      </c>
      <c r="G136" s="166">
        <v>13166</v>
      </c>
      <c r="H136" s="166">
        <v>7559</v>
      </c>
      <c r="I136" s="167">
        <f>IFERROR(H136/G136-1,"-")</f>
        <v>-0.42586966428679929</v>
      </c>
      <c r="J136" s="166">
        <f t="shared" si="45"/>
        <v>-5607</v>
      </c>
      <c r="K136" s="167">
        <f>H136/H$8</f>
        <v>5.3055882675397809E-4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8997</v>
      </c>
      <c r="E137" s="166">
        <v>12830</v>
      </c>
      <c r="F137" s="166">
        <v>15854</v>
      </c>
      <c r="G137" s="166">
        <v>14060</v>
      </c>
      <c r="H137" s="166">
        <v>17950</v>
      </c>
      <c r="I137" s="167">
        <f>IFERROR(H137/G137-1,"-")</f>
        <v>0.27667140825035563</v>
      </c>
      <c r="J137" s="166">
        <f t="shared" si="45"/>
        <v>3890</v>
      </c>
      <c r="K137" s="167">
        <f>H137/H$8</f>
        <v>1.2598929673546641E-3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71538</v>
      </c>
      <c r="E138" s="162">
        <v>654301</v>
      </c>
      <c r="F138" s="162">
        <v>713482</v>
      </c>
      <c r="G138" s="162">
        <v>804397</v>
      </c>
      <c r="H138" s="162">
        <v>782363</v>
      </c>
      <c r="I138" s="163">
        <f>IFERROR(H138/G138-1,"-")</f>
        <v>-2.7391947011239481E-2</v>
      </c>
      <c r="J138" s="162">
        <f t="shared" si="45"/>
        <v>-22034</v>
      </c>
      <c r="K138" s="163">
        <f>H138/H$8</f>
        <v>5.4913294797687862E-2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1622</v>
      </c>
      <c r="E139" s="166">
        <v>282708</v>
      </c>
      <c r="F139" s="166">
        <v>271972</v>
      </c>
      <c r="G139" s="166">
        <v>336971</v>
      </c>
      <c r="H139" s="166">
        <v>356153</v>
      </c>
      <c r="I139" s="167">
        <f t="shared" ref="I139:I146" si="46">IFERROR(H139/G139-1,"-")</f>
        <v>5.6924779877200127E-2</v>
      </c>
      <c r="J139" s="166">
        <f t="shared" si="45"/>
        <v>19182</v>
      </c>
      <c r="K139" s="167">
        <f t="shared" ref="K139:K146" si="47">H139/H$8</f>
        <v>2.499803119789781E-2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9134</v>
      </c>
      <c r="E140" s="166">
        <v>49416</v>
      </c>
      <c r="F140" s="166">
        <v>71144</v>
      </c>
      <c r="G140" s="166">
        <v>92268</v>
      </c>
      <c r="H140" s="166">
        <v>76791</v>
      </c>
      <c r="I140" s="167">
        <f t="shared" si="46"/>
        <v>-0.16773962804005726</v>
      </c>
      <c r="J140" s="166">
        <f t="shared" si="45"/>
        <v>-15477</v>
      </c>
      <c r="K140" s="167">
        <f t="shared" si="47"/>
        <v>5.3898852844641793E-3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20913</v>
      </c>
      <c r="E141" s="166">
        <v>71050</v>
      </c>
      <c r="F141" s="166">
        <v>70634</v>
      </c>
      <c r="G141" s="166">
        <v>78254</v>
      </c>
      <c r="H141" s="166">
        <v>65368</v>
      </c>
      <c r="I141" s="167">
        <f t="shared" si="46"/>
        <v>-0.16466889871444268</v>
      </c>
      <c r="J141" s="166">
        <f t="shared" si="45"/>
        <v>-12886</v>
      </c>
      <c r="K141" s="167">
        <f t="shared" si="47"/>
        <v>4.5881160718685065E-3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656</v>
      </c>
      <c r="E142" s="166">
        <v>24719</v>
      </c>
      <c r="F142" s="166">
        <v>27300</v>
      </c>
      <c r="G142" s="166">
        <v>27421</v>
      </c>
      <c r="H142" s="166">
        <v>20398</v>
      </c>
      <c r="I142" s="167">
        <f t="shared" si="46"/>
        <v>-0.25611757412202329</v>
      </c>
      <c r="J142" s="166">
        <f t="shared" si="45"/>
        <v>-7023</v>
      </c>
      <c r="K142" s="167">
        <f t="shared" si="47"/>
        <v>1.431715696273005E-3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2115</v>
      </c>
      <c r="E143" s="166">
        <v>13049</v>
      </c>
      <c r="F143" s="166">
        <v>16150</v>
      </c>
      <c r="G143" s="166">
        <v>19765</v>
      </c>
      <c r="H143" s="166">
        <v>13617</v>
      </c>
      <c r="I143" s="167">
        <f t="shared" si="46"/>
        <v>-0.31105489501644323</v>
      </c>
      <c r="J143" s="166">
        <f t="shared" si="45"/>
        <v>-6148</v>
      </c>
      <c r="K143" s="167">
        <f t="shared" si="47"/>
        <v>9.5576392960827088E-4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180</v>
      </c>
      <c r="E144" s="166">
        <v>13751</v>
      </c>
      <c r="F144" s="166">
        <v>18449</v>
      </c>
      <c r="G144" s="166">
        <v>16191</v>
      </c>
      <c r="H144" s="166">
        <v>17668</v>
      </c>
      <c r="I144" s="167">
        <f t="shared" si="46"/>
        <v>9.1223519239083339E-2</v>
      </c>
      <c r="J144" s="166">
        <f t="shared" si="45"/>
        <v>1477</v>
      </c>
      <c r="K144" s="167">
        <f t="shared" si="47"/>
        <v>1.2400996627978944E-3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171</v>
      </c>
      <c r="E145" s="166">
        <v>6351</v>
      </c>
      <c r="F145" s="166">
        <v>12518</v>
      </c>
      <c r="G145" s="166">
        <v>10444</v>
      </c>
      <c r="H145" s="166">
        <v>8605</v>
      </c>
      <c r="I145" s="167">
        <f t="shared" si="46"/>
        <v>-0.1760819609345079</v>
      </c>
      <c r="J145" s="166">
        <f t="shared" si="45"/>
        <v>-1839</v>
      </c>
      <c r="K145" s="167">
        <f t="shared" si="47"/>
        <v>6.0397654507447828E-4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36747</v>
      </c>
      <c r="E146" s="171">
        <f t="shared" si="49"/>
        <v>193257</v>
      </c>
      <c r="F146" s="171">
        <f t="shared" si="49"/>
        <v>225315</v>
      </c>
      <c r="G146" s="171">
        <f t="shared" si="49"/>
        <v>223083</v>
      </c>
      <c r="H146" s="171">
        <f t="shared" si="49"/>
        <v>223763</v>
      </c>
      <c r="I146" s="172">
        <f t="shared" si="46"/>
        <v>3.0481928250920554E-3</v>
      </c>
      <c r="J146" s="171">
        <f>H146-G146</f>
        <v>680</v>
      </c>
      <c r="K146" s="172">
        <f t="shared" si="47"/>
        <v>1.5705706409703715E-2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58285</v>
      </c>
      <c r="E148" s="178">
        <v>245019</v>
      </c>
      <c r="F148" s="178">
        <v>354884</v>
      </c>
      <c r="G148" s="178">
        <v>325390</v>
      </c>
      <c r="H148" s="178">
        <v>314379</v>
      </c>
      <c r="I148" s="179">
        <f>IFERROR(H148/G148-1,"-")</f>
        <v>-3.3839392728725493E-2</v>
      </c>
      <c r="J148" s="178">
        <f>H148-G148</f>
        <v>-11011</v>
      </c>
      <c r="K148" s="179">
        <f>H148/H$8</f>
        <v>2.2065954940612365E-2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30501</v>
      </c>
      <c r="E149" s="162">
        <v>93154</v>
      </c>
      <c r="F149" s="162">
        <v>131117</v>
      </c>
      <c r="G149" s="162">
        <v>116715</v>
      </c>
      <c r="H149" s="162">
        <v>109923</v>
      </c>
      <c r="I149" s="163">
        <f>IFERROR(H149/G149-1,"-")</f>
        <v>-5.8193034314355518E-2</v>
      </c>
      <c r="J149" s="162">
        <f t="shared" ref="J149:J159" si="50">H149-G149</f>
        <v>-6792</v>
      </c>
      <c r="K149" s="163">
        <f>H149/H$8</f>
        <v>7.7153880028148604E-3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26300</v>
      </c>
      <c r="E150" s="166">
        <v>49973</v>
      </c>
      <c r="F150" s="166">
        <v>86053</v>
      </c>
      <c r="G150" s="166">
        <v>78329</v>
      </c>
      <c r="H150" s="166">
        <v>70428</v>
      </c>
      <c r="I150" s="167">
        <f>IFERROR(H150/G150-1,"-")</f>
        <v>-0.10086940979713777</v>
      </c>
      <c r="J150" s="166">
        <f t="shared" si="50"/>
        <v>-7901</v>
      </c>
      <c r="K150" s="167">
        <f>H150/H$8</f>
        <v>4.9432725295183444E-3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4201</v>
      </c>
      <c r="E151" s="166">
        <v>43181</v>
      </c>
      <c r="F151" s="166">
        <v>45064</v>
      </c>
      <c r="G151" s="166">
        <v>38386</v>
      </c>
      <c r="H151" s="166">
        <v>39495</v>
      </c>
      <c r="I151" s="167">
        <f>IFERROR(H151/G151-1,"-")</f>
        <v>2.889074141614123E-2</v>
      </c>
      <c r="J151" s="166">
        <f t="shared" si="50"/>
        <v>1109</v>
      </c>
      <c r="K151" s="167">
        <f>H151/H$8</f>
        <v>2.772115473296516E-3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27784</v>
      </c>
      <c r="E152" s="162">
        <v>151865</v>
      </c>
      <c r="F152" s="162">
        <v>223767</v>
      </c>
      <c r="G152" s="162">
        <v>208675</v>
      </c>
      <c r="H152" s="162">
        <v>204456</v>
      </c>
      <c r="I152" s="163">
        <f>IFERROR(H152/G152-1,"-")</f>
        <v>-2.021804241044689E-2</v>
      </c>
      <c r="J152" s="162">
        <f t="shared" si="50"/>
        <v>-4219</v>
      </c>
      <c r="K152" s="163">
        <f>H152/H$8</f>
        <v>1.4350566937797505E-2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839</v>
      </c>
      <c r="E153" s="166">
        <v>54150</v>
      </c>
      <c r="F153" s="166">
        <v>90049</v>
      </c>
      <c r="G153" s="166">
        <v>76716</v>
      </c>
      <c r="H153" s="166">
        <v>47566</v>
      </c>
      <c r="I153" s="167">
        <f t="shared" ref="I153:I160" si="51">IFERROR(H153/G153-1,"-")</f>
        <v>-0.37997288701183585</v>
      </c>
      <c r="J153" s="166">
        <f t="shared" si="50"/>
        <v>-29150</v>
      </c>
      <c r="K153" s="167">
        <f t="shared" ref="K153:K160" si="52">H153/H$8</f>
        <v>3.3386110799549836E-3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8411</v>
      </c>
      <c r="E154" s="166">
        <v>45178</v>
      </c>
      <c r="F154" s="166">
        <v>50538</v>
      </c>
      <c r="G154" s="166">
        <v>53951</v>
      </c>
      <c r="H154" s="166">
        <v>49281</v>
      </c>
      <c r="I154" s="167">
        <f t="shared" si="51"/>
        <v>-8.6560026690886138E-2</v>
      </c>
      <c r="J154" s="166">
        <f t="shared" si="50"/>
        <v>-4670</v>
      </c>
      <c r="K154" s="167">
        <f t="shared" si="52"/>
        <v>3.4589852548303733E-3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6732</v>
      </c>
      <c r="E155" s="166">
        <v>13665</v>
      </c>
      <c r="F155" s="166">
        <v>28309</v>
      </c>
      <c r="G155" s="166">
        <v>18476</v>
      </c>
      <c r="H155" s="166">
        <v>53782</v>
      </c>
      <c r="I155" s="167">
        <f t="shared" si="51"/>
        <v>1.9109114526953888</v>
      </c>
      <c r="J155" s="166">
        <f t="shared" si="50"/>
        <v>35306</v>
      </c>
      <c r="K155" s="167">
        <f t="shared" si="52"/>
        <v>3.7749060484829275E-3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1133</v>
      </c>
      <c r="E156" s="166">
        <v>2998</v>
      </c>
      <c r="F156" s="166">
        <v>5150</v>
      </c>
      <c r="G156" s="166">
        <v>6760</v>
      </c>
      <c r="H156" s="166">
        <v>6029</v>
      </c>
      <c r="I156" s="167">
        <f t="shared" si="51"/>
        <v>-0.1081360946745562</v>
      </c>
      <c r="J156" s="166">
        <f t="shared" si="50"/>
        <v>-731</v>
      </c>
      <c r="K156" s="167">
        <f t="shared" si="52"/>
        <v>4.2316962118001507E-4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1071</v>
      </c>
      <c r="E157" s="166">
        <v>9510</v>
      </c>
      <c r="F157" s="166">
        <v>10976</v>
      </c>
      <c r="G157" s="166">
        <v>8469</v>
      </c>
      <c r="H157" s="166">
        <v>7703</v>
      </c>
      <c r="I157" s="167">
        <f t="shared" si="51"/>
        <v>-9.0447514464517598E-2</v>
      </c>
      <c r="J157" s="166">
        <f t="shared" si="50"/>
        <v>-766</v>
      </c>
      <c r="K157" s="167">
        <f t="shared" si="52"/>
        <v>5.4066604610211581E-4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192</v>
      </c>
      <c r="E158" s="166">
        <v>1264</v>
      </c>
      <c r="F158" s="166">
        <v>2945</v>
      </c>
      <c r="G158" s="166">
        <v>2070</v>
      </c>
      <c r="H158" s="166">
        <v>1577</v>
      </c>
      <c r="I158" s="167">
        <f t="shared" si="51"/>
        <v>-0.23816425120772944</v>
      </c>
      <c r="J158" s="166">
        <f t="shared" si="50"/>
        <v>-493</v>
      </c>
      <c r="K158" s="167">
        <f t="shared" si="52"/>
        <v>1.1068808966675795E-4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151</v>
      </c>
      <c r="E159" s="166">
        <v>2482</v>
      </c>
      <c r="F159" s="166">
        <v>3820</v>
      </c>
      <c r="G159" s="166">
        <v>3620</v>
      </c>
      <c r="H159" s="166">
        <v>2672</v>
      </c>
      <c r="I159" s="167">
        <f t="shared" si="51"/>
        <v>-0.26187845303867407</v>
      </c>
      <c r="J159" s="166">
        <f t="shared" si="50"/>
        <v>-948</v>
      </c>
      <c r="K159" s="167">
        <f t="shared" si="52"/>
        <v>1.8754507012655502E-4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9255</v>
      </c>
      <c r="E160" s="171">
        <f t="shared" si="54"/>
        <v>22618</v>
      </c>
      <c r="F160" s="171">
        <f t="shared" si="54"/>
        <v>31980</v>
      </c>
      <c r="G160" s="171">
        <f t="shared" si="54"/>
        <v>38613</v>
      </c>
      <c r="H160" s="171">
        <f t="shared" si="54"/>
        <v>35846</v>
      </c>
      <c r="I160" s="172">
        <f t="shared" si="51"/>
        <v>-7.165980369305669E-2</v>
      </c>
      <c r="J160" s="171">
        <f>H160-G160</f>
        <v>-2767</v>
      </c>
      <c r="K160" s="172">
        <f t="shared" si="52"/>
        <v>2.5159957274537765E-3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75D73-2AFF-46C4-A494-7FBD5FEB86A9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DFEEC-C9D3-422C-9CED-7118D266A72B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36815-EB70-47EA-A980-266C2A414871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114793</v>
      </c>
      <c r="F7" s="68">
        <v>379380</v>
      </c>
      <c r="G7" s="68">
        <v>391272</v>
      </c>
      <c r="H7" s="68">
        <v>451281</v>
      </c>
      <c r="I7" s="68">
        <v>445383</v>
      </c>
      <c r="J7" s="69">
        <f>I7/H7-1</f>
        <v>-1.3069462264088227E-2</v>
      </c>
      <c r="K7" s="68">
        <f>I7-H7</f>
        <v>-5898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42014</v>
      </c>
      <c r="F8" s="16">
        <v>145846</v>
      </c>
      <c r="G8" s="16">
        <v>150325</v>
      </c>
      <c r="H8" s="16">
        <v>161561</v>
      </c>
      <c r="I8" s="16">
        <v>153212</v>
      </c>
      <c r="J8" s="17">
        <f t="shared" ref="J8:J63" si="0">I8/H8-1</f>
        <v>-5.167707553184242E-2</v>
      </c>
      <c r="K8" s="16">
        <f t="shared" ref="K8:K50" si="1">I8-H8</f>
        <v>-8349</v>
      </c>
      <c r="L8" s="18">
        <f t="shared" ref="L8:L17" si="2">I8/$I$7</f>
        <v>0.34400055682412667</v>
      </c>
      <c r="P8" s="70"/>
    </row>
    <row r="9" spans="2:16" x14ac:dyDescent="0.25">
      <c r="B9" s="284"/>
      <c r="C9" s="286"/>
      <c r="D9" s="19" t="s">
        <v>47</v>
      </c>
      <c r="E9" s="20">
        <v>15428</v>
      </c>
      <c r="F9" s="20">
        <v>97379</v>
      </c>
      <c r="G9" s="20">
        <v>96632</v>
      </c>
      <c r="H9" s="20">
        <v>110622</v>
      </c>
      <c r="I9" s="20">
        <v>116586</v>
      </c>
      <c r="J9" s="62">
        <f t="shared" si="0"/>
        <v>5.3913326463090439E-2</v>
      </c>
      <c r="K9" s="20">
        <f t="shared" si="1"/>
        <v>5964</v>
      </c>
      <c r="L9" s="63">
        <f t="shared" si="2"/>
        <v>0.26176571624871181</v>
      </c>
      <c r="P9" s="70"/>
    </row>
    <row r="10" spans="2:16" x14ac:dyDescent="0.25">
      <c r="B10" s="284"/>
      <c r="C10" s="286"/>
      <c r="D10" s="19" t="s">
        <v>48</v>
      </c>
      <c r="E10" s="20">
        <v>1098</v>
      </c>
      <c r="F10" s="20">
        <v>2392</v>
      </c>
      <c r="G10" s="20">
        <v>3611</v>
      </c>
      <c r="H10" s="20">
        <v>1870</v>
      </c>
      <c r="I10" s="20">
        <v>2625</v>
      </c>
      <c r="J10" s="62">
        <f t="shared" si="0"/>
        <v>0.40374331550802145</v>
      </c>
      <c r="K10" s="20">
        <f t="shared" si="1"/>
        <v>755</v>
      </c>
      <c r="L10" s="63">
        <f t="shared" si="2"/>
        <v>5.8938037599100103E-3</v>
      </c>
      <c r="P10" s="70"/>
    </row>
    <row r="11" spans="2:16" x14ac:dyDescent="0.25">
      <c r="B11" s="284"/>
      <c r="C11" s="286"/>
      <c r="D11" s="19" t="s">
        <v>49</v>
      </c>
      <c r="E11" s="20">
        <v>4327</v>
      </c>
      <c r="F11" s="20">
        <v>12688</v>
      </c>
      <c r="G11" s="20">
        <v>7550</v>
      </c>
      <c r="H11" s="20">
        <v>22267</v>
      </c>
      <c r="I11" s="20">
        <v>16341</v>
      </c>
      <c r="J11" s="62">
        <f t="shared" si="0"/>
        <v>-0.26613374051286653</v>
      </c>
      <c r="K11" s="20">
        <f t="shared" si="1"/>
        <v>-5926</v>
      </c>
      <c r="L11" s="63">
        <f t="shared" si="2"/>
        <v>3.6689770377405513E-2</v>
      </c>
      <c r="P11" s="70"/>
    </row>
    <row r="12" spans="2:16" x14ac:dyDescent="0.25">
      <c r="B12" s="284"/>
      <c r="C12" s="286"/>
      <c r="D12" s="19" t="s">
        <v>50</v>
      </c>
      <c r="E12" s="20">
        <v>18010</v>
      </c>
      <c r="F12" s="20">
        <v>53595</v>
      </c>
      <c r="G12" s="20">
        <v>58098</v>
      </c>
      <c r="H12" s="20">
        <v>77065</v>
      </c>
      <c r="I12" s="20">
        <v>77025</v>
      </c>
      <c r="J12" s="62">
        <f t="shared" si="0"/>
        <v>-5.1904236683320004E-4</v>
      </c>
      <c r="K12" s="20">
        <f t="shared" si="1"/>
        <v>-40</v>
      </c>
      <c r="L12" s="63">
        <f t="shared" si="2"/>
        <v>0.17294104175507372</v>
      </c>
      <c r="P12" s="70"/>
    </row>
    <row r="13" spans="2:16" x14ac:dyDescent="0.25">
      <c r="B13" s="284"/>
      <c r="C13" s="286"/>
      <c r="D13" s="19" t="s">
        <v>51</v>
      </c>
      <c r="E13" s="20">
        <v>2659</v>
      </c>
      <c r="F13" s="20">
        <v>3632</v>
      </c>
      <c r="G13" s="20">
        <v>5013</v>
      </c>
      <c r="H13" s="20">
        <v>4992</v>
      </c>
      <c r="I13" s="20">
        <v>4998</v>
      </c>
      <c r="J13" s="62">
        <f t="shared" si="0"/>
        <v>1.2019230769231282E-3</v>
      </c>
      <c r="K13" s="20">
        <f t="shared" si="1"/>
        <v>6</v>
      </c>
      <c r="L13" s="63">
        <f t="shared" si="2"/>
        <v>1.122180235886866E-2</v>
      </c>
      <c r="P13" s="70"/>
    </row>
    <row r="14" spans="2:16" x14ac:dyDescent="0.25">
      <c r="B14" s="284"/>
      <c r="C14" s="286"/>
      <c r="D14" s="19" t="s">
        <v>52</v>
      </c>
      <c r="E14" s="20">
        <v>6562</v>
      </c>
      <c r="F14" s="20">
        <v>15949</v>
      </c>
      <c r="G14" s="20">
        <v>20694</v>
      </c>
      <c r="H14" s="20">
        <v>21715</v>
      </c>
      <c r="I14" s="20">
        <v>23114</v>
      </c>
      <c r="J14" s="62">
        <f t="shared" si="0"/>
        <v>6.4425512318673661E-2</v>
      </c>
      <c r="K14" s="20">
        <f t="shared" si="1"/>
        <v>1399</v>
      </c>
      <c r="L14" s="63">
        <f t="shared" si="2"/>
        <v>5.1896906707260944E-2</v>
      </c>
      <c r="P14" s="70"/>
    </row>
    <row r="15" spans="2:16" x14ac:dyDescent="0.25">
      <c r="B15" s="284"/>
      <c r="C15" s="286"/>
      <c r="D15" s="19" t="s">
        <v>53</v>
      </c>
      <c r="E15" s="20">
        <v>12545</v>
      </c>
      <c r="F15" s="20">
        <v>18214</v>
      </c>
      <c r="G15" s="20">
        <v>17881</v>
      </c>
      <c r="H15" s="20">
        <v>17439</v>
      </c>
      <c r="I15" s="20">
        <v>22620</v>
      </c>
      <c r="J15" s="62">
        <f t="shared" si="0"/>
        <v>0.29709272320660585</v>
      </c>
      <c r="K15" s="20">
        <f t="shared" si="1"/>
        <v>5181</v>
      </c>
      <c r="L15" s="63">
        <f t="shared" si="2"/>
        <v>5.0787748971110255E-2</v>
      </c>
      <c r="P15" s="70"/>
    </row>
    <row r="16" spans="2:16" x14ac:dyDescent="0.25">
      <c r="B16" s="284"/>
      <c r="C16" s="286"/>
      <c r="D16" s="19" t="s">
        <v>54</v>
      </c>
      <c r="E16" s="20">
        <v>6823</v>
      </c>
      <c r="F16" s="20">
        <v>20251</v>
      </c>
      <c r="G16" s="20">
        <v>21547</v>
      </c>
      <c r="H16" s="20">
        <v>23449</v>
      </c>
      <c r="I16" s="20">
        <v>19536</v>
      </c>
      <c r="J16" s="62">
        <f t="shared" si="0"/>
        <v>-0.16687278775214298</v>
      </c>
      <c r="K16" s="20">
        <f t="shared" si="1"/>
        <v>-3913</v>
      </c>
      <c r="L16" s="63">
        <f t="shared" si="2"/>
        <v>4.3863371525181695E-2</v>
      </c>
      <c r="P16" s="70"/>
    </row>
    <row r="17" spans="2:16" x14ac:dyDescent="0.25">
      <c r="B17" s="284"/>
      <c r="C17" s="287"/>
      <c r="D17" s="23" t="s">
        <v>55</v>
      </c>
      <c r="E17" s="71">
        <v>5327</v>
      </c>
      <c r="F17" s="71">
        <v>9434</v>
      </c>
      <c r="G17" s="71">
        <v>9921</v>
      </c>
      <c r="H17" s="71">
        <v>10301</v>
      </c>
      <c r="I17" s="71">
        <v>9326</v>
      </c>
      <c r="J17" s="25">
        <f t="shared" si="0"/>
        <v>-9.4651004756819757E-2</v>
      </c>
      <c r="K17" s="71">
        <f t="shared" si="1"/>
        <v>-975</v>
      </c>
      <c r="L17" s="47">
        <f t="shared" si="2"/>
        <v>2.0939281472350763E-2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126630</v>
      </c>
      <c r="F18" s="68">
        <v>442696</v>
      </c>
      <c r="G18" s="68">
        <v>458991</v>
      </c>
      <c r="H18" s="68">
        <v>524287</v>
      </c>
      <c r="I18" s="68">
        <v>512690</v>
      </c>
      <c r="J18" s="69">
        <f t="shared" si="0"/>
        <v>-2.211956428444728E-2</v>
      </c>
      <c r="K18" s="68">
        <f t="shared" si="1"/>
        <v>-11597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46850</v>
      </c>
      <c r="F19" s="27">
        <v>173757</v>
      </c>
      <c r="G19" s="27">
        <v>180265</v>
      </c>
      <c r="H19" s="27">
        <v>191773</v>
      </c>
      <c r="I19" s="27">
        <v>179959</v>
      </c>
      <c r="J19" s="28">
        <f t="shared" si="0"/>
        <v>-6.1604083995140058E-2</v>
      </c>
      <c r="K19" s="27">
        <f t="shared" si="1"/>
        <v>-11814</v>
      </c>
      <c r="L19" s="18">
        <f t="shared" si="3"/>
        <v>0.35100938188769043</v>
      </c>
    </row>
    <row r="20" spans="2:16" x14ac:dyDescent="0.25">
      <c r="B20" s="284"/>
      <c r="C20" s="289"/>
      <c r="D20" s="4" t="s">
        <v>47</v>
      </c>
      <c r="E20" s="29">
        <v>17266</v>
      </c>
      <c r="F20" s="29">
        <v>114893</v>
      </c>
      <c r="G20" s="29">
        <v>115342</v>
      </c>
      <c r="H20" s="29">
        <v>130601</v>
      </c>
      <c r="I20" s="29">
        <v>135429</v>
      </c>
      <c r="J20" s="72">
        <f t="shared" si="0"/>
        <v>3.6967557675668727E-2</v>
      </c>
      <c r="K20" s="29">
        <f t="shared" si="1"/>
        <v>4828</v>
      </c>
      <c r="L20" s="63">
        <f>I20/$I$18</f>
        <v>0.26415377713628119</v>
      </c>
    </row>
    <row r="21" spans="2:16" x14ac:dyDescent="0.25">
      <c r="B21" s="284"/>
      <c r="C21" s="289"/>
      <c r="D21" s="4" t="s">
        <v>48</v>
      </c>
      <c r="E21" s="29">
        <v>1138</v>
      </c>
      <c r="F21" s="29">
        <v>2720</v>
      </c>
      <c r="G21" s="29">
        <v>3840</v>
      </c>
      <c r="H21" s="29">
        <v>2122</v>
      </c>
      <c r="I21" s="29">
        <v>2937</v>
      </c>
      <c r="J21" s="72">
        <f t="shared" si="0"/>
        <v>0.38407163053722893</v>
      </c>
      <c r="K21" s="29">
        <f t="shared" si="1"/>
        <v>815</v>
      </c>
      <c r="L21" s="63">
        <f t="shared" ref="L21:L28" si="4">I21/$I$18</f>
        <v>5.728607930718368E-3</v>
      </c>
    </row>
    <row r="22" spans="2:16" x14ac:dyDescent="0.25">
      <c r="B22" s="284"/>
      <c r="C22" s="289"/>
      <c r="D22" s="4" t="s">
        <v>49</v>
      </c>
      <c r="E22" s="29">
        <v>5718</v>
      </c>
      <c r="F22" s="29">
        <v>14291</v>
      </c>
      <c r="G22" s="29">
        <v>8776</v>
      </c>
      <c r="H22" s="29">
        <v>25329</v>
      </c>
      <c r="I22" s="29">
        <v>18520</v>
      </c>
      <c r="J22" s="72">
        <f t="shared" si="0"/>
        <v>-0.26882229855106798</v>
      </c>
      <c r="K22" s="29">
        <f t="shared" si="1"/>
        <v>-6809</v>
      </c>
      <c r="L22" s="63">
        <f t="shared" si="4"/>
        <v>3.6123193352708263E-2</v>
      </c>
    </row>
    <row r="23" spans="2:16" x14ac:dyDescent="0.25">
      <c r="B23" s="284"/>
      <c r="C23" s="289"/>
      <c r="D23" s="4" t="s">
        <v>50</v>
      </c>
      <c r="E23" s="29">
        <v>19096</v>
      </c>
      <c r="F23" s="29">
        <v>61056</v>
      </c>
      <c r="G23" s="29">
        <v>66758</v>
      </c>
      <c r="H23" s="29">
        <v>86719</v>
      </c>
      <c r="I23" s="29">
        <v>86940</v>
      </c>
      <c r="J23" s="72">
        <f t="shared" si="0"/>
        <v>2.5484611215536024E-3</v>
      </c>
      <c r="K23" s="29">
        <f t="shared" si="1"/>
        <v>221</v>
      </c>
      <c r="L23" s="63">
        <f t="shared" si="4"/>
        <v>0.16957615713199009</v>
      </c>
    </row>
    <row r="24" spans="2:16" x14ac:dyDescent="0.25">
      <c r="B24" s="284"/>
      <c r="C24" s="289"/>
      <c r="D24" s="4" t="s">
        <v>51</v>
      </c>
      <c r="E24" s="29">
        <v>2751</v>
      </c>
      <c r="F24" s="29">
        <v>3819</v>
      </c>
      <c r="G24" s="29">
        <v>5279</v>
      </c>
      <c r="H24" s="29">
        <v>5198</v>
      </c>
      <c r="I24" s="29">
        <v>5248</v>
      </c>
      <c r="J24" s="72">
        <f t="shared" si="0"/>
        <v>9.6190842631780349E-3</v>
      </c>
      <c r="K24" s="29">
        <f t="shared" si="1"/>
        <v>50</v>
      </c>
      <c r="L24" s="63">
        <f t="shared" si="4"/>
        <v>1.0236205114201565E-2</v>
      </c>
    </row>
    <row r="25" spans="2:16" x14ac:dyDescent="0.25">
      <c r="B25" s="284"/>
      <c r="C25" s="289"/>
      <c r="D25" s="4" t="s">
        <v>52</v>
      </c>
      <c r="E25" s="29">
        <v>7717</v>
      </c>
      <c r="F25" s="29">
        <v>18718</v>
      </c>
      <c r="G25" s="29">
        <v>23616</v>
      </c>
      <c r="H25" s="29">
        <v>24885</v>
      </c>
      <c r="I25" s="29">
        <v>26096</v>
      </c>
      <c r="J25" s="72">
        <f t="shared" si="0"/>
        <v>4.8663853727144879E-2</v>
      </c>
      <c r="K25" s="29">
        <f t="shared" si="1"/>
        <v>1211</v>
      </c>
      <c r="L25" s="63">
        <f t="shared" si="4"/>
        <v>5.0900154089215707E-2</v>
      </c>
    </row>
    <row r="26" spans="2:16" x14ac:dyDescent="0.25">
      <c r="B26" s="284"/>
      <c r="C26" s="289"/>
      <c r="D26" s="4" t="s">
        <v>53</v>
      </c>
      <c r="E26" s="29">
        <v>12904</v>
      </c>
      <c r="F26" s="29">
        <v>19142</v>
      </c>
      <c r="G26" s="29">
        <v>18563</v>
      </c>
      <c r="H26" s="29">
        <v>18107</v>
      </c>
      <c r="I26" s="29">
        <v>23181</v>
      </c>
      <c r="J26" s="72">
        <f t="shared" si="0"/>
        <v>0.28022311813110945</v>
      </c>
      <c r="K26" s="29">
        <f t="shared" si="1"/>
        <v>5074</v>
      </c>
      <c r="L26" s="63">
        <f t="shared" si="4"/>
        <v>4.5214457079326691E-2</v>
      </c>
    </row>
    <row r="27" spans="2:16" x14ac:dyDescent="0.25">
      <c r="B27" s="284"/>
      <c r="C27" s="289"/>
      <c r="D27" s="4" t="s">
        <v>54</v>
      </c>
      <c r="E27" s="29">
        <v>7502</v>
      </c>
      <c r="F27" s="29">
        <v>23721</v>
      </c>
      <c r="G27" s="29">
        <v>25208</v>
      </c>
      <c r="H27" s="29">
        <v>27847</v>
      </c>
      <c r="I27" s="29">
        <v>23331</v>
      </c>
      <c r="J27" s="30">
        <f t="shared" si="0"/>
        <v>-0.16217186770567749</v>
      </c>
      <c r="K27" s="29">
        <f t="shared" si="1"/>
        <v>-4516</v>
      </c>
      <c r="L27" s="31">
        <f t="shared" si="4"/>
        <v>4.5507031539526809E-2</v>
      </c>
    </row>
    <row r="28" spans="2:16" x14ac:dyDescent="0.25">
      <c r="B28" s="284"/>
      <c r="C28" s="290"/>
      <c r="D28" s="32" t="s">
        <v>55</v>
      </c>
      <c r="E28" s="73">
        <v>5688</v>
      </c>
      <c r="F28" s="73">
        <v>10579</v>
      </c>
      <c r="G28" s="73">
        <v>11344</v>
      </c>
      <c r="H28" s="73">
        <v>11706</v>
      </c>
      <c r="I28" s="73">
        <v>11049</v>
      </c>
      <c r="J28" s="34">
        <f t="shared" si="0"/>
        <v>-5.6125064069707853E-2</v>
      </c>
      <c r="K28" s="73">
        <f t="shared" si="1"/>
        <v>-657</v>
      </c>
      <c r="L28" s="74">
        <f t="shared" si="4"/>
        <v>2.1551034738340909E-2</v>
      </c>
    </row>
    <row r="29" spans="2:16" x14ac:dyDescent="0.25">
      <c r="B29" s="284"/>
      <c r="C29" s="291" t="s">
        <v>21</v>
      </c>
      <c r="D29" s="67" t="s">
        <v>45</v>
      </c>
      <c r="E29" s="68">
        <v>476054</v>
      </c>
      <c r="F29" s="68">
        <v>2369938</v>
      </c>
      <c r="G29" s="68">
        <v>2470513</v>
      </c>
      <c r="H29" s="68">
        <v>2761397</v>
      </c>
      <c r="I29" s="68">
        <v>2610424</v>
      </c>
      <c r="J29" s="69">
        <f t="shared" si="0"/>
        <v>-5.4672689222158177E-2</v>
      </c>
      <c r="K29" s="68">
        <f t="shared" si="1"/>
        <v>-150973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187306</v>
      </c>
      <c r="F30" s="16">
        <v>995707</v>
      </c>
      <c r="G30" s="16">
        <v>1038688</v>
      </c>
      <c r="H30" s="16">
        <v>1088673</v>
      </c>
      <c r="I30" s="16">
        <v>990589</v>
      </c>
      <c r="J30" s="17">
        <f t="shared" si="0"/>
        <v>-9.0095005571002473E-2</v>
      </c>
      <c r="K30" s="16">
        <f t="shared" si="1"/>
        <v>-98084</v>
      </c>
      <c r="L30" s="18">
        <f t="shared" si="5"/>
        <v>0.37947436891478165</v>
      </c>
    </row>
    <row r="31" spans="2:16" x14ac:dyDescent="0.25">
      <c r="B31" s="284"/>
      <c r="C31" s="286"/>
      <c r="D31" s="19" t="s">
        <v>47</v>
      </c>
      <c r="E31" s="20">
        <v>71284</v>
      </c>
      <c r="F31" s="20">
        <v>653261</v>
      </c>
      <c r="G31" s="20">
        <v>671021</v>
      </c>
      <c r="H31" s="20">
        <v>746827</v>
      </c>
      <c r="I31" s="20">
        <v>741128</v>
      </c>
      <c r="J31" s="62">
        <f>I31/H31-1</f>
        <v>-7.6309506753237111E-3</v>
      </c>
      <c r="K31" s="20">
        <f t="shared" si="1"/>
        <v>-5699</v>
      </c>
      <c r="L31" s="63">
        <f>I31/$I$29</f>
        <v>0.28391096618786832</v>
      </c>
    </row>
    <row r="32" spans="2:16" x14ac:dyDescent="0.25">
      <c r="B32" s="284"/>
      <c r="C32" s="286"/>
      <c r="D32" s="19" t="s">
        <v>48</v>
      </c>
      <c r="E32" s="20">
        <v>3321</v>
      </c>
      <c r="F32" s="20">
        <v>11098</v>
      </c>
      <c r="G32" s="20">
        <v>10740</v>
      </c>
      <c r="H32" s="20">
        <v>7817</v>
      </c>
      <c r="I32" s="20">
        <v>10049</v>
      </c>
      <c r="J32" s="62">
        <f t="shared" ref="J32:J41" si="6">I32/H32-1</f>
        <v>0.28553153383651009</v>
      </c>
      <c r="K32" s="20">
        <f t="shared" si="1"/>
        <v>2232</v>
      </c>
      <c r="L32" s="63">
        <f t="shared" ref="L32:L39" si="7">I32/$I$29</f>
        <v>3.8495662007398033E-3</v>
      </c>
    </row>
    <row r="33" spans="2:12" x14ac:dyDescent="0.25">
      <c r="B33" s="284"/>
      <c r="C33" s="286"/>
      <c r="D33" s="19" t="s">
        <v>49</v>
      </c>
      <c r="E33" s="20">
        <v>35027</v>
      </c>
      <c r="F33" s="20">
        <v>68461</v>
      </c>
      <c r="G33" s="20">
        <v>41121</v>
      </c>
      <c r="H33" s="20">
        <v>124784</v>
      </c>
      <c r="I33" s="20">
        <v>84984</v>
      </c>
      <c r="J33" s="62">
        <f t="shared" si="6"/>
        <v>-0.31895114758302345</v>
      </c>
      <c r="K33" s="20">
        <f t="shared" si="1"/>
        <v>-39800</v>
      </c>
      <c r="L33" s="63">
        <f t="shared" si="7"/>
        <v>3.2555630809401076E-2</v>
      </c>
    </row>
    <row r="34" spans="2:12" x14ac:dyDescent="0.25">
      <c r="B34" s="284"/>
      <c r="C34" s="286"/>
      <c r="D34" s="19" t="s">
        <v>50</v>
      </c>
      <c r="E34" s="20">
        <v>65490</v>
      </c>
      <c r="F34" s="20">
        <v>310799</v>
      </c>
      <c r="G34" s="20">
        <v>340598</v>
      </c>
      <c r="H34" s="20">
        <v>405702</v>
      </c>
      <c r="I34" s="20">
        <v>405133</v>
      </c>
      <c r="J34" s="62">
        <f t="shared" si="6"/>
        <v>-1.4025072590225784E-3</v>
      </c>
      <c r="K34" s="20">
        <f t="shared" si="1"/>
        <v>-569</v>
      </c>
      <c r="L34" s="63">
        <f t="shared" si="7"/>
        <v>0.15519815937947246</v>
      </c>
    </row>
    <row r="35" spans="2:12" x14ac:dyDescent="0.25">
      <c r="B35" s="284"/>
      <c r="C35" s="286"/>
      <c r="D35" s="19" t="s">
        <v>51</v>
      </c>
      <c r="E35" s="20">
        <v>5644</v>
      </c>
      <c r="F35" s="20">
        <v>10085</v>
      </c>
      <c r="G35" s="20">
        <v>12793</v>
      </c>
      <c r="H35" s="20">
        <v>12513</v>
      </c>
      <c r="I35" s="20">
        <v>13411</v>
      </c>
      <c r="J35" s="62">
        <f t="shared" si="6"/>
        <v>7.1765364021417755E-2</v>
      </c>
      <c r="K35" s="20">
        <f t="shared" si="1"/>
        <v>898</v>
      </c>
      <c r="L35" s="63">
        <f t="shared" si="7"/>
        <v>5.1374795818610311E-3</v>
      </c>
    </row>
    <row r="36" spans="2:12" x14ac:dyDescent="0.25">
      <c r="B36" s="284"/>
      <c r="C36" s="286"/>
      <c r="D36" s="19" t="s">
        <v>52</v>
      </c>
      <c r="E36" s="20">
        <v>42859</v>
      </c>
      <c r="F36" s="20">
        <v>104052</v>
      </c>
      <c r="G36" s="20">
        <v>111302</v>
      </c>
      <c r="H36" s="20">
        <v>117998</v>
      </c>
      <c r="I36" s="20">
        <v>115884</v>
      </c>
      <c r="J36" s="62">
        <f t="shared" si="6"/>
        <v>-1.7915557890811673E-2</v>
      </c>
      <c r="K36" s="20">
        <f t="shared" si="1"/>
        <v>-2114</v>
      </c>
      <c r="L36" s="63">
        <f t="shared" si="7"/>
        <v>4.4392788297992973E-2</v>
      </c>
    </row>
    <row r="37" spans="2:12" x14ac:dyDescent="0.25">
      <c r="B37" s="284"/>
      <c r="C37" s="286"/>
      <c r="D37" s="19" t="s">
        <v>53</v>
      </c>
      <c r="E37" s="20">
        <v>24025</v>
      </c>
      <c r="F37" s="20">
        <v>44866</v>
      </c>
      <c r="G37" s="20">
        <v>42611</v>
      </c>
      <c r="H37" s="20">
        <v>38316</v>
      </c>
      <c r="I37" s="20">
        <v>45582</v>
      </c>
      <c r="J37" s="62">
        <f t="shared" si="6"/>
        <v>0.18963357344190412</v>
      </c>
      <c r="K37" s="20">
        <f t="shared" si="1"/>
        <v>7266</v>
      </c>
      <c r="L37" s="63">
        <f t="shared" si="7"/>
        <v>1.746153115355973E-2</v>
      </c>
    </row>
    <row r="38" spans="2:12" x14ac:dyDescent="0.25">
      <c r="B38" s="284"/>
      <c r="C38" s="286"/>
      <c r="D38" s="19" t="s">
        <v>54</v>
      </c>
      <c r="E38" s="20">
        <v>24096</v>
      </c>
      <c r="F38" s="20">
        <v>125910</v>
      </c>
      <c r="G38" s="20">
        <v>140451</v>
      </c>
      <c r="H38" s="20">
        <v>159924</v>
      </c>
      <c r="I38" s="20">
        <v>143215</v>
      </c>
      <c r="J38" s="21">
        <f t="shared" si="6"/>
        <v>-0.10448087841724818</v>
      </c>
      <c r="K38" s="20">
        <f t="shared" si="1"/>
        <v>-16709</v>
      </c>
      <c r="L38" s="22">
        <f t="shared" si="7"/>
        <v>5.4862734942675982E-2</v>
      </c>
    </row>
    <row r="39" spans="2:12" x14ac:dyDescent="0.25">
      <c r="B39" s="284"/>
      <c r="C39" s="287"/>
      <c r="D39" s="23" t="s">
        <v>55</v>
      </c>
      <c r="E39" s="71">
        <v>17002</v>
      </c>
      <c r="F39" s="71">
        <v>45699</v>
      </c>
      <c r="G39" s="71">
        <v>61188</v>
      </c>
      <c r="H39" s="71">
        <v>58843</v>
      </c>
      <c r="I39" s="71">
        <v>60449</v>
      </c>
      <c r="J39" s="25">
        <f t="shared" si="6"/>
        <v>2.7292966028244603E-2</v>
      </c>
      <c r="K39" s="71">
        <f t="shared" si="1"/>
        <v>1606</v>
      </c>
      <c r="L39" s="47">
        <f t="shared" si="7"/>
        <v>2.3156774531646968E-2</v>
      </c>
    </row>
    <row r="40" spans="2:12" x14ac:dyDescent="0.25">
      <c r="B40" s="284"/>
      <c r="C40" s="300" t="s">
        <v>22</v>
      </c>
      <c r="D40" s="67" t="s">
        <v>45</v>
      </c>
      <c r="E40" s="75">
        <v>4.1470647164896812</v>
      </c>
      <c r="F40" s="75">
        <v>6.2468712109230848</v>
      </c>
      <c r="G40" s="75">
        <v>6.3140551841174428</v>
      </c>
      <c r="H40" s="75">
        <v>6.1190189704419193</v>
      </c>
      <c r="I40" s="75">
        <v>5.8610768709178389</v>
      </c>
      <c r="J40" s="69">
        <f t="shared" si="6"/>
        <v>-4.2154159150359916E-2</v>
      </c>
      <c r="K40" s="75">
        <f t="shared" si="1"/>
        <v>-0.25794209952408043</v>
      </c>
      <c r="L40" s="69"/>
    </row>
    <row r="41" spans="2:12" x14ac:dyDescent="0.25">
      <c r="B41" s="284"/>
      <c r="C41" s="301"/>
      <c r="D41" s="26" t="s">
        <v>46</v>
      </c>
      <c r="E41" s="35">
        <v>4.458180606464512</v>
      </c>
      <c r="F41" s="35">
        <v>6.827112159401012</v>
      </c>
      <c r="G41" s="35">
        <v>6.9096158323632126</v>
      </c>
      <c r="H41" s="35">
        <v>6.7384641095313844</v>
      </c>
      <c r="I41" s="35">
        <v>6.465479205284181</v>
      </c>
      <c r="J41" s="36">
        <f t="shared" si="6"/>
        <v>-4.0511442935649566E-2</v>
      </c>
      <c r="K41" s="37">
        <f t="shared" si="1"/>
        <v>-0.27298490424720345</v>
      </c>
      <c r="L41" s="38"/>
    </row>
    <row r="42" spans="2:12" x14ac:dyDescent="0.25">
      <c r="B42" s="284"/>
      <c r="C42" s="301"/>
      <c r="D42" s="4" t="s">
        <v>47</v>
      </c>
      <c r="E42" s="39">
        <v>4.6204303863106038</v>
      </c>
      <c r="F42" s="39">
        <v>6.7084381642859343</v>
      </c>
      <c r="G42" s="39">
        <v>6.9440868449374946</v>
      </c>
      <c r="H42" s="39">
        <v>6.7511616134222852</v>
      </c>
      <c r="I42" s="39">
        <v>6.3569210711406177</v>
      </c>
      <c r="J42" s="76">
        <f t="shared" si="0"/>
        <v>-5.8395956852500763E-2</v>
      </c>
      <c r="K42" s="41">
        <f t="shared" si="1"/>
        <v>-0.39424054228166749</v>
      </c>
      <c r="L42" s="77"/>
    </row>
    <row r="43" spans="2:12" x14ac:dyDescent="0.25">
      <c r="B43" s="284"/>
      <c r="C43" s="301"/>
      <c r="D43" s="4" t="s">
        <v>48</v>
      </c>
      <c r="E43" s="39">
        <v>3.0245901639344264</v>
      </c>
      <c r="F43" s="39">
        <v>4.6396321070234112</v>
      </c>
      <c r="G43" s="39">
        <v>2.9742453613957354</v>
      </c>
      <c r="H43" s="39">
        <v>4.1802139037433159</v>
      </c>
      <c r="I43" s="39">
        <v>3.8281904761904761</v>
      </c>
      <c r="J43" s="76">
        <f t="shared" si="0"/>
        <v>-8.4211821609800452E-2</v>
      </c>
      <c r="K43" s="41">
        <f t="shared" si="1"/>
        <v>-0.35202342755283977</v>
      </c>
      <c r="L43" s="77"/>
    </row>
    <row r="44" spans="2:12" x14ac:dyDescent="0.25">
      <c r="B44" s="284"/>
      <c r="C44" s="301"/>
      <c r="D44" s="4" t="s">
        <v>49</v>
      </c>
      <c r="E44" s="39">
        <v>8.0949849780448346</v>
      </c>
      <c r="F44" s="39">
        <v>5.3957282471626735</v>
      </c>
      <c r="G44" s="39">
        <v>5.4464900662251656</v>
      </c>
      <c r="H44" s="39">
        <v>5.6039879642520321</v>
      </c>
      <c r="I44" s="39">
        <v>5.2006609142647333</v>
      </c>
      <c r="J44" s="76">
        <f t="shared" si="0"/>
        <v>-7.1971434014514557E-2</v>
      </c>
      <c r="K44" s="41">
        <f t="shared" si="1"/>
        <v>-0.40332704998729874</v>
      </c>
      <c r="L44" s="77"/>
    </row>
    <row r="45" spans="2:12" x14ac:dyDescent="0.25">
      <c r="B45" s="284"/>
      <c r="C45" s="301"/>
      <c r="D45" s="4" t="s">
        <v>50</v>
      </c>
      <c r="E45" s="39">
        <v>3.6363131593559133</v>
      </c>
      <c r="F45" s="39">
        <v>5.7990297602388283</v>
      </c>
      <c r="G45" s="39">
        <v>5.8624737512478911</v>
      </c>
      <c r="H45" s="39">
        <v>5.2644131577239994</v>
      </c>
      <c r="I45" s="39">
        <v>5.2597598182408305</v>
      </c>
      <c r="J45" s="76">
        <f t="shared" si="0"/>
        <v>-8.8392368603162907E-4</v>
      </c>
      <c r="K45" s="41">
        <f t="shared" si="1"/>
        <v>-4.6533394831689279E-3</v>
      </c>
      <c r="L45" s="77"/>
    </row>
    <row r="46" spans="2:12" x14ac:dyDescent="0.25">
      <c r="B46" s="284"/>
      <c r="C46" s="301"/>
      <c r="D46" s="4" t="s">
        <v>51</v>
      </c>
      <c r="E46" s="39">
        <v>2.1226024821361413</v>
      </c>
      <c r="F46" s="39">
        <v>2.77670704845815</v>
      </c>
      <c r="G46" s="39">
        <v>2.5519648912826649</v>
      </c>
      <c r="H46" s="39">
        <v>2.5066105769230771</v>
      </c>
      <c r="I46" s="39">
        <v>2.6832733093237295</v>
      </c>
      <c r="J46" s="76">
        <f t="shared" si="0"/>
        <v>7.0478730931355926E-2</v>
      </c>
      <c r="K46" s="41">
        <f t="shared" si="1"/>
        <v>0.17666273240065244</v>
      </c>
      <c r="L46" s="77"/>
    </row>
    <row r="47" spans="2:12" x14ac:dyDescent="0.25">
      <c r="B47" s="284"/>
      <c r="C47" s="301"/>
      <c r="D47" s="4" t="s">
        <v>52</v>
      </c>
      <c r="E47" s="39">
        <v>6.53139286802804</v>
      </c>
      <c r="F47" s="39">
        <v>6.5240453946955919</v>
      </c>
      <c r="G47" s="39">
        <v>5.3784671885570701</v>
      </c>
      <c r="H47" s="39">
        <v>5.433939673037071</v>
      </c>
      <c r="I47" s="39">
        <v>5.0135848403564935</v>
      </c>
      <c r="J47" s="76">
        <f t="shared" si="0"/>
        <v>-7.7357287340961256E-2</v>
      </c>
      <c r="K47" s="41">
        <f t="shared" si="1"/>
        <v>-0.42035483268057749</v>
      </c>
      <c r="L47" s="77"/>
    </row>
    <row r="48" spans="2:12" x14ac:dyDescent="0.25">
      <c r="B48" s="284"/>
      <c r="C48" s="301"/>
      <c r="D48" s="4" t="s">
        <v>53</v>
      </c>
      <c r="E48" s="39">
        <v>1.9151056197688323</v>
      </c>
      <c r="F48" s="39">
        <v>2.4632700120786208</v>
      </c>
      <c r="G48" s="39">
        <v>2.3830322688887646</v>
      </c>
      <c r="H48" s="39">
        <v>2.197144331670394</v>
      </c>
      <c r="I48" s="39">
        <v>2.0151193633952253</v>
      </c>
      <c r="J48" s="76">
        <f t="shared" si="0"/>
        <v>-8.2846158830532035E-2</v>
      </c>
      <c r="K48" s="41">
        <f t="shared" si="1"/>
        <v>-0.18202496827516867</v>
      </c>
      <c r="L48" s="77"/>
    </row>
    <row r="49" spans="2:12" x14ac:dyDescent="0.25">
      <c r="B49" s="284"/>
      <c r="C49" s="301"/>
      <c r="D49" s="4" t="s">
        <v>54</v>
      </c>
      <c r="E49" s="39">
        <v>3.5315843470614099</v>
      </c>
      <c r="F49" s="39">
        <v>6.2174707421855713</v>
      </c>
      <c r="G49" s="39">
        <v>6.5183552234649831</v>
      </c>
      <c r="H49" s="39">
        <v>6.820077615250117</v>
      </c>
      <c r="I49" s="39">
        <v>7.3308251433251437</v>
      </c>
      <c r="J49" s="40">
        <f t="shared" si="0"/>
        <v>7.4888814598379927E-2</v>
      </c>
      <c r="K49" s="41">
        <f t="shared" si="1"/>
        <v>0.51074752807502666</v>
      </c>
      <c r="L49" s="42"/>
    </row>
    <row r="50" spans="2:12" x14ac:dyDescent="0.25">
      <c r="B50" s="284"/>
      <c r="C50" s="302"/>
      <c r="D50" s="32" t="s">
        <v>55</v>
      </c>
      <c r="E50" s="78">
        <v>3.1916651023089919</v>
      </c>
      <c r="F50" s="78">
        <v>4.8440746237015055</v>
      </c>
      <c r="G50" s="78">
        <v>6.1675234351375865</v>
      </c>
      <c r="H50" s="78">
        <v>5.7123580234928646</v>
      </c>
      <c r="I50" s="78">
        <v>6.4817713918078494</v>
      </c>
      <c r="J50" s="65">
        <f t="shared" si="0"/>
        <v>0.13469277750985942</v>
      </c>
      <c r="K50" s="79">
        <f t="shared" si="1"/>
        <v>0.76941336831498486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0.28110000000000002</v>
      </c>
      <c r="F51" s="69">
        <v>0.62519999999999998</v>
      </c>
      <c r="G51" s="69">
        <v>15.596000000000004</v>
      </c>
      <c r="H51" s="69">
        <v>16.962200000000003</v>
      </c>
      <c r="I51" s="69">
        <v>16.379500000000004</v>
      </c>
      <c r="J51" s="69">
        <f t="shared" si="0"/>
        <v>-3.4352855172088415E-2</v>
      </c>
      <c r="K51" s="75">
        <f t="shared" ref="K51" si="8">(I51-H51)*100</f>
        <v>-58.269999999999911</v>
      </c>
      <c r="L51" s="69"/>
    </row>
    <row r="52" spans="2:12" x14ac:dyDescent="0.25">
      <c r="B52" s="284"/>
      <c r="C52" s="293"/>
      <c r="D52" s="15" t="s">
        <v>46</v>
      </c>
      <c r="E52" s="18">
        <v>0.3014</v>
      </c>
      <c r="F52" s="18">
        <v>0.72030000000000005</v>
      </c>
      <c r="G52" s="18">
        <v>0.73370000000000002</v>
      </c>
      <c r="H52" s="18">
        <v>0.76329999999999998</v>
      </c>
      <c r="I52" s="18">
        <v>0.73699999999999999</v>
      </c>
      <c r="J52" s="17">
        <f t="shared" si="0"/>
        <v>-3.445565308528753E-2</v>
      </c>
      <c r="K52" s="44">
        <f>(I52-H52)*100</f>
        <v>-2.629999999999999</v>
      </c>
      <c r="L52" s="18"/>
    </row>
    <row r="53" spans="2:12" x14ac:dyDescent="0.25">
      <c r="B53" s="284"/>
      <c r="C53" s="293"/>
      <c r="D53" s="19" t="s">
        <v>47</v>
      </c>
      <c r="E53" s="63">
        <v>0.15710000000000002</v>
      </c>
      <c r="F53" s="63">
        <v>0.5615</v>
      </c>
      <c r="G53" s="63">
        <v>0.58719999999999994</v>
      </c>
      <c r="H53" s="63">
        <v>0.65599999999999992</v>
      </c>
      <c r="I53" s="63">
        <v>0.64739999999999998</v>
      </c>
      <c r="J53" s="62">
        <f t="shared" si="0"/>
        <v>-1.3109756097560932E-2</v>
      </c>
      <c r="K53" s="46">
        <f t="shared" ref="K53:K61" si="9">(I53-H53)*100</f>
        <v>-0.8599999999999941</v>
      </c>
      <c r="L53" s="63"/>
    </row>
    <row r="54" spans="2:12" x14ac:dyDescent="0.25">
      <c r="B54" s="284"/>
      <c r="C54" s="293"/>
      <c r="D54" s="19" t="s">
        <v>48</v>
      </c>
      <c r="E54" s="63">
        <v>0.2223</v>
      </c>
      <c r="F54" s="63">
        <v>0.42420000000000002</v>
      </c>
      <c r="G54" s="63">
        <v>0.37990000000000002</v>
      </c>
      <c r="H54" s="63">
        <v>0.27649999999999997</v>
      </c>
      <c r="I54" s="63">
        <v>0.35389999999999999</v>
      </c>
      <c r="J54" s="62">
        <f t="shared" si="0"/>
        <v>0.27992766726943952</v>
      </c>
      <c r="K54" s="46">
        <f t="shared" si="9"/>
        <v>7.740000000000002</v>
      </c>
      <c r="L54" s="63"/>
    </row>
    <row r="55" spans="2:12" x14ac:dyDescent="0.25">
      <c r="B55" s="284"/>
      <c r="C55" s="293"/>
      <c r="D55" s="19" t="s">
        <v>49</v>
      </c>
      <c r="E55" s="63">
        <v>0.30940000000000001</v>
      </c>
      <c r="F55" s="63">
        <v>0.48409999999999997</v>
      </c>
      <c r="G55" s="63">
        <v>0.31019999999999998</v>
      </c>
      <c r="H55" s="63">
        <v>0.93459999999999999</v>
      </c>
      <c r="I55" s="63">
        <v>0.59389999999999998</v>
      </c>
      <c r="J55" s="62">
        <f t="shared" si="0"/>
        <v>-0.36454098009843783</v>
      </c>
      <c r="K55" s="46">
        <f t="shared" si="9"/>
        <v>-34.07</v>
      </c>
      <c r="L55" s="63"/>
    </row>
    <row r="56" spans="2:12" x14ac:dyDescent="0.25">
      <c r="B56" s="284"/>
      <c r="C56" s="293"/>
      <c r="D56" s="19" t="s">
        <v>50</v>
      </c>
      <c r="E56" s="63">
        <v>0.35240000000000005</v>
      </c>
      <c r="F56" s="63">
        <v>0.56340000000000001</v>
      </c>
      <c r="G56" s="63">
        <v>0.59040000000000004</v>
      </c>
      <c r="H56" s="63">
        <v>0.64980000000000004</v>
      </c>
      <c r="I56" s="63">
        <v>0.66870000000000007</v>
      </c>
      <c r="J56" s="62">
        <f t="shared" si="0"/>
        <v>2.9085872576177341E-2</v>
      </c>
      <c r="K56" s="46">
        <f t="shared" si="9"/>
        <v>1.8900000000000028</v>
      </c>
      <c r="L56" s="63"/>
    </row>
    <row r="57" spans="2:12" x14ac:dyDescent="0.25">
      <c r="B57" s="284"/>
      <c r="C57" s="293"/>
      <c r="D57" s="19" t="s">
        <v>51</v>
      </c>
      <c r="E57" s="63">
        <v>0.39149999999999996</v>
      </c>
      <c r="F57" s="63">
        <v>0.49070000000000003</v>
      </c>
      <c r="G57" s="63">
        <v>0.62240000000000006</v>
      </c>
      <c r="H57" s="63">
        <v>0.5998</v>
      </c>
      <c r="I57" s="63">
        <v>0.64280000000000004</v>
      </c>
      <c r="J57" s="62">
        <f t="shared" si="0"/>
        <v>7.1690563521173756E-2</v>
      </c>
      <c r="K57" s="46">
        <f t="shared" si="9"/>
        <v>4.3000000000000043</v>
      </c>
      <c r="L57" s="63"/>
    </row>
    <row r="58" spans="2:12" x14ac:dyDescent="0.25">
      <c r="B58" s="284"/>
      <c r="C58" s="293"/>
      <c r="D58" s="19" t="s">
        <v>52</v>
      </c>
      <c r="E58" s="63">
        <v>0.70109999999999995</v>
      </c>
      <c r="F58" s="63">
        <v>0.81930000000000003</v>
      </c>
      <c r="G58" s="63">
        <v>0.74939999999999996</v>
      </c>
      <c r="H58" s="63">
        <v>0.79349999999999998</v>
      </c>
      <c r="I58" s="63">
        <v>0.76870000000000005</v>
      </c>
      <c r="J58" s="62">
        <f t="shared" si="0"/>
        <v>-3.1253938248267055E-2</v>
      </c>
      <c r="K58" s="46">
        <f t="shared" si="9"/>
        <v>-2.4799999999999933</v>
      </c>
      <c r="L58" s="63"/>
    </row>
    <row r="59" spans="2:12" x14ac:dyDescent="0.25">
      <c r="B59" s="284"/>
      <c r="C59" s="293"/>
      <c r="D59" s="19" t="s">
        <v>53</v>
      </c>
      <c r="E59" s="63">
        <v>0.32590000000000002</v>
      </c>
      <c r="F59" s="63">
        <v>0.53539999999999999</v>
      </c>
      <c r="G59" s="63">
        <v>0.48149999999999998</v>
      </c>
      <c r="H59" s="63">
        <v>0.44569999999999999</v>
      </c>
      <c r="I59" s="63">
        <v>0.54890000000000005</v>
      </c>
      <c r="J59" s="62">
        <f t="shared" si="0"/>
        <v>0.23154588288086164</v>
      </c>
      <c r="K59" s="46">
        <f t="shared" si="9"/>
        <v>10.320000000000007</v>
      </c>
      <c r="L59" s="63"/>
    </row>
    <row r="60" spans="2:12" x14ac:dyDescent="0.25">
      <c r="B60" s="284"/>
      <c r="C60" s="293"/>
      <c r="D60" s="19" t="s">
        <v>54</v>
      </c>
      <c r="E60" s="22">
        <v>0.27500000000000002</v>
      </c>
      <c r="F60" s="22">
        <v>0.63340000000000007</v>
      </c>
      <c r="G60" s="22">
        <v>0.73349999999999993</v>
      </c>
      <c r="H60" s="22">
        <v>0.80420000000000003</v>
      </c>
      <c r="I60" s="22">
        <v>0.71109999999999995</v>
      </c>
      <c r="J60" s="21">
        <f t="shared" si="0"/>
        <v>-0.11576722208405876</v>
      </c>
      <c r="K60" s="46">
        <f t="shared" si="9"/>
        <v>-9.3100000000000076</v>
      </c>
      <c r="L60" s="22"/>
    </row>
    <row r="61" spans="2:12" x14ac:dyDescent="0.25">
      <c r="B61" s="284"/>
      <c r="C61" s="294"/>
      <c r="D61" s="23" t="s">
        <v>55</v>
      </c>
      <c r="E61" s="47">
        <v>0.25239999999999996</v>
      </c>
      <c r="F61" s="47">
        <v>0.47939999999999999</v>
      </c>
      <c r="G61" s="47">
        <v>0.64060000000000006</v>
      </c>
      <c r="H61" s="47">
        <v>0.6159</v>
      </c>
      <c r="I61" s="47">
        <v>0.62639999999999996</v>
      </c>
      <c r="J61" s="25">
        <f t="shared" si="0"/>
        <v>1.7048222113979383E-2</v>
      </c>
      <c r="K61" s="80">
        <f t="shared" si="9"/>
        <v>1.0499999999999954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54622</v>
      </c>
      <c r="F62" s="68">
        <v>122273</v>
      </c>
      <c r="G62" s="68">
        <v>123893</v>
      </c>
      <c r="H62" s="68">
        <v>125830</v>
      </c>
      <c r="I62" s="68">
        <v>123187</v>
      </c>
      <c r="J62" s="69">
        <f t="shared" si="0"/>
        <v>-2.1004529921322401E-2</v>
      </c>
      <c r="K62" s="68">
        <f t="shared" ref="K62:K63" si="10">I62-H62</f>
        <v>-2643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20045</v>
      </c>
      <c r="F63" s="27">
        <v>44594</v>
      </c>
      <c r="G63" s="27">
        <v>45668</v>
      </c>
      <c r="H63" s="27">
        <v>46009</v>
      </c>
      <c r="I63" s="27">
        <v>43356</v>
      </c>
      <c r="J63" s="36">
        <f t="shared" si="0"/>
        <v>-5.7662631224325689E-2</v>
      </c>
      <c r="K63" s="27">
        <f t="shared" si="10"/>
        <v>-2653</v>
      </c>
      <c r="L63" s="38">
        <f t="shared" si="11"/>
        <v>0.35195272228400726</v>
      </c>
    </row>
    <row r="64" spans="2:12" x14ac:dyDescent="0.25">
      <c r="B64" s="284"/>
      <c r="C64" s="297"/>
      <c r="D64" s="4" t="s">
        <v>47</v>
      </c>
      <c r="E64" s="29">
        <v>14634</v>
      </c>
      <c r="F64" s="29">
        <v>37529</v>
      </c>
      <c r="G64" s="29">
        <v>36862</v>
      </c>
      <c r="H64" s="29">
        <v>36722</v>
      </c>
      <c r="I64" s="29">
        <v>36929</v>
      </c>
      <c r="J64" s="76">
        <f>I64/H64-1</f>
        <v>5.6369478786557625E-3</v>
      </c>
      <c r="K64" s="29">
        <f>I64-H64</f>
        <v>207</v>
      </c>
      <c r="L64" s="77">
        <f>I64/$I$62</f>
        <v>0.29978000925422327</v>
      </c>
    </row>
    <row r="65" spans="2:12" x14ac:dyDescent="0.25">
      <c r="B65" s="284"/>
      <c r="C65" s="297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7.4358495620479434E-3</v>
      </c>
    </row>
    <row r="66" spans="2:12" x14ac:dyDescent="0.25">
      <c r="B66" s="284"/>
      <c r="C66" s="297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3.7471486439315839E-2</v>
      </c>
    </row>
    <row r="67" spans="2:12" x14ac:dyDescent="0.25">
      <c r="B67" s="284"/>
      <c r="C67" s="297"/>
      <c r="D67" s="4" t="s">
        <v>50</v>
      </c>
      <c r="E67" s="29">
        <v>5994</v>
      </c>
      <c r="F67" s="29">
        <v>17794</v>
      </c>
      <c r="G67" s="29">
        <v>18608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0.15866122236924352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5.4632388157841334E-3</v>
      </c>
    </row>
    <row r="69" spans="2:12" x14ac:dyDescent="0.25">
      <c r="B69" s="284"/>
      <c r="C69" s="297"/>
      <c r="D69" s="4" t="s">
        <v>52</v>
      </c>
      <c r="E69" s="29">
        <v>1972</v>
      </c>
      <c r="F69" s="29">
        <v>4097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3.9476568144365884E-2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2703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2.1747424647081268E-2</v>
      </c>
    </row>
    <row r="71" spans="2:12" x14ac:dyDescent="0.25">
      <c r="B71" s="284"/>
      <c r="C71" s="297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5.2740954808543107E-2</v>
      </c>
    </row>
    <row r="72" spans="2:12" x14ac:dyDescent="0.25">
      <c r="B72" s="285"/>
      <c r="C72" s="298"/>
      <c r="D72" s="32" t="s">
        <v>55</v>
      </c>
      <c r="E72" s="73">
        <v>2173</v>
      </c>
      <c r="F72" s="73">
        <v>3075</v>
      </c>
      <c r="G72" s="73">
        <v>3081</v>
      </c>
      <c r="H72" s="73">
        <v>3082</v>
      </c>
      <c r="I72" s="73">
        <v>3113</v>
      </c>
      <c r="J72" s="65">
        <f t="shared" si="12"/>
        <v>1.0058403634003898E-2</v>
      </c>
      <c r="K72" s="73">
        <f t="shared" si="13"/>
        <v>31</v>
      </c>
      <c r="L72" s="56">
        <f t="shared" si="14"/>
        <v>2.5270523675387825E-2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mayo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378303</v>
      </c>
      <c r="F80" s="68">
        <v>1821530</v>
      </c>
      <c r="G80" s="68">
        <v>2092095</v>
      </c>
      <c r="H80" s="68">
        <v>2239198</v>
      </c>
      <c r="I80" s="68">
        <v>2228887</v>
      </c>
      <c r="J80" s="69">
        <f t="shared" ref="J80:J81" si="15">I80/H80-1</f>
        <v>-4.6047736734312616E-3</v>
      </c>
      <c r="K80" s="68">
        <f t="shared" ref="K80:K81" si="16">I80-H80</f>
        <v>-10311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134314</v>
      </c>
      <c r="F81" s="16">
        <v>683221</v>
      </c>
      <c r="G81" s="16">
        <v>758695</v>
      </c>
      <c r="H81" s="16">
        <v>801852</v>
      </c>
      <c r="I81" s="16">
        <v>771372</v>
      </c>
      <c r="J81" s="18">
        <f t="shared" si="15"/>
        <v>-3.8012002214872553E-2</v>
      </c>
      <c r="K81" s="16">
        <f t="shared" si="16"/>
        <v>-30480</v>
      </c>
      <c r="L81" s="18">
        <f t="shared" si="17"/>
        <v>0.34607945580013699</v>
      </c>
      <c r="M81" s="81"/>
    </row>
    <row r="82" spans="2:13" x14ac:dyDescent="0.25">
      <c r="B82" s="284"/>
      <c r="C82" s="286"/>
      <c r="D82" s="19" t="s">
        <v>47</v>
      </c>
      <c r="E82" s="20">
        <v>60212</v>
      </c>
      <c r="F82" s="20">
        <v>473974</v>
      </c>
      <c r="G82" s="20">
        <v>528116</v>
      </c>
      <c r="H82" s="20">
        <v>561508</v>
      </c>
      <c r="I82" s="20">
        <v>579080</v>
      </c>
      <c r="J82" s="63">
        <f>I82/H82-1</f>
        <v>3.1294300348347681E-2</v>
      </c>
      <c r="K82" s="20">
        <f>I82-H82</f>
        <v>17572</v>
      </c>
      <c r="L82" s="63">
        <f>I82/$I$80</f>
        <v>0.25980680043447696</v>
      </c>
      <c r="M82" s="81"/>
    </row>
    <row r="83" spans="2:13" x14ac:dyDescent="0.25">
      <c r="B83" s="284"/>
      <c r="C83" s="286"/>
      <c r="D83" s="19" t="s">
        <v>48</v>
      </c>
      <c r="E83" s="20">
        <v>3463</v>
      </c>
      <c r="F83" s="20">
        <v>14300</v>
      </c>
      <c r="G83" s="20">
        <v>24366</v>
      </c>
      <c r="H83" s="20">
        <v>20854</v>
      </c>
      <c r="I83" s="20">
        <v>18447</v>
      </c>
      <c r="J83" s="63">
        <f t="shared" ref="J83:J136" si="18">I83/H83-1</f>
        <v>-0.11542150187014477</v>
      </c>
      <c r="K83" s="20">
        <f t="shared" ref="K83:K112" si="19">I83-H83</f>
        <v>-2407</v>
      </c>
      <c r="L83" s="63">
        <f t="shared" ref="L83:L90" si="20">I83/$I$80</f>
        <v>8.2763280507266637E-3</v>
      </c>
      <c r="M83" s="81"/>
    </row>
    <row r="84" spans="2:13" x14ac:dyDescent="0.25">
      <c r="B84" s="284"/>
      <c r="C84" s="286"/>
      <c r="D84" s="19" t="s">
        <v>49</v>
      </c>
      <c r="E84" s="20">
        <v>13697</v>
      </c>
      <c r="F84" s="20">
        <v>56946</v>
      </c>
      <c r="G84" s="20">
        <v>71722</v>
      </c>
      <c r="H84" s="20">
        <v>100800</v>
      </c>
      <c r="I84" s="20">
        <v>78000</v>
      </c>
      <c r="J84" s="63">
        <f t="shared" si="18"/>
        <v>-0.22619047619047616</v>
      </c>
      <c r="K84" s="20">
        <f t="shared" si="19"/>
        <v>-22800</v>
      </c>
      <c r="L84" s="63">
        <f t="shared" si="20"/>
        <v>3.4995044611952061E-2</v>
      </c>
      <c r="M84" s="81"/>
    </row>
    <row r="85" spans="2:13" x14ac:dyDescent="0.25">
      <c r="B85" s="284"/>
      <c r="C85" s="286"/>
      <c r="D85" s="19" t="s">
        <v>50</v>
      </c>
      <c r="E85" s="20">
        <v>45059</v>
      </c>
      <c r="F85" s="20">
        <v>258125</v>
      </c>
      <c r="G85" s="20">
        <v>307593</v>
      </c>
      <c r="H85" s="20">
        <v>351238</v>
      </c>
      <c r="I85" s="20">
        <v>366681</v>
      </c>
      <c r="J85" s="63">
        <f t="shared" si="18"/>
        <v>4.3967338385937804E-2</v>
      </c>
      <c r="K85" s="20">
        <f t="shared" si="19"/>
        <v>15443</v>
      </c>
      <c r="L85" s="63">
        <f t="shared" si="20"/>
        <v>0.16451305068404096</v>
      </c>
      <c r="M85" s="81"/>
    </row>
    <row r="86" spans="2:13" x14ac:dyDescent="0.25">
      <c r="B86" s="284"/>
      <c r="C86" s="286"/>
      <c r="D86" s="19" t="s">
        <v>51</v>
      </c>
      <c r="E86" s="20">
        <v>9308</v>
      </c>
      <c r="F86" s="20">
        <v>20151</v>
      </c>
      <c r="G86" s="20">
        <v>26502</v>
      </c>
      <c r="H86" s="20">
        <v>25234</v>
      </c>
      <c r="I86" s="20">
        <v>24153</v>
      </c>
      <c r="J86" s="63">
        <f t="shared" si="18"/>
        <v>-4.2839026709994399E-2</v>
      </c>
      <c r="K86" s="20">
        <f t="shared" si="19"/>
        <v>-1081</v>
      </c>
      <c r="L86" s="63">
        <f t="shared" si="20"/>
        <v>1.0836350160416387E-2</v>
      </c>
      <c r="M86" s="81"/>
    </row>
    <row r="87" spans="2:13" x14ac:dyDescent="0.25">
      <c r="B87" s="284"/>
      <c r="C87" s="286"/>
      <c r="D87" s="19" t="s">
        <v>52</v>
      </c>
      <c r="E87" s="20">
        <v>19920</v>
      </c>
      <c r="F87" s="20">
        <v>78474</v>
      </c>
      <c r="G87" s="20">
        <v>104659</v>
      </c>
      <c r="H87" s="20">
        <v>98555</v>
      </c>
      <c r="I87" s="20">
        <v>108223</v>
      </c>
      <c r="J87" s="63">
        <f t="shared" si="18"/>
        <v>9.8097509005124151E-2</v>
      </c>
      <c r="K87" s="20">
        <f t="shared" si="19"/>
        <v>9668</v>
      </c>
      <c r="L87" s="63">
        <f t="shared" si="20"/>
        <v>4.8554727090247288E-2</v>
      </c>
      <c r="M87" s="81"/>
    </row>
    <row r="88" spans="2:13" x14ac:dyDescent="0.25">
      <c r="B88" s="284"/>
      <c r="C88" s="286"/>
      <c r="D88" s="19" t="s">
        <v>53</v>
      </c>
      <c r="E88" s="20">
        <v>45262</v>
      </c>
      <c r="F88" s="20">
        <v>86813</v>
      </c>
      <c r="G88" s="20">
        <v>108593</v>
      </c>
      <c r="H88" s="20">
        <v>105931</v>
      </c>
      <c r="I88" s="20">
        <v>119888</v>
      </c>
      <c r="J88" s="63">
        <f t="shared" si="18"/>
        <v>0.13175557674335181</v>
      </c>
      <c r="K88" s="20">
        <f t="shared" si="19"/>
        <v>13957</v>
      </c>
      <c r="L88" s="63">
        <f t="shared" si="20"/>
        <v>5.3788280877406523E-2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30057</v>
      </c>
      <c r="F89" s="20">
        <v>103640</v>
      </c>
      <c r="G89" s="20">
        <v>112296</v>
      </c>
      <c r="H89" s="20">
        <v>119581</v>
      </c>
      <c r="I89" s="20">
        <v>112906</v>
      </c>
      <c r="J89" s="22">
        <f t="shared" si="18"/>
        <v>-5.5819904499878725E-2</v>
      </c>
      <c r="K89" s="20">
        <f t="shared" si="19"/>
        <v>-6675</v>
      </c>
      <c r="L89" s="22">
        <f t="shared" si="20"/>
        <v>5.0655775730218712E-2</v>
      </c>
      <c r="M89" s="81"/>
    </row>
    <row r="90" spans="2:13" x14ac:dyDescent="0.25">
      <c r="B90" s="284"/>
      <c r="C90" s="287"/>
      <c r="D90" s="23" t="s">
        <v>55</v>
      </c>
      <c r="E90" s="71">
        <v>17011</v>
      </c>
      <c r="F90" s="71">
        <v>45886</v>
      </c>
      <c r="G90" s="71">
        <v>49553</v>
      </c>
      <c r="H90" s="71">
        <v>53645</v>
      </c>
      <c r="I90" s="71">
        <v>50137</v>
      </c>
      <c r="J90" s="47">
        <f t="shared" si="18"/>
        <v>-6.5392860471618963E-2</v>
      </c>
      <c r="K90" s="71">
        <f t="shared" si="19"/>
        <v>-3508</v>
      </c>
      <c r="L90" s="47">
        <f t="shared" si="20"/>
        <v>2.2494186560377445E-2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427608</v>
      </c>
      <c r="F91" s="68">
        <v>2154106</v>
      </c>
      <c r="G91" s="68">
        <v>2485382</v>
      </c>
      <c r="H91" s="68">
        <v>2663679</v>
      </c>
      <c r="I91" s="68">
        <v>2627377</v>
      </c>
      <c r="J91" s="69">
        <f t="shared" si="18"/>
        <v>-1.3628519052032884E-2</v>
      </c>
      <c r="K91" s="68">
        <f t="shared" si="19"/>
        <v>-36302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154973</v>
      </c>
      <c r="F92" s="27">
        <v>820890</v>
      </c>
      <c r="G92" s="27">
        <v>916524</v>
      </c>
      <c r="H92" s="27">
        <v>970339</v>
      </c>
      <c r="I92" s="27">
        <v>924649</v>
      </c>
      <c r="J92" s="82">
        <f t="shared" si="18"/>
        <v>-4.7086636732111109E-2</v>
      </c>
      <c r="K92" s="27">
        <f t="shared" si="19"/>
        <v>-45690</v>
      </c>
      <c r="L92" s="38">
        <f t="shared" si="21"/>
        <v>0.35192855840634973</v>
      </c>
    </row>
    <row r="93" spans="2:13" x14ac:dyDescent="0.25">
      <c r="B93" s="284"/>
      <c r="C93" s="289"/>
      <c r="D93" s="4" t="s">
        <v>47</v>
      </c>
      <c r="E93" s="29">
        <v>70313</v>
      </c>
      <c r="F93" s="29">
        <v>568425</v>
      </c>
      <c r="G93" s="29">
        <v>640998</v>
      </c>
      <c r="H93" s="29">
        <v>679581</v>
      </c>
      <c r="I93" s="29">
        <v>692665</v>
      </c>
      <c r="J93" s="83">
        <f t="shared" si="18"/>
        <v>1.9253039740663835E-2</v>
      </c>
      <c r="K93" s="29">
        <f t="shared" si="19"/>
        <v>13084</v>
      </c>
      <c r="L93" s="77">
        <f>I93/$I$91</f>
        <v>0.2636336544013288</v>
      </c>
    </row>
    <row r="94" spans="2:13" x14ac:dyDescent="0.25">
      <c r="B94" s="284"/>
      <c r="C94" s="289"/>
      <c r="D94" s="4" t="s">
        <v>48</v>
      </c>
      <c r="E94" s="29">
        <v>3887</v>
      </c>
      <c r="F94" s="29">
        <v>16119</v>
      </c>
      <c r="G94" s="29">
        <v>26270</v>
      </c>
      <c r="H94" s="29">
        <v>22984</v>
      </c>
      <c r="I94" s="29">
        <v>20681</v>
      </c>
      <c r="J94" s="83">
        <f t="shared" si="18"/>
        <v>-0.10020013922728854</v>
      </c>
      <c r="K94" s="29">
        <f t="shared" si="19"/>
        <v>-2303</v>
      </c>
      <c r="L94" s="77">
        <f t="shared" ref="L94:L101" si="22">I94/$I$91</f>
        <v>7.8713484969990984E-3</v>
      </c>
    </row>
    <row r="95" spans="2:13" x14ac:dyDescent="0.25">
      <c r="B95" s="284"/>
      <c r="C95" s="289"/>
      <c r="D95" s="4" t="s">
        <v>49</v>
      </c>
      <c r="E95" s="29">
        <v>17593</v>
      </c>
      <c r="F95" s="29">
        <v>66634</v>
      </c>
      <c r="G95" s="29">
        <v>84343</v>
      </c>
      <c r="H95" s="29">
        <v>117436</v>
      </c>
      <c r="I95" s="29">
        <v>90288</v>
      </c>
      <c r="J95" s="83">
        <f t="shared" si="18"/>
        <v>-0.23117272386661669</v>
      </c>
      <c r="K95" s="29">
        <f t="shared" si="19"/>
        <v>-27148</v>
      </c>
      <c r="L95" s="77">
        <f t="shared" si="22"/>
        <v>3.4364310869738145E-2</v>
      </c>
    </row>
    <row r="96" spans="2:13" x14ac:dyDescent="0.25">
      <c r="B96" s="284"/>
      <c r="C96" s="289"/>
      <c r="D96" s="4" t="s">
        <v>50</v>
      </c>
      <c r="E96" s="29">
        <v>49460</v>
      </c>
      <c r="F96" s="29">
        <v>301297</v>
      </c>
      <c r="G96" s="29">
        <v>363874</v>
      </c>
      <c r="H96" s="29">
        <v>414494</v>
      </c>
      <c r="I96" s="29">
        <v>430147</v>
      </c>
      <c r="J96" s="83">
        <f t="shared" si="18"/>
        <v>3.776411721279449E-2</v>
      </c>
      <c r="K96" s="29">
        <f t="shared" si="19"/>
        <v>15653</v>
      </c>
      <c r="L96" s="77">
        <f t="shared" si="22"/>
        <v>0.16371727391995897</v>
      </c>
    </row>
    <row r="97" spans="2:12" x14ac:dyDescent="0.25">
      <c r="B97" s="284"/>
      <c r="C97" s="289"/>
      <c r="D97" s="4" t="s">
        <v>51</v>
      </c>
      <c r="E97" s="29">
        <v>9668</v>
      </c>
      <c r="F97" s="29">
        <v>21353</v>
      </c>
      <c r="G97" s="29">
        <v>27855</v>
      </c>
      <c r="H97" s="29">
        <v>26672</v>
      </c>
      <c r="I97" s="29">
        <v>25592</v>
      </c>
      <c r="J97" s="83">
        <f t="shared" si="18"/>
        <v>-4.0491901619676085E-2</v>
      </c>
      <c r="K97" s="29">
        <f t="shared" si="19"/>
        <v>-1080</v>
      </c>
      <c r="L97" s="77">
        <f t="shared" si="22"/>
        <v>9.7405130668343377E-3</v>
      </c>
    </row>
    <row r="98" spans="2:12" x14ac:dyDescent="0.25">
      <c r="B98" s="284"/>
      <c r="C98" s="289"/>
      <c r="D98" s="4" t="s">
        <v>52</v>
      </c>
      <c r="E98" s="29">
        <v>23724</v>
      </c>
      <c r="F98" s="29">
        <v>93148</v>
      </c>
      <c r="G98" s="29">
        <v>118579</v>
      </c>
      <c r="H98" s="29">
        <v>114920</v>
      </c>
      <c r="I98" s="29">
        <v>123607</v>
      </c>
      <c r="J98" s="83">
        <f t="shared" si="18"/>
        <v>7.5591715976331297E-2</v>
      </c>
      <c r="K98" s="29">
        <f t="shared" si="19"/>
        <v>8687</v>
      </c>
      <c r="L98" s="77">
        <f t="shared" si="22"/>
        <v>4.7045779878563294E-2</v>
      </c>
    </row>
    <row r="99" spans="2:12" x14ac:dyDescent="0.25">
      <c r="B99" s="284"/>
      <c r="C99" s="289"/>
      <c r="D99" s="4" t="s">
        <v>53</v>
      </c>
      <c r="E99" s="29">
        <v>46479</v>
      </c>
      <c r="F99" s="29">
        <v>91287</v>
      </c>
      <c r="G99" s="29">
        <v>113469</v>
      </c>
      <c r="H99" s="29">
        <v>111167</v>
      </c>
      <c r="I99" s="29">
        <v>125497</v>
      </c>
      <c r="J99" s="83">
        <f t="shared" si="18"/>
        <v>0.1289051607041658</v>
      </c>
      <c r="K99" s="29">
        <f t="shared" si="19"/>
        <v>14330</v>
      </c>
      <c r="L99" s="77">
        <f t="shared" si="22"/>
        <v>4.7765128491267149E-2</v>
      </c>
    </row>
    <row r="100" spans="2:12" x14ac:dyDescent="0.25">
      <c r="B100" s="284"/>
      <c r="C100" s="289"/>
      <c r="D100" s="4" t="s">
        <v>54</v>
      </c>
      <c r="E100" s="29">
        <v>33259</v>
      </c>
      <c r="F100" s="29">
        <v>122713</v>
      </c>
      <c r="G100" s="29">
        <v>133909</v>
      </c>
      <c r="H100" s="29">
        <v>143553</v>
      </c>
      <c r="I100" s="29">
        <v>135717</v>
      </c>
      <c r="J100" s="31">
        <f t="shared" si="18"/>
        <v>-5.4586111053060549E-2</v>
      </c>
      <c r="K100" s="29">
        <f t="shared" si="19"/>
        <v>-7836</v>
      </c>
      <c r="L100" s="42">
        <f t="shared" si="22"/>
        <v>5.1654939508110183E-2</v>
      </c>
    </row>
    <row r="101" spans="2:12" x14ac:dyDescent="0.25">
      <c r="B101" s="284"/>
      <c r="C101" s="290"/>
      <c r="D101" s="32" t="s">
        <v>55</v>
      </c>
      <c r="E101" s="73">
        <v>18252</v>
      </c>
      <c r="F101" s="73">
        <v>52240</v>
      </c>
      <c r="G101" s="73">
        <v>59561</v>
      </c>
      <c r="H101" s="73">
        <v>62533</v>
      </c>
      <c r="I101" s="73">
        <v>58534</v>
      </c>
      <c r="J101" s="74">
        <f t="shared" si="18"/>
        <v>-6.3950234276302087E-2</v>
      </c>
      <c r="K101" s="73">
        <f t="shared" si="19"/>
        <v>-3999</v>
      </c>
      <c r="L101" s="56">
        <f t="shared" si="22"/>
        <v>2.2278492960850309E-2</v>
      </c>
    </row>
    <row r="102" spans="2:12" x14ac:dyDescent="0.25">
      <c r="B102" s="284"/>
      <c r="C102" s="291" t="s">
        <v>21</v>
      </c>
      <c r="D102" s="67" t="s">
        <v>45</v>
      </c>
      <c r="E102" s="68">
        <v>1715527</v>
      </c>
      <c r="F102" s="68">
        <v>11903772</v>
      </c>
      <c r="G102" s="68">
        <v>13789247</v>
      </c>
      <c r="H102" s="68">
        <v>14767499</v>
      </c>
      <c r="I102" s="68">
        <v>14247242</v>
      </c>
      <c r="J102" s="69">
        <f t="shared" si="18"/>
        <v>-3.5229865260190674E-2</v>
      </c>
      <c r="K102" s="68">
        <f t="shared" si="19"/>
        <v>-520257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667222</v>
      </c>
      <c r="F103" s="16">
        <v>4868672</v>
      </c>
      <c r="G103" s="16">
        <v>5427808</v>
      </c>
      <c r="H103" s="16">
        <v>5660857</v>
      </c>
      <c r="I103" s="16">
        <v>5369729</v>
      </c>
      <c r="J103" s="18">
        <f t="shared" si="18"/>
        <v>-5.1428255474392004E-2</v>
      </c>
      <c r="K103" s="16">
        <f t="shared" si="19"/>
        <v>-291128</v>
      </c>
      <c r="L103" s="18">
        <f t="shared" si="23"/>
        <v>0.37689603363233387</v>
      </c>
    </row>
    <row r="104" spans="2:12" x14ac:dyDescent="0.25">
      <c r="B104" s="284"/>
      <c r="C104" s="286"/>
      <c r="D104" s="19" t="s">
        <v>47</v>
      </c>
      <c r="E104" s="20">
        <v>321425</v>
      </c>
      <c r="F104" s="20">
        <v>3311807</v>
      </c>
      <c r="G104" s="20">
        <v>3819949</v>
      </c>
      <c r="H104" s="20">
        <v>4065011</v>
      </c>
      <c r="I104" s="20">
        <v>4012752</v>
      </c>
      <c r="J104" s="63">
        <f t="shared" si="18"/>
        <v>-1.2855807770261851E-2</v>
      </c>
      <c r="K104" s="20">
        <f t="shared" si="19"/>
        <v>-52259</v>
      </c>
      <c r="L104" s="63">
        <f>I104/$I$102</f>
        <v>0.28165114342832109</v>
      </c>
    </row>
    <row r="105" spans="2:12" x14ac:dyDescent="0.25">
      <c r="B105" s="284"/>
      <c r="C105" s="286"/>
      <c r="D105" s="19" t="s">
        <v>48</v>
      </c>
      <c r="E105" s="20">
        <v>15769</v>
      </c>
      <c r="F105" s="20">
        <v>67370</v>
      </c>
      <c r="G105" s="20">
        <v>76289</v>
      </c>
      <c r="H105" s="20">
        <v>83156</v>
      </c>
      <c r="I105" s="20">
        <v>80713</v>
      </c>
      <c r="J105" s="63">
        <f t="shared" si="18"/>
        <v>-2.9378517485208477E-2</v>
      </c>
      <c r="K105" s="20">
        <f t="shared" si="19"/>
        <v>-2443</v>
      </c>
      <c r="L105" s="63">
        <f t="shared" ref="L105:L112" si="24">I105/$I$102</f>
        <v>5.6651666336544294E-3</v>
      </c>
    </row>
    <row r="106" spans="2:12" x14ac:dyDescent="0.25">
      <c r="B106" s="284"/>
      <c r="C106" s="286"/>
      <c r="D106" s="19" t="s">
        <v>49</v>
      </c>
      <c r="E106" s="20">
        <v>106021</v>
      </c>
      <c r="F106" s="20">
        <v>340319</v>
      </c>
      <c r="G106" s="20">
        <v>457157</v>
      </c>
      <c r="H106" s="20">
        <v>611590</v>
      </c>
      <c r="I106" s="20">
        <v>448286</v>
      </c>
      <c r="J106" s="63">
        <f t="shared" si="18"/>
        <v>-0.26701548422963095</v>
      </c>
      <c r="K106" s="20">
        <f t="shared" si="19"/>
        <v>-163304</v>
      </c>
      <c r="L106" s="63">
        <f t="shared" si="24"/>
        <v>3.1464756477078158E-2</v>
      </c>
    </row>
    <row r="107" spans="2:12" x14ac:dyDescent="0.25">
      <c r="B107" s="284"/>
      <c r="C107" s="286"/>
      <c r="D107" s="19" t="s">
        <v>50</v>
      </c>
      <c r="E107" s="20">
        <v>190702</v>
      </c>
      <c r="F107" s="20">
        <v>1588442</v>
      </c>
      <c r="G107" s="20">
        <v>2027258</v>
      </c>
      <c r="H107" s="20">
        <v>2275437</v>
      </c>
      <c r="I107" s="20">
        <v>2299129</v>
      </c>
      <c r="J107" s="63">
        <f t="shared" si="18"/>
        <v>1.0412065902066336E-2</v>
      </c>
      <c r="K107" s="20">
        <f t="shared" si="19"/>
        <v>23692</v>
      </c>
      <c r="L107" s="63">
        <f t="shared" si="24"/>
        <v>0.16137361883794774</v>
      </c>
    </row>
    <row r="108" spans="2:12" x14ac:dyDescent="0.25">
      <c r="B108" s="284"/>
      <c r="C108" s="286"/>
      <c r="D108" s="19" t="s">
        <v>51</v>
      </c>
      <c r="E108" s="20">
        <v>20551</v>
      </c>
      <c r="F108" s="20">
        <v>57771</v>
      </c>
      <c r="G108" s="20">
        <v>69703</v>
      </c>
      <c r="H108" s="20">
        <v>70963</v>
      </c>
      <c r="I108" s="20">
        <v>66850</v>
      </c>
      <c r="J108" s="63">
        <f t="shared" si="18"/>
        <v>-5.7959781858151427E-2</v>
      </c>
      <c r="K108" s="20">
        <f t="shared" si="19"/>
        <v>-4113</v>
      </c>
      <c r="L108" s="63">
        <f t="shared" si="24"/>
        <v>4.6921362043264234E-3</v>
      </c>
    </row>
    <row r="109" spans="2:12" x14ac:dyDescent="0.25">
      <c r="B109" s="284"/>
      <c r="C109" s="286"/>
      <c r="D109" s="19" t="s">
        <v>52</v>
      </c>
      <c r="E109" s="20">
        <v>132064</v>
      </c>
      <c r="F109" s="20">
        <v>523413</v>
      </c>
      <c r="G109" s="20">
        <v>549031</v>
      </c>
      <c r="H109" s="20">
        <v>581772</v>
      </c>
      <c r="I109" s="20">
        <v>588360</v>
      </c>
      <c r="J109" s="63">
        <f t="shared" si="18"/>
        <v>1.1324023844392572E-2</v>
      </c>
      <c r="K109" s="20">
        <f t="shared" si="19"/>
        <v>6588</v>
      </c>
      <c r="L109" s="63">
        <f t="shared" si="24"/>
        <v>4.1296413719932604E-2</v>
      </c>
    </row>
    <row r="110" spans="2:12" x14ac:dyDescent="0.25">
      <c r="B110" s="284"/>
      <c r="C110" s="286"/>
      <c r="D110" s="19" t="s">
        <v>53</v>
      </c>
      <c r="E110" s="20">
        <v>90121</v>
      </c>
      <c r="F110" s="20">
        <v>217474</v>
      </c>
      <c r="G110" s="20">
        <v>255454</v>
      </c>
      <c r="H110" s="20">
        <v>261700</v>
      </c>
      <c r="I110" s="20">
        <v>259172</v>
      </c>
      <c r="J110" s="63">
        <f t="shared" si="18"/>
        <v>-9.6599159342758423E-3</v>
      </c>
      <c r="K110" s="20">
        <f t="shared" si="19"/>
        <v>-2528</v>
      </c>
      <c r="L110" s="63">
        <f t="shared" si="24"/>
        <v>1.8191029533996827E-2</v>
      </c>
    </row>
    <row r="111" spans="2:12" x14ac:dyDescent="0.25">
      <c r="B111" s="284"/>
      <c r="C111" s="286"/>
      <c r="D111" s="19" t="s">
        <v>54</v>
      </c>
      <c r="E111" s="20">
        <v>113367</v>
      </c>
      <c r="F111" s="20">
        <v>683485</v>
      </c>
      <c r="G111" s="20">
        <v>751714</v>
      </c>
      <c r="H111" s="20">
        <v>831623</v>
      </c>
      <c r="I111" s="20">
        <v>807872</v>
      </c>
      <c r="J111" s="22">
        <f t="shared" si="18"/>
        <v>-2.8559816166700558E-2</v>
      </c>
      <c r="K111" s="20">
        <f t="shared" si="19"/>
        <v>-23751</v>
      </c>
      <c r="L111" s="22">
        <f t="shared" si="24"/>
        <v>5.6703746591796507E-2</v>
      </c>
    </row>
    <row r="112" spans="2:12" x14ac:dyDescent="0.25">
      <c r="B112" s="284"/>
      <c r="C112" s="287"/>
      <c r="D112" s="23" t="s">
        <v>55</v>
      </c>
      <c r="E112" s="71">
        <v>58285</v>
      </c>
      <c r="F112" s="71">
        <v>245019</v>
      </c>
      <c r="G112" s="71">
        <v>354884</v>
      </c>
      <c r="H112" s="71">
        <v>325390</v>
      </c>
      <c r="I112" s="71">
        <v>314379</v>
      </c>
      <c r="J112" s="47">
        <f t="shared" si="18"/>
        <v>-3.3839392728725493E-2</v>
      </c>
      <c r="K112" s="71">
        <f t="shared" si="19"/>
        <v>-11011</v>
      </c>
      <c r="L112" s="47">
        <f t="shared" si="24"/>
        <v>2.2065954940612365E-2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4.5347961818965219</v>
      </c>
      <c r="F113" s="75">
        <f t="shared" si="25"/>
        <v>6.5350403232447452</v>
      </c>
      <c r="G113" s="75">
        <f t="shared" si="25"/>
        <v>6.5911189501432776</v>
      </c>
      <c r="H113" s="75">
        <f t="shared" si="25"/>
        <v>6.5949947257902162</v>
      </c>
      <c r="I113" s="75">
        <f t="shared" si="25"/>
        <v>6.3920880690676558</v>
      </c>
      <c r="J113" s="69">
        <f t="shared" si="18"/>
        <v>-3.0766765578913779E-2</v>
      </c>
      <c r="K113" s="75">
        <f t="shared" ref="K113:K114" si="26">(I113-H113)</f>
        <v>-0.20290665672256036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4.9676280953586369</v>
      </c>
      <c r="F114" s="37">
        <f t="shared" si="25"/>
        <v>7.1260573079574545</v>
      </c>
      <c r="G114" s="37">
        <f t="shared" si="25"/>
        <v>7.1541370379401474</v>
      </c>
      <c r="H114" s="37">
        <f t="shared" si="25"/>
        <v>7.0597279797269321</v>
      </c>
      <c r="I114" s="37">
        <f t="shared" si="25"/>
        <v>6.9612703079707323</v>
      </c>
      <c r="J114" s="82">
        <f t="shared" si="18"/>
        <v>-1.3946383208947366E-2</v>
      </c>
      <c r="K114" s="37">
        <f t="shared" si="26"/>
        <v>-9.8457671756199794E-2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5.3382216169534313</v>
      </c>
      <c r="F115" s="41">
        <f>F104/F82</f>
        <v>6.987317869756569</v>
      </c>
      <c r="G115" s="41">
        <f>G104/G82</f>
        <v>7.2331627899931075</v>
      </c>
      <c r="H115" s="41">
        <f>H104/H82</f>
        <v>7.2394534004858349</v>
      </c>
      <c r="I115" s="41">
        <f>I104/I82</f>
        <v>6.9295295986737582</v>
      </c>
      <c r="J115" s="83">
        <f t="shared" si="18"/>
        <v>-4.2810387009505124E-2</v>
      </c>
      <c r="K115" s="41">
        <f>(I115-H115)</f>
        <v>-0.30992380181207668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4.5535662720184815</v>
      </c>
      <c r="F116" s="41">
        <f t="shared" si="27"/>
        <v>4.7111888111888112</v>
      </c>
      <c r="G116" s="41">
        <f t="shared" si="27"/>
        <v>3.1309611754083559</v>
      </c>
      <c r="H116" s="41">
        <f t="shared" si="27"/>
        <v>3.9875323678910521</v>
      </c>
      <c r="I116" s="41">
        <f t="shared" si="27"/>
        <v>4.3753997940044451</v>
      </c>
      <c r="J116" s="83">
        <f t="shared" si="18"/>
        <v>9.7270038291508598E-2</v>
      </c>
      <c r="K116" s="41">
        <f t="shared" ref="K116:K123" si="28">(I116-H116)</f>
        <v>0.38786742611339298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7.7404541140395704</v>
      </c>
      <c r="F117" s="41">
        <f t="shared" si="27"/>
        <v>5.9761704070522947</v>
      </c>
      <c r="G117" s="41">
        <f t="shared" si="27"/>
        <v>6.3740135523270407</v>
      </c>
      <c r="H117" s="41">
        <f t="shared" si="27"/>
        <v>6.0673611111111114</v>
      </c>
      <c r="I117" s="41">
        <f t="shared" si="27"/>
        <v>5.7472564102564103</v>
      </c>
      <c r="J117" s="83">
        <f t="shared" si="18"/>
        <v>-5.2758471927523143E-2</v>
      </c>
      <c r="K117" s="41">
        <f t="shared" si="28"/>
        <v>-0.32010470085470111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4.2322732417497058</v>
      </c>
      <c r="F118" s="41">
        <f t="shared" si="27"/>
        <v>6.1537704600484258</v>
      </c>
      <c r="G118" s="41">
        <f t="shared" si="27"/>
        <v>6.5907156534771598</v>
      </c>
      <c r="H118" s="41">
        <f t="shared" si="27"/>
        <v>6.4783337793746689</v>
      </c>
      <c r="I118" s="41">
        <f t="shared" si="27"/>
        <v>6.2701067140102706</v>
      </c>
      <c r="J118" s="83">
        <f t="shared" si="18"/>
        <v>-3.2142071164554586E-2</v>
      </c>
      <c r="K118" s="41">
        <f t="shared" si="28"/>
        <v>-0.20822706536439828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2.2078856897292654</v>
      </c>
      <c r="F119" s="41">
        <f t="shared" si="27"/>
        <v>2.866904868244752</v>
      </c>
      <c r="G119" s="41">
        <f t="shared" si="27"/>
        <v>2.6301033884235152</v>
      </c>
      <c r="H119" s="41">
        <f t="shared" si="27"/>
        <v>2.8121978283268607</v>
      </c>
      <c r="I119" s="41">
        <f t="shared" si="27"/>
        <v>2.767772119405457</v>
      </c>
      <c r="J119" s="83">
        <f t="shared" si="18"/>
        <v>-1.5797504881737034E-2</v>
      </c>
      <c r="K119" s="41">
        <f t="shared" si="28"/>
        <v>-4.4425708921403739E-2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6.6297188755020082</v>
      </c>
      <c r="F120" s="41">
        <f t="shared" si="27"/>
        <v>6.6698906644238853</v>
      </c>
      <c r="G120" s="41">
        <f t="shared" si="27"/>
        <v>5.2459033623481979</v>
      </c>
      <c r="H120" s="41">
        <f t="shared" si="27"/>
        <v>5.903018619045203</v>
      </c>
      <c r="I120" s="41">
        <f t="shared" si="27"/>
        <v>5.4365523040388828</v>
      </c>
      <c r="J120" s="83">
        <f t="shared" si="18"/>
        <v>-7.9021657411233126E-2</v>
      </c>
      <c r="K120" s="41">
        <f t="shared" si="28"/>
        <v>-0.46646631500632019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1.9910962838584243</v>
      </c>
      <c r="F121" s="41">
        <f t="shared" si="27"/>
        <v>2.5050856438551832</v>
      </c>
      <c r="G121" s="41">
        <f t="shared" si="27"/>
        <v>2.3523984050537328</v>
      </c>
      <c r="H121" s="41">
        <f t="shared" si="27"/>
        <v>2.4704760646080941</v>
      </c>
      <c r="I121" s="41">
        <f t="shared" si="27"/>
        <v>2.1617843320432404</v>
      </c>
      <c r="J121" s="83">
        <f t="shared" si="18"/>
        <v>-0.12495232679529045</v>
      </c>
      <c r="K121" s="41">
        <f t="shared" si="28"/>
        <v>-0.30869173256485372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3.7717337059586784</v>
      </c>
      <c r="F122" s="41">
        <f t="shared" si="27"/>
        <v>6.594799305287534</v>
      </c>
      <c r="G122" s="41">
        <f t="shared" si="27"/>
        <v>6.694040749447888</v>
      </c>
      <c r="H122" s="41">
        <f t="shared" si="27"/>
        <v>6.9544743730191252</v>
      </c>
      <c r="I122" s="41">
        <f t="shared" si="27"/>
        <v>7.1552618992790462</v>
      </c>
      <c r="J122" s="31">
        <f t="shared" si="18"/>
        <v>2.8871704098717421E-2</v>
      </c>
      <c r="K122" s="41">
        <f t="shared" si="28"/>
        <v>0.20078752625992102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3.4263123861031097</v>
      </c>
      <c r="F123" s="79">
        <f t="shared" si="27"/>
        <v>5.3397332519722793</v>
      </c>
      <c r="G123" s="79">
        <f t="shared" si="27"/>
        <v>7.1617056484975681</v>
      </c>
      <c r="H123" s="79">
        <f t="shared" si="27"/>
        <v>6.0656165532668469</v>
      </c>
      <c r="I123" s="79">
        <f t="shared" si="27"/>
        <v>6.2703991064483313</v>
      </c>
      <c r="J123" s="74">
        <f t="shared" si="18"/>
        <v>3.3761209826425942E-2</v>
      </c>
      <c r="K123" s="79">
        <f t="shared" si="28"/>
        <v>0.20478255318148442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0.21688486925986342</v>
      </c>
      <c r="F124" s="69">
        <v>0.6469455719982854</v>
      </c>
      <c r="G124" s="69">
        <v>0.72744843419911809</v>
      </c>
      <c r="H124" s="69">
        <v>0.76453607476720675</v>
      </c>
      <c r="I124" s="69">
        <v>0.75135244570902349</v>
      </c>
      <c r="J124" s="69">
        <f t="shared" si="18"/>
        <v>-1.7243959432780898E-2</v>
      </c>
      <c r="K124" s="75">
        <f t="shared" ref="K124:K125" si="29">(I124-H124)*100</f>
        <v>-1.3183629058183266</v>
      </c>
      <c r="L124" s="69"/>
    </row>
    <row r="125" spans="2:12" x14ac:dyDescent="0.25">
      <c r="B125" s="284"/>
      <c r="C125" s="293"/>
      <c r="D125" s="15" t="s">
        <v>46</v>
      </c>
      <c r="E125" s="18">
        <v>0.24825285535320357</v>
      </c>
      <c r="F125" s="18">
        <v>0.73584387511907823</v>
      </c>
      <c r="G125" s="18">
        <v>0.78432519492499952</v>
      </c>
      <c r="H125" s="18">
        <v>0.80238254529373243</v>
      </c>
      <c r="I125" s="18">
        <v>0.79527505761221795</v>
      </c>
      <c r="J125" s="18">
        <f t="shared" si="18"/>
        <v>-8.8579789318729008E-3</v>
      </c>
      <c r="K125" s="44">
        <f t="shared" si="29"/>
        <v>-0.71074876815144794</v>
      </c>
      <c r="L125" s="18"/>
    </row>
    <row r="126" spans="2:12" x14ac:dyDescent="0.25">
      <c r="B126" s="284"/>
      <c r="C126" s="293"/>
      <c r="D126" s="19" t="s">
        <v>47</v>
      </c>
      <c r="E126" s="63">
        <v>0.14509026810722483</v>
      </c>
      <c r="F126" s="63">
        <v>0.59149761922622168</v>
      </c>
      <c r="G126" s="63">
        <v>0.67418986710869644</v>
      </c>
      <c r="H126" s="63">
        <v>0.70989567443311974</v>
      </c>
      <c r="I126" s="63">
        <v>0.7085407836948916</v>
      </c>
      <c r="J126" s="63">
        <f t="shared" si="18"/>
        <v>-1.9085772558201652E-3</v>
      </c>
      <c r="K126" s="46">
        <f>(I126-H126)*100</f>
        <v>-0.13548907382281428</v>
      </c>
      <c r="L126" s="63"/>
    </row>
    <row r="127" spans="2:12" x14ac:dyDescent="0.25">
      <c r="B127" s="284"/>
      <c r="C127" s="293"/>
      <c r="D127" s="19" t="s">
        <v>48</v>
      </c>
      <c r="E127" s="63">
        <v>0.21666071281360777</v>
      </c>
      <c r="F127" s="63">
        <v>0.5391066370052654</v>
      </c>
      <c r="G127" s="63">
        <v>0.55397496224003717</v>
      </c>
      <c r="H127" s="63">
        <v>0.59986726685133884</v>
      </c>
      <c r="I127" s="63">
        <v>0.58406420053259234</v>
      </c>
      <c r="J127" s="63">
        <f t="shared" si="18"/>
        <v>-2.6344271794818352E-2</v>
      </c>
      <c r="K127" s="46">
        <f t="shared" ref="K127:K134" si="30">(I127-H127)*100</f>
        <v>-1.5803066318746506</v>
      </c>
      <c r="L127" s="63"/>
    </row>
    <row r="128" spans="2:12" x14ac:dyDescent="0.25">
      <c r="B128" s="284"/>
      <c r="C128" s="293"/>
      <c r="D128" s="19" t="s">
        <v>49</v>
      </c>
      <c r="E128" s="63">
        <v>0.19225789370607052</v>
      </c>
      <c r="F128" s="63">
        <v>0.49403073474803372</v>
      </c>
      <c r="G128" s="63">
        <v>0.67229366055094442</v>
      </c>
      <c r="H128" s="63">
        <v>0.91286994525078957</v>
      </c>
      <c r="I128" s="63">
        <v>0.64315022897609242</v>
      </c>
      <c r="J128" s="63">
        <f t="shared" si="18"/>
        <v>-0.2954634640760333</v>
      </c>
      <c r="K128" s="46">
        <f t="shared" si="30"/>
        <v>-26.971971627469713</v>
      </c>
      <c r="L128" s="63"/>
    </row>
    <row r="129" spans="2:12" x14ac:dyDescent="0.25">
      <c r="B129" s="284"/>
      <c r="C129" s="293"/>
      <c r="D129" s="19" t="s">
        <v>50</v>
      </c>
      <c r="E129" s="63">
        <v>0.218476978244183</v>
      </c>
      <c r="F129" s="63">
        <v>0.57537528443811115</v>
      </c>
      <c r="G129" s="63">
        <v>0.70417578325678232</v>
      </c>
      <c r="H129" s="63">
        <v>0.75148418520412008</v>
      </c>
      <c r="I129" s="63">
        <v>0.76111373923567816</v>
      </c>
      <c r="J129" s="63">
        <f t="shared" si="18"/>
        <v>1.2814047482506252E-2</v>
      </c>
      <c r="K129" s="46">
        <f t="shared" si="30"/>
        <v>0.96295540315580741</v>
      </c>
      <c r="L129" s="63"/>
    </row>
    <row r="130" spans="2:12" x14ac:dyDescent="0.25">
      <c r="B130" s="284"/>
      <c r="C130" s="293"/>
      <c r="D130" s="19" t="s">
        <v>51</v>
      </c>
      <c r="E130" s="63">
        <v>0.29268674784590187</v>
      </c>
      <c r="F130" s="63">
        <v>0.59746827588346618</v>
      </c>
      <c r="G130" s="63">
        <v>0.69624324513299973</v>
      </c>
      <c r="H130" s="63">
        <v>0.6937025885665129</v>
      </c>
      <c r="I130" s="63">
        <v>0.65782352420219836</v>
      </c>
      <c r="J130" s="63">
        <f t="shared" si="18"/>
        <v>-5.1721104916814697E-2</v>
      </c>
      <c r="K130" s="46">
        <f t="shared" si="30"/>
        <v>-3.5879064364314539</v>
      </c>
      <c r="L130" s="63"/>
    </row>
    <row r="131" spans="2:12" x14ac:dyDescent="0.25">
      <c r="B131" s="284"/>
      <c r="C131" s="293"/>
      <c r="D131" s="19" t="s">
        <v>52</v>
      </c>
      <c r="E131" s="63">
        <v>0.46666054177061322</v>
      </c>
      <c r="F131" s="63">
        <v>0.81553021391165881</v>
      </c>
      <c r="G131" s="63">
        <v>0.75891606917495691</v>
      </c>
      <c r="H131" s="63">
        <v>0.79788354563707575</v>
      </c>
      <c r="I131" s="63">
        <v>0.8012387088339713</v>
      </c>
      <c r="J131" s="63">
        <f t="shared" si="18"/>
        <v>4.2050788178826792E-3</v>
      </c>
      <c r="K131" s="46">
        <f t="shared" si="30"/>
        <v>0.33551631968955498</v>
      </c>
      <c r="L131" s="63"/>
    </row>
    <row r="132" spans="2:12" x14ac:dyDescent="0.25">
      <c r="B132" s="284"/>
      <c r="C132" s="293"/>
      <c r="D132" s="19" t="s">
        <v>53</v>
      </c>
      <c r="E132" s="63">
        <v>0.2894124145372568</v>
      </c>
      <c r="F132" s="63">
        <v>0.55940282075619729</v>
      </c>
      <c r="G132" s="63">
        <v>0.5944274318903171</v>
      </c>
      <c r="H132" s="63">
        <v>0.62120352545462743</v>
      </c>
      <c r="I132" s="63">
        <v>0.64067594659468174</v>
      </c>
      <c r="J132" s="63">
        <f t="shared" si="18"/>
        <v>3.1346282405276815E-2</v>
      </c>
      <c r="K132" s="46">
        <f t="shared" si="30"/>
        <v>1.9472421140054319</v>
      </c>
      <c r="L132" s="63"/>
    </row>
    <row r="133" spans="2:12" x14ac:dyDescent="0.25">
      <c r="B133" s="284"/>
      <c r="C133" s="293"/>
      <c r="D133" s="19" t="s">
        <v>54</v>
      </c>
      <c r="E133" s="63">
        <v>0.24757593228334077</v>
      </c>
      <c r="F133" s="63">
        <v>0.70592494205814427</v>
      </c>
      <c r="G133" s="63">
        <v>0.78783877117467227</v>
      </c>
      <c r="H133" s="63">
        <v>0.85287668704106334</v>
      </c>
      <c r="I133" s="63">
        <v>0.8234794051661134</v>
      </c>
      <c r="J133" s="63">
        <f t="shared" si="18"/>
        <v>-3.4468384845808941E-2</v>
      </c>
      <c r="K133" s="46">
        <f t="shared" si="30"/>
        <v>-2.9397281874949943</v>
      </c>
      <c r="L133" s="22"/>
    </row>
    <row r="134" spans="2:12" x14ac:dyDescent="0.25">
      <c r="B134" s="284"/>
      <c r="C134" s="294"/>
      <c r="D134" s="23" t="s">
        <v>55</v>
      </c>
      <c r="E134" s="63">
        <v>0.15052283344997766</v>
      </c>
      <c r="F134" s="63">
        <v>0.47624128983352282</v>
      </c>
      <c r="G134" s="63">
        <v>0.76281245230863803</v>
      </c>
      <c r="H134" s="63">
        <v>0.69223961502295484</v>
      </c>
      <c r="I134" s="63">
        <v>0.66999912621504065</v>
      </c>
      <c r="J134" s="63">
        <f t="shared" si="18"/>
        <v>-3.2128309800901311E-2</v>
      </c>
      <c r="K134" s="46">
        <f t="shared" si="30"/>
        <v>-2.2240488807914183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52287</v>
      </c>
      <c r="F135" s="68">
        <v>121829.6</v>
      </c>
      <c r="G135" s="68">
        <v>125533.4</v>
      </c>
      <c r="H135" s="68">
        <v>127083.4</v>
      </c>
      <c r="I135" s="68">
        <v>125592</v>
      </c>
      <c r="J135" s="69">
        <f t="shared" si="18"/>
        <v>-1.1735600400996415E-2</v>
      </c>
      <c r="K135" s="68">
        <f t="shared" ref="K135:K136" si="31">I135-H135</f>
        <v>-1491.3999999999942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17747.400000000001</v>
      </c>
      <c r="F136" s="27">
        <v>43811</v>
      </c>
      <c r="G136" s="27">
        <v>45831</v>
      </c>
      <c r="H136" s="27">
        <v>46415.4</v>
      </c>
      <c r="I136" s="27">
        <v>44716</v>
      </c>
      <c r="J136" s="36">
        <f t="shared" si="18"/>
        <v>-3.6612848321893154E-2</v>
      </c>
      <c r="K136" s="27">
        <f t="shared" si="31"/>
        <v>-1699.4000000000015</v>
      </c>
      <c r="L136" s="38">
        <f t="shared" ref="L136:L145" si="32">I136/$I$135</f>
        <v>0.35604178610102555</v>
      </c>
    </row>
    <row r="137" spans="2:12" x14ac:dyDescent="0.25">
      <c r="B137" s="284"/>
      <c r="C137" s="289"/>
      <c r="D137" s="4" t="s">
        <v>47</v>
      </c>
      <c r="E137" s="29">
        <v>14653.2</v>
      </c>
      <c r="F137" s="29">
        <v>37055.599999999999</v>
      </c>
      <c r="G137" s="29">
        <v>37515.199999999997</v>
      </c>
      <c r="H137" s="29">
        <v>37677.599999999999</v>
      </c>
      <c r="I137" s="29">
        <v>37514.6</v>
      </c>
      <c r="J137" s="76">
        <f>I137/H137-1</f>
        <v>-4.3261778881882318E-3</v>
      </c>
      <c r="K137" s="29">
        <f>I137-H137</f>
        <v>-163</v>
      </c>
      <c r="L137" s="77">
        <f t="shared" si="32"/>
        <v>0.29870214663354355</v>
      </c>
    </row>
    <row r="138" spans="2:12" x14ac:dyDescent="0.25">
      <c r="B138" s="284"/>
      <c r="C138" s="289"/>
      <c r="D138" s="4" t="s">
        <v>48</v>
      </c>
      <c r="E138" s="29">
        <v>482</v>
      </c>
      <c r="F138" s="29">
        <v>827.2</v>
      </c>
      <c r="G138" s="29">
        <v>912</v>
      </c>
      <c r="H138" s="29">
        <v>912</v>
      </c>
      <c r="I138" s="29">
        <v>915.2</v>
      </c>
      <c r="J138" s="76">
        <f t="shared" ref="J138:J145" si="33">I138/H138-1</f>
        <v>3.5087719298245723E-3</v>
      </c>
      <c r="K138" s="29">
        <f t="shared" ref="K138:K145" si="34">I138-H138</f>
        <v>3.2000000000000455</v>
      </c>
      <c r="L138" s="77">
        <f t="shared" si="32"/>
        <v>7.2870883495764066E-3</v>
      </c>
    </row>
    <row r="139" spans="2:12" x14ac:dyDescent="0.25">
      <c r="B139" s="284"/>
      <c r="C139" s="289"/>
      <c r="D139" s="4" t="s">
        <v>49</v>
      </c>
      <c r="E139" s="29">
        <v>3652</v>
      </c>
      <c r="F139" s="29">
        <v>4562</v>
      </c>
      <c r="G139" s="29">
        <v>4504.8</v>
      </c>
      <c r="H139" s="29">
        <v>4409</v>
      </c>
      <c r="I139" s="29">
        <v>4616</v>
      </c>
      <c r="J139" s="76">
        <f t="shared" si="33"/>
        <v>4.6949421637559441E-2</v>
      </c>
      <c r="K139" s="29">
        <f t="shared" si="34"/>
        <v>207</v>
      </c>
      <c r="L139" s="77">
        <f t="shared" si="32"/>
        <v>3.6753933371552326E-2</v>
      </c>
    </row>
    <row r="140" spans="2:12" x14ac:dyDescent="0.25">
      <c r="B140" s="284"/>
      <c r="C140" s="289"/>
      <c r="D140" s="4" t="s">
        <v>50</v>
      </c>
      <c r="E140" s="29">
        <v>5774</v>
      </c>
      <c r="F140" s="29">
        <v>18287.400000000001</v>
      </c>
      <c r="G140" s="29">
        <v>19069.8</v>
      </c>
      <c r="H140" s="29">
        <v>19920</v>
      </c>
      <c r="I140" s="29">
        <v>20010.8</v>
      </c>
      <c r="J140" s="76">
        <f t="shared" si="33"/>
        <v>4.5582329317268577E-3</v>
      </c>
      <c r="K140" s="29">
        <f t="shared" si="34"/>
        <v>90.799999999999272</v>
      </c>
      <c r="L140" s="77">
        <f t="shared" si="32"/>
        <v>0.15933180457353971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640.20000000000005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5.3586215682527548E-3</v>
      </c>
    </row>
    <row r="142" spans="2:12" x14ac:dyDescent="0.25">
      <c r="B142" s="284"/>
      <c r="C142" s="289"/>
      <c r="D142" s="4" t="s">
        <v>52</v>
      </c>
      <c r="E142" s="29">
        <v>1864</v>
      </c>
      <c r="F142" s="29">
        <v>4251.3999999999996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3.8720619147716413E-2</v>
      </c>
    </row>
    <row r="143" spans="2:12" x14ac:dyDescent="0.25">
      <c r="B143" s="284"/>
      <c r="C143" s="289"/>
      <c r="D143" s="4" t="s">
        <v>53</v>
      </c>
      <c r="E143" s="29">
        <v>2056.4</v>
      </c>
      <c r="F143" s="29">
        <v>2573.4</v>
      </c>
      <c r="G143" s="29">
        <v>2845.8</v>
      </c>
      <c r="H143" s="29">
        <v>2771.6</v>
      </c>
      <c r="I143" s="29">
        <v>2679</v>
      </c>
      <c r="J143" s="76">
        <f t="shared" si="33"/>
        <v>-3.3410304517246359E-2</v>
      </c>
      <c r="K143" s="29">
        <f t="shared" si="34"/>
        <v>-92.599999999999909</v>
      </c>
      <c r="L143" s="77">
        <f t="shared" si="32"/>
        <v>2.1330976495318173E-2</v>
      </c>
    </row>
    <row r="144" spans="2:12" x14ac:dyDescent="0.25">
      <c r="B144" s="284"/>
      <c r="C144" s="289"/>
      <c r="D144" s="4" t="s">
        <v>54</v>
      </c>
      <c r="E144" s="29">
        <v>3027.2</v>
      </c>
      <c r="F144" s="29">
        <v>6412</v>
      </c>
      <c r="G144" s="29">
        <v>6319.8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5.1731001974648069E-2</v>
      </c>
    </row>
    <row r="145" spans="2:12" x14ac:dyDescent="0.25">
      <c r="B145" s="285"/>
      <c r="C145" s="290"/>
      <c r="D145" s="32" t="s">
        <v>55</v>
      </c>
      <c r="E145" s="73">
        <v>2565.8000000000002</v>
      </c>
      <c r="F145" s="73">
        <v>3409.4</v>
      </c>
      <c r="G145" s="73">
        <v>3081</v>
      </c>
      <c r="H145" s="73">
        <v>3092.8</v>
      </c>
      <c r="I145" s="73">
        <v>3107.4</v>
      </c>
      <c r="J145" s="65">
        <f t="shared" si="33"/>
        <v>4.7206414899119142E-3</v>
      </c>
      <c r="K145" s="73">
        <f t="shared" si="34"/>
        <v>14.599999999999909</v>
      </c>
      <c r="L145" s="56">
        <f t="shared" si="32"/>
        <v>2.474202178482706E-2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7295F-3C6B-479A-A8CC-501E59A0672D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283" t="s">
        <v>290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8.698648398805064</v>
      </c>
      <c r="D9" s="190">
        <v>0.10698328581209893</v>
      </c>
      <c r="E9" s="189">
        <v>6.4503121098626712</v>
      </c>
      <c r="F9" s="190">
        <f t="shared" ref="F9:J21" si="0">IFERROR(E9-C9,"-")</f>
        <v>-2.2483362889423928</v>
      </c>
      <c r="G9" s="189">
        <v>7.8975915168785624</v>
      </c>
      <c r="H9" s="190">
        <f t="shared" si="0"/>
        <v>1.4472794070158912</v>
      </c>
      <c r="I9" s="189">
        <v>7.9384785610073729</v>
      </c>
      <c r="J9" s="190">
        <f t="shared" si="0"/>
        <v>4.0887044128810501E-2</v>
      </c>
      <c r="K9" s="189">
        <v>8.192558804240365</v>
      </c>
      <c r="L9" s="190">
        <f t="shared" ref="L9:L21" si="1">IFERROR(K9-I9,"-")</f>
        <v>0.25408024323299205</v>
      </c>
      <c r="M9" s="189">
        <v>8.0574486474558196</v>
      </c>
      <c r="N9" s="190">
        <f t="shared" ref="N9:N13" si="2">IFERROR(M9-K9,"-")</f>
        <v>-0.13511015678454541</v>
      </c>
    </row>
    <row r="10" spans="1:15" x14ac:dyDescent="0.25">
      <c r="A10" s="1" t="s">
        <v>74</v>
      </c>
      <c r="B10" s="119" t="s">
        <v>75</v>
      </c>
      <c r="C10" s="189">
        <v>7.9022125154306337</v>
      </c>
      <c r="D10" s="190">
        <v>-0.13598710257318558</v>
      </c>
      <c r="E10" s="189">
        <v>5.3170466883821934</v>
      </c>
      <c r="F10" s="190">
        <f t="shared" si="0"/>
        <v>-2.5851658270484403</v>
      </c>
      <c r="G10" s="189">
        <v>6.9120244256787435</v>
      </c>
      <c r="H10" s="190">
        <f t="shared" si="0"/>
        <v>1.5949777372965501</v>
      </c>
      <c r="I10" s="189">
        <v>7.573860021727854</v>
      </c>
      <c r="J10" s="190">
        <f t="shared" si="0"/>
        <v>0.66183559604911046</v>
      </c>
      <c r="K10" s="189">
        <v>7.3477985852502536</v>
      </c>
      <c r="L10" s="190">
        <f t="shared" si="1"/>
        <v>-0.22606143647760035</v>
      </c>
      <c r="M10" s="189">
        <v>7.0598509811422456</v>
      </c>
      <c r="N10" s="190">
        <f t="shared" si="2"/>
        <v>-0.28794760410800802</v>
      </c>
    </row>
    <row r="11" spans="1:15" x14ac:dyDescent="0.25">
      <c r="A11" s="1" t="s">
        <v>76</v>
      </c>
      <c r="B11" s="119" t="s">
        <v>77</v>
      </c>
      <c r="C11" s="189">
        <v>9.2650728155339799</v>
      </c>
      <c r="D11" s="190">
        <v>2.0269272667703646</v>
      </c>
      <c r="E11" s="189">
        <v>5.692027581932285</v>
      </c>
      <c r="F11" s="190">
        <f t="shared" si="0"/>
        <v>-3.5730452336016949</v>
      </c>
      <c r="G11" s="189">
        <v>7.1458150200649726</v>
      </c>
      <c r="H11" s="190">
        <f t="shared" si="0"/>
        <v>1.4537874381326876</v>
      </c>
      <c r="I11" s="189">
        <v>7.1611875782049825</v>
      </c>
      <c r="J11" s="190">
        <f t="shared" si="0"/>
        <v>1.5372558140009929E-2</v>
      </c>
      <c r="K11" s="189">
        <v>7.0496921187274779</v>
      </c>
      <c r="L11" s="190">
        <f t="shared" si="1"/>
        <v>-0.11149545947750461</v>
      </c>
      <c r="M11" s="189">
        <v>6.7263591941427618</v>
      </c>
      <c r="N11" s="190">
        <f t="shared" si="2"/>
        <v>-0.32333292458471607</v>
      </c>
    </row>
    <row r="12" spans="1:15" x14ac:dyDescent="0.25">
      <c r="A12" s="1" t="s">
        <v>78</v>
      </c>
      <c r="B12" s="119" t="s">
        <v>79</v>
      </c>
      <c r="C12" s="189" t="s">
        <v>250</v>
      </c>
      <c r="D12" s="190" t="s">
        <v>250</v>
      </c>
      <c r="E12" s="189">
        <v>5.1790914385556199</v>
      </c>
      <c r="F12" s="190" t="str">
        <f t="shared" si="0"/>
        <v>-</v>
      </c>
      <c r="G12" s="189">
        <v>6.5430669710120082</v>
      </c>
      <c r="H12" s="190">
        <f t="shared" si="0"/>
        <v>1.3639755324563883</v>
      </c>
      <c r="I12" s="189">
        <v>6.6071071115401994</v>
      </c>
      <c r="J12" s="190">
        <f t="shared" si="0"/>
        <v>6.4040140528191181E-2</v>
      </c>
      <c r="K12" s="189">
        <v>6.9559722393475543</v>
      </c>
      <c r="L12" s="190">
        <f t="shared" si="1"/>
        <v>0.3488651278073549</v>
      </c>
      <c r="M12" s="189">
        <v>6.5324405509050463</v>
      </c>
      <c r="N12" s="190">
        <f t="shared" si="2"/>
        <v>-0.42353168844250799</v>
      </c>
    </row>
    <row r="13" spans="1:15" x14ac:dyDescent="0.25">
      <c r="A13" s="1" t="s">
        <v>80</v>
      </c>
      <c r="B13" s="119" t="s">
        <v>81</v>
      </c>
      <c r="C13" s="189" t="s">
        <v>250</v>
      </c>
      <c r="D13" s="190" t="s">
        <v>250</v>
      </c>
      <c r="E13" s="189">
        <v>4.6204303863106038</v>
      </c>
      <c r="F13" s="190" t="str">
        <f t="shared" si="0"/>
        <v>-</v>
      </c>
      <c r="G13" s="189">
        <v>6.7084381642859343</v>
      </c>
      <c r="H13" s="190">
        <f t="shared" si="0"/>
        <v>2.0880077779753305</v>
      </c>
      <c r="I13" s="189">
        <v>6.9440868449374946</v>
      </c>
      <c r="J13" s="190">
        <f t="shared" si="0"/>
        <v>0.2356486806515603</v>
      </c>
      <c r="K13" s="189">
        <v>6.7511616134222852</v>
      </c>
      <c r="L13" s="190">
        <f t="shared" si="1"/>
        <v>-0.19292523151520946</v>
      </c>
      <c r="M13" s="189">
        <v>6.3569210711406177</v>
      </c>
      <c r="N13" s="190">
        <f t="shared" si="2"/>
        <v>-0.39424054228166749</v>
      </c>
    </row>
    <row r="14" spans="1:15" x14ac:dyDescent="0.25">
      <c r="A14" s="1" t="s">
        <v>82</v>
      </c>
      <c r="B14" s="119" t="s">
        <v>83</v>
      </c>
      <c r="C14" s="189" t="s">
        <v>250</v>
      </c>
      <c r="D14" s="190" t="s">
        <v>250</v>
      </c>
      <c r="E14" s="189">
        <v>5.3860594883435002</v>
      </c>
      <c r="F14" s="190" t="str">
        <f t="shared" si="0"/>
        <v>-</v>
      </c>
      <c r="G14" s="189">
        <v>6.7874628069998488</v>
      </c>
      <c r="H14" s="190">
        <f t="shared" si="0"/>
        <v>1.4014033186563486</v>
      </c>
      <c r="I14" s="189">
        <v>6.9046855643809666</v>
      </c>
      <c r="J14" s="190">
        <f t="shared" si="0"/>
        <v>0.11722275738111776</v>
      </c>
      <c r="K14" s="189">
        <v>6.9467325160948938</v>
      </c>
      <c r="L14" s="190">
        <f t="shared" si="1"/>
        <v>4.204695171392725E-2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250</v>
      </c>
      <c r="D15" s="190" t="s">
        <v>250</v>
      </c>
      <c r="E15" s="189">
        <v>6.0443979654893756</v>
      </c>
      <c r="F15" s="190" t="str">
        <f t="shared" si="0"/>
        <v>-</v>
      </c>
      <c r="G15" s="189">
        <v>7.167841512711723</v>
      </c>
      <c r="H15" s="190">
        <f t="shared" si="0"/>
        <v>1.1234435472223474</v>
      </c>
      <c r="I15" s="189">
        <v>7.7222369937073472</v>
      </c>
      <c r="J15" s="190">
        <f t="shared" si="0"/>
        <v>0.55439548099562419</v>
      </c>
      <c r="K15" s="189">
        <v>7.3925116386568499</v>
      </c>
      <c r="L15" s="190">
        <f t="shared" si="1"/>
        <v>-0.32972535505049727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6.2072200759666263</v>
      </c>
      <c r="D16" s="190">
        <v>-1.8809502763133246</v>
      </c>
      <c r="E16" s="189">
        <v>7.2883713042003508</v>
      </c>
      <c r="F16" s="190">
        <f t="shared" si="0"/>
        <v>1.0811512282337246</v>
      </c>
      <c r="G16" s="189">
        <v>7.5955180077018341</v>
      </c>
      <c r="H16" s="190">
        <f t="shared" si="0"/>
        <v>0.30714670350148321</v>
      </c>
      <c r="I16" s="189">
        <v>8.1097716550938816</v>
      </c>
      <c r="J16" s="190">
        <f t="shared" si="0"/>
        <v>0.5142536473920476</v>
      </c>
      <c r="K16" s="189">
        <v>7.4201266434724724</v>
      </c>
      <c r="L16" s="190">
        <f t="shared" si="1"/>
        <v>-0.68964501162140923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5.8190319031903188</v>
      </c>
      <c r="D17" s="190">
        <v>-2.2064038579189456</v>
      </c>
      <c r="E17" s="189">
        <v>7.164842426296171</v>
      </c>
      <c r="F17" s="190">
        <f t="shared" si="0"/>
        <v>1.3458105231058521</v>
      </c>
      <c r="G17" s="189">
        <v>7.2474007241185694</v>
      </c>
      <c r="H17" s="190">
        <f t="shared" si="0"/>
        <v>8.255829782239843E-2</v>
      </c>
      <c r="I17" s="189">
        <v>7.4536678097510061</v>
      </c>
      <c r="J17" s="190">
        <f t="shared" si="0"/>
        <v>0.20626708563243668</v>
      </c>
      <c r="K17" s="189">
        <v>7.2665766981556459</v>
      </c>
      <c r="L17" s="190">
        <f t="shared" si="1"/>
        <v>-0.18709111159536018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4.6894435729445423</v>
      </c>
      <c r="D18" s="190">
        <v>-2.8488036638951675</v>
      </c>
      <c r="E18" s="189">
        <v>7.0135595872877472</v>
      </c>
      <c r="F18" s="190">
        <f t="shared" si="0"/>
        <v>2.3241160143432049</v>
      </c>
      <c r="G18" s="189">
        <v>7.0836770928106425</v>
      </c>
      <c r="H18" s="190">
        <f t="shared" si="0"/>
        <v>7.0117505522895307E-2</v>
      </c>
      <c r="I18" s="189">
        <v>7.2239690096301068</v>
      </c>
      <c r="J18" s="190">
        <f t="shared" si="0"/>
        <v>0.14029191681946429</v>
      </c>
      <c r="K18" s="189">
        <v>6.9581148065238247</v>
      </c>
      <c r="L18" s="190">
        <f t="shared" si="1"/>
        <v>-0.26585420310628205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6.71445023639229</v>
      </c>
      <c r="D19" s="190">
        <v>-1.0001215514342832</v>
      </c>
      <c r="E19" s="189">
        <v>7.474227037296723</v>
      </c>
      <c r="F19" s="190">
        <f t="shared" si="0"/>
        <v>0.759776800904433</v>
      </c>
      <c r="G19" s="189">
        <v>7.319989568392228</v>
      </c>
      <c r="H19" s="190">
        <f t="shared" si="0"/>
        <v>-0.15423746890449497</v>
      </c>
      <c r="I19" s="189">
        <v>7.4367055851367114</v>
      </c>
      <c r="J19" s="190">
        <f t="shared" si="0"/>
        <v>0.1167160167444834</v>
      </c>
      <c r="K19" s="189">
        <v>7.1759629902735345</v>
      </c>
      <c r="L19" s="190">
        <f t="shared" si="1"/>
        <v>-0.26074259486317697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6.7961834693642951</v>
      </c>
      <c r="D20" s="190">
        <v>-1.1000705546333638</v>
      </c>
      <c r="E20" s="189">
        <v>7.3496544290152812</v>
      </c>
      <c r="F20" s="190">
        <f t="shared" si="0"/>
        <v>0.55347095965098614</v>
      </c>
      <c r="G20" s="189">
        <v>7.2560849086919399</v>
      </c>
      <c r="H20" s="190">
        <f t="shared" si="0"/>
        <v>-9.3569520323341315E-2</v>
      </c>
      <c r="I20" s="189">
        <v>7.4519302269326904</v>
      </c>
      <c r="J20" s="190">
        <f t="shared" si="0"/>
        <v>0.19584531824075047</v>
      </c>
      <c r="K20" s="189">
        <v>7.2321784322217413</v>
      </c>
      <c r="L20" s="190">
        <f t="shared" si="1"/>
        <v>-0.21975179471094908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7.6155004062928775</v>
      </c>
      <c r="D21" s="192">
        <v>-0.15230900889600463</v>
      </c>
      <c r="E21" s="191">
        <v>6.8402382490482632</v>
      </c>
      <c r="F21" s="192">
        <f t="shared" si="0"/>
        <v>-0.77526215724461434</v>
      </c>
      <c r="G21" s="191">
        <v>7.1290659289847085</v>
      </c>
      <c r="H21" s="192">
        <f t="shared" si="0"/>
        <v>0.28882767993644531</v>
      </c>
      <c r="I21" s="191">
        <v>7.378386609473794</v>
      </c>
      <c r="J21" s="192">
        <f t="shared" si="0"/>
        <v>0.24932068048908551</v>
      </c>
      <c r="K21" s="191">
        <v>7.2163244160098223</v>
      </c>
      <c r="L21" s="192">
        <f t="shared" si="1"/>
        <v>-0.16206219346397166</v>
      </c>
      <c r="M21" s="191">
        <v>6.9295295986737582</v>
      </c>
      <c r="N21" s="192">
        <v>-0.30992380181207668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291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6.760768126346016</v>
      </c>
      <c r="D31" s="190">
        <v>0.82358680878533885</v>
      </c>
      <c r="E31" s="189">
        <v>2.9690666666666665</v>
      </c>
      <c r="F31" s="190">
        <f t="shared" ref="F31:J43" si="3">IFERROR(E31-C31,"-")</f>
        <v>-3.7917014596793495</v>
      </c>
      <c r="G31" s="189">
        <v>5.5555555555555554</v>
      </c>
      <c r="H31" s="190">
        <f t="shared" si="3"/>
        <v>2.5864888888888888</v>
      </c>
      <c r="I31" s="189">
        <v>5.5796133567662567</v>
      </c>
      <c r="J31" s="190">
        <f t="shared" si="3"/>
        <v>2.4057801210701335E-2</v>
      </c>
      <c r="K31" s="189">
        <v>7.3524869407222351</v>
      </c>
      <c r="L31" s="190">
        <f t="shared" ref="L31:N43" si="4">IFERROR(K31-I31,"-")</f>
        <v>1.7728735839559784</v>
      </c>
      <c r="M31" s="189">
        <v>6.1684782608695654</v>
      </c>
      <c r="N31" s="190">
        <f t="shared" si="4"/>
        <v>-1.1840086798526697</v>
      </c>
    </row>
    <row r="32" spans="1:15" x14ac:dyDescent="0.25">
      <c r="B32" s="119" t="s">
        <v>75</v>
      </c>
      <c r="C32" s="189">
        <v>5.0345876701361085</v>
      </c>
      <c r="D32" s="190">
        <v>-0.56218652341227848</v>
      </c>
      <c r="E32" s="189">
        <v>2.6767744085304899</v>
      </c>
      <c r="F32" s="190">
        <f t="shared" si="3"/>
        <v>-2.3578132616056187</v>
      </c>
      <c r="G32" s="189">
        <v>4.0021885521885521</v>
      </c>
      <c r="H32" s="190">
        <f t="shared" si="3"/>
        <v>1.3254141436580622</v>
      </c>
      <c r="I32" s="189">
        <v>5.0381155303030303</v>
      </c>
      <c r="J32" s="190">
        <f t="shared" si="3"/>
        <v>1.0359269781144782</v>
      </c>
      <c r="K32" s="189">
        <v>5.4027580612451835</v>
      </c>
      <c r="L32" s="190">
        <f t="shared" si="4"/>
        <v>0.36464253094215326</v>
      </c>
      <c r="M32" s="189">
        <v>5.4040744021257749</v>
      </c>
      <c r="N32" s="190">
        <f t="shared" si="4"/>
        <v>1.3163408805914045E-3</v>
      </c>
    </row>
    <row r="33" spans="2:15" x14ac:dyDescent="0.25">
      <c r="B33" s="119" t="s">
        <v>77</v>
      </c>
      <c r="C33" s="189">
        <v>6.5454119850187267</v>
      </c>
      <c r="D33" s="190">
        <v>1.84229126232505</v>
      </c>
      <c r="E33" s="189">
        <v>2.8041892209931749</v>
      </c>
      <c r="F33" s="190">
        <f t="shared" si="3"/>
        <v>-3.7412227640255518</v>
      </c>
      <c r="G33" s="189">
        <v>4.7348951911220718</v>
      </c>
      <c r="H33" s="190">
        <f t="shared" si="3"/>
        <v>1.9307059701288969</v>
      </c>
      <c r="I33" s="189">
        <v>3.8983811508254527</v>
      </c>
      <c r="J33" s="190">
        <f t="shared" si="3"/>
        <v>-0.83651404029661913</v>
      </c>
      <c r="K33" s="189">
        <v>4.4575552755183869</v>
      </c>
      <c r="L33" s="190">
        <f t="shared" si="4"/>
        <v>0.55917412469293426</v>
      </c>
      <c r="M33" s="189">
        <v>5.2488552307150407</v>
      </c>
      <c r="N33" s="190">
        <f t="shared" si="4"/>
        <v>0.79129995519665375</v>
      </c>
    </row>
    <row r="34" spans="2:15" x14ac:dyDescent="0.25">
      <c r="B34" s="119" t="s">
        <v>79</v>
      </c>
      <c r="C34" s="189" t="s">
        <v>250</v>
      </c>
      <c r="D34" s="190" t="s">
        <v>250</v>
      </c>
      <c r="E34" s="189">
        <v>2.8363602668643439</v>
      </c>
      <c r="F34" s="190" t="str">
        <f>IFERROR(E34-C34,"-")</f>
        <v>-</v>
      </c>
      <c r="G34" s="189">
        <v>3.6411368735976066</v>
      </c>
      <c r="H34" s="190">
        <f>IFERROR(G34-E34,"-")</f>
        <v>0.80477660673326268</v>
      </c>
      <c r="I34" s="189">
        <v>3.6246361991662077</v>
      </c>
      <c r="J34" s="190">
        <f>IFERROR(I34-G34,"-")</f>
        <v>-1.650067443139891E-2</v>
      </c>
      <c r="K34" s="189">
        <v>4.6420082464225079</v>
      </c>
      <c r="L34" s="190">
        <f>IFERROR(K34-I34,"-")</f>
        <v>1.0173720472563001</v>
      </c>
      <c r="M34" s="189">
        <v>4.2120521684475172</v>
      </c>
      <c r="N34" s="190">
        <f t="shared" si="4"/>
        <v>-0.42995607797499069</v>
      </c>
    </row>
    <row r="35" spans="2:15" x14ac:dyDescent="0.25">
      <c r="B35" s="119" t="s">
        <v>81</v>
      </c>
      <c r="C35" s="189" t="s">
        <v>250</v>
      </c>
      <c r="D35" s="190" t="s">
        <v>250</v>
      </c>
      <c r="E35" s="189">
        <v>2.8338310205515547</v>
      </c>
      <c r="F35" s="190" t="str">
        <f t="shared" si="3"/>
        <v>-</v>
      </c>
      <c r="G35" s="189">
        <v>3.4796167758334149</v>
      </c>
      <c r="H35" s="190">
        <f t="shared" si="3"/>
        <v>0.64578575528186022</v>
      </c>
      <c r="I35" s="189">
        <v>3.6548551535496707</v>
      </c>
      <c r="J35" s="190">
        <f t="shared" si="3"/>
        <v>0.17523837771625583</v>
      </c>
      <c r="K35" s="189">
        <v>4.3112755314714466</v>
      </c>
      <c r="L35" s="190">
        <f t="shared" si="4"/>
        <v>0.65642037792177588</v>
      </c>
      <c r="M35" s="189">
        <v>3.7361950185479595</v>
      </c>
      <c r="N35" s="190">
        <f t="shared" si="4"/>
        <v>-0.57508051292348705</v>
      </c>
    </row>
    <row r="36" spans="2:15" x14ac:dyDescent="0.25">
      <c r="B36" s="119" t="s">
        <v>83</v>
      </c>
      <c r="C36" s="189" t="s">
        <v>250</v>
      </c>
      <c r="D36" s="190" t="s">
        <v>250</v>
      </c>
      <c r="E36" s="189">
        <v>3.6374367622259696</v>
      </c>
      <c r="F36" s="190" t="str">
        <f t="shared" si="3"/>
        <v>-</v>
      </c>
      <c r="G36" s="189">
        <v>3.7317953020134227</v>
      </c>
      <c r="H36" s="190">
        <f t="shared" si="3"/>
        <v>9.4358539787453122E-2</v>
      </c>
      <c r="I36" s="189">
        <v>3.624319271722344</v>
      </c>
      <c r="J36" s="190">
        <f t="shared" si="3"/>
        <v>-0.10747603029107866</v>
      </c>
      <c r="K36" s="189">
        <v>4.4162603150787696</v>
      </c>
      <c r="L36" s="190">
        <f t="shared" si="4"/>
        <v>0.79194104335642557</v>
      </c>
      <c r="M36" s="189"/>
      <c r="N36" s="190"/>
    </row>
    <row r="37" spans="2:15" x14ac:dyDescent="0.25">
      <c r="B37" s="119" t="s">
        <v>85</v>
      </c>
      <c r="C37" s="189" t="s">
        <v>250</v>
      </c>
      <c r="D37" s="190" t="s">
        <v>250</v>
      </c>
      <c r="E37" s="189">
        <v>4.3441689240814059</v>
      </c>
      <c r="F37" s="190" t="str">
        <f t="shared" si="3"/>
        <v>-</v>
      </c>
      <c r="G37" s="189">
        <v>3.8822834434240909</v>
      </c>
      <c r="H37" s="190">
        <f t="shared" si="3"/>
        <v>-0.46188548065731494</v>
      </c>
      <c r="I37" s="189">
        <v>4.5663906142167008</v>
      </c>
      <c r="J37" s="190">
        <f t="shared" si="3"/>
        <v>0.68410717079260985</v>
      </c>
      <c r="K37" s="189">
        <v>4.9601563571526537</v>
      </c>
      <c r="L37" s="190">
        <f t="shared" si="4"/>
        <v>0.3937657429359529</v>
      </c>
      <c r="M37" s="189"/>
      <c r="N37" s="190"/>
    </row>
    <row r="38" spans="2:15" x14ac:dyDescent="0.25">
      <c r="B38" s="119" t="s">
        <v>87</v>
      </c>
      <c r="C38" s="189">
        <v>4.6143269522941353</v>
      </c>
      <c r="D38" s="190">
        <v>-0.50104136966397217</v>
      </c>
      <c r="E38" s="189">
        <v>5.4277981213182613</v>
      </c>
      <c r="F38" s="190">
        <f t="shared" si="3"/>
        <v>0.81347116902412608</v>
      </c>
      <c r="G38" s="189">
        <v>4.4554703476482613</v>
      </c>
      <c r="H38" s="190">
        <f t="shared" si="3"/>
        <v>-0.97232777367000001</v>
      </c>
      <c r="I38" s="189">
        <v>6.6265664160401005</v>
      </c>
      <c r="J38" s="190">
        <f t="shared" si="3"/>
        <v>2.1710960683918392</v>
      </c>
      <c r="K38" s="189">
        <v>4.7279829175563775</v>
      </c>
      <c r="L38" s="190">
        <f t="shared" si="4"/>
        <v>-1.8985834984837231</v>
      </c>
      <c r="M38" s="189"/>
      <c r="N38" s="190"/>
    </row>
    <row r="39" spans="2:15" x14ac:dyDescent="0.25">
      <c r="B39" s="119" t="s">
        <v>89</v>
      </c>
      <c r="C39" s="189">
        <v>4.3455778468493929</v>
      </c>
      <c r="D39" s="190">
        <v>-0.43990671575781093</v>
      </c>
      <c r="E39" s="189">
        <v>4.9467008029791693</v>
      </c>
      <c r="F39" s="190">
        <f t="shared" si="3"/>
        <v>0.6011229561297764</v>
      </c>
      <c r="G39" s="189">
        <v>4.1337996184939598</v>
      </c>
      <c r="H39" s="190">
        <f t="shared" si="3"/>
        <v>-0.81290118448520943</v>
      </c>
      <c r="I39" s="189">
        <v>5.0893605138229541</v>
      </c>
      <c r="J39" s="190">
        <f t="shared" si="3"/>
        <v>0.95556089532899424</v>
      </c>
      <c r="K39" s="189">
        <v>4.7429580738124013</v>
      </c>
      <c r="L39" s="190">
        <f t="shared" si="4"/>
        <v>-0.34640244001055276</v>
      </c>
      <c r="M39" s="189"/>
      <c r="N39" s="190"/>
    </row>
    <row r="40" spans="2:15" x14ac:dyDescent="0.25">
      <c r="B40" s="119" t="s">
        <v>91</v>
      </c>
      <c r="C40" s="189">
        <v>3.6897439197014541</v>
      </c>
      <c r="D40" s="190">
        <v>-1.0349304313434335</v>
      </c>
      <c r="E40" s="189">
        <v>4.7896052631578945</v>
      </c>
      <c r="F40" s="190">
        <f t="shared" si="3"/>
        <v>1.0998613434564404</v>
      </c>
      <c r="G40" s="189">
        <v>4.0372852953498111</v>
      </c>
      <c r="H40" s="190">
        <f t="shared" si="3"/>
        <v>-0.75231996780808341</v>
      </c>
      <c r="I40" s="189">
        <v>4.4011691271178046</v>
      </c>
      <c r="J40" s="190">
        <f t="shared" si="3"/>
        <v>0.36388383176799355</v>
      </c>
      <c r="K40" s="189">
        <v>4.4360825790704768</v>
      </c>
      <c r="L40" s="190">
        <f t="shared" si="4"/>
        <v>3.4913451952672148E-2</v>
      </c>
      <c r="M40" s="189"/>
      <c r="N40" s="190"/>
    </row>
    <row r="41" spans="2:15" x14ac:dyDescent="0.25">
      <c r="B41" s="119" t="s">
        <v>93</v>
      </c>
      <c r="C41" s="189">
        <v>4.1041587180465475</v>
      </c>
      <c r="D41" s="190">
        <v>-0.99736279297129116</v>
      </c>
      <c r="E41" s="189">
        <v>4.617627567925779</v>
      </c>
      <c r="F41" s="190">
        <f t="shared" si="3"/>
        <v>0.51346884987923147</v>
      </c>
      <c r="G41" s="189">
        <v>5.1769686706181206</v>
      </c>
      <c r="H41" s="190">
        <f t="shared" si="3"/>
        <v>0.55934110269234161</v>
      </c>
      <c r="I41" s="189">
        <v>5.175188719555619</v>
      </c>
      <c r="J41" s="190">
        <f t="shared" si="3"/>
        <v>-1.7799510625016168E-3</v>
      </c>
      <c r="K41" s="189">
        <v>4.5135178889428529</v>
      </c>
      <c r="L41" s="190">
        <f t="shared" si="4"/>
        <v>-0.6616708306127661</v>
      </c>
      <c r="M41" s="189"/>
      <c r="N41" s="190"/>
    </row>
    <row r="42" spans="2:15" x14ac:dyDescent="0.25">
      <c r="B42" s="119" t="s">
        <v>95</v>
      </c>
      <c r="C42" s="189">
        <v>3.6467040068935805</v>
      </c>
      <c r="D42" s="190">
        <v>-1.0995027261552579</v>
      </c>
      <c r="E42" s="189">
        <v>4.3334217154978125</v>
      </c>
      <c r="F42" s="190">
        <f t="shared" si="3"/>
        <v>0.68671770860423198</v>
      </c>
      <c r="G42" s="189">
        <v>4.5729776891437117</v>
      </c>
      <c r="H42" s="190">
        <f t="shared" si="3"/>
        <v>0.2395559736458992</v>
      </c>
      <c r="I42" s="189">
        <v>6.1214965803942603</v>
      </c>
      <c r="J42" s="190">
        <f t="shared" si="3"/>
        <v>1.5485188912505485</v>
      </c>
      <c r="K42" s="189">
        <v>5.4963532687972414</v>
      </c>
      <c r="L42" s="190">
        <f t="shared" si="4"/>
        <v>-0.62514331159701886</v>
      </c>
      <c r="M42" s="189"/>
      <c r="N42" s="190"/>
    </row>
    <row r="43" spans="2:15" ht="15.75" x14ac:dyDescent="0.25">
      <c r="B43" s="122" t="s">
        <v>32</v>
      </c>
      <c r="C43" s="191">
        <v>4.6644126738794434</v>
      </c>
      <c r="D43" s="192">
        <v>-0.14340150085201309</v>
      </c>
      <c r="E43" s="191">
        <v>4.2036948291560838</v>
      </c>
      <c r="F43" s="192">
        <f t="shared" si="3"/>
        <v>-0.46071784472335953</v>
      </c>
      <c r="G43" s="191">
        <v>4.1404910004759943</v>
      </c>
      <c r="H43" s="192">
        <f t="shared" si="3"/>
        <v>-6.3203828680089558E-2</v>
      </c>
      <c r="I43" s="191">
        <v>4.848973656338786</v>
      </c>
      <c r="J43" s="192">
        <f t="shared" si="3"/>
        <v>0.70848265586279169</v>
      </c>
      <c r="K43" s="191">
        <v>4.8120268620268618</v>
      </c>
      <c r="L43" s="192">
        <f t="shared" si="4"/>
        <v>-3.6946794311924158E-2</v>
      </c>
      <c r="M43" s="191">
        <v>4.6972517048659181</v>
      </c>
      <c r="N43" s="192">
        <v>-0.24838260790389111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292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6.4704109589041092</v>
      </c>
      <c r="D53" s="190">
        <v>0.21609950459265459</v>
      </c>
      <c r="E53" s="189">
        <v>6.2305084745762711</v>
      </c>
      <c r="F53" s="190">
        <f t="shared" ref="F53:J65" si="5">IFERROR(E53-C53,"-")</f>
        <v>-0.23990248432783812</v>
      </c>
      <c r="G53" s="189">
        <v>6.2981175566653862</v>
      </c>
      <c r="H53" s="190">
        <f t="shared" si="5"/>
        <v>6.7609082089115091E-2</v>
      </c>
      <c r="I53" s="189">
        <v>5.8958968347010554</v>
      </c>
      <c r="J53" s="190">
        <f t="shared" si="5"/>
        <v>-0.40222072196433079</v>
      </c>
      <c r="K53" s="189">
        <v>5.7927927927927927</v>
      </c>
      <c r="L53" s="190">
        <f t="shared" ref="L53:N65" si="6">IFERROR(K53-I53,"-")</f>
        <v>-0.10310404190826272</v>
      </c>
      <c r="M53" s="189">
        <v>5.7631790206047633</v>
      </c>
      <c r="N53" s="190">
        <f t="shared" si="6"/>
        <v>-2.9613772188029408E-2</v>
      </c>
    </row>
    <row r="54" spans="1:15" x14ac:dyDescent="0.25">
      <c r="A54" s="1">
        <v>2</v>
      </c>
      <c r="B54" s="119" t="s">
        <v>75</v>
      </c>
      <c r="C54" s="189">
        <v>5.418016194331984</v>
      </c>
      <c r="D54" s="190">
        <v>-7.3868386371352734E-2</v>
      </c>
      <c r="E54" s="189">
        <v>4.1800554016620497</v>
      </c>
      <c r="F54" s="190">
        <f t="shared" si="5"/>
        <v>-1.2379607926699343</v>
      </c>
      <c r="G54" s="189">
        <v>4.7242679037402144</v>
      </c>
      <c r="H54" s="190">
        <f t="shared" si="5"/>
        <v>0.54421250207816474</v>
      </c>
      <c r="I54" s="189">
        <v>5.6632508833922257</v>
      </c>
      <c r="J54" s="190">
        <f t="shared" si="5"/>
        <v>0.93898297965201127</v>
      </c>
      <c r="K54" s="189">
        <v>5.2402392947103271</v>
      </c>
      <c r="L54" s="190">
        <f t="shared" si="6"/>
        <v>-0.42301158868189859</v>
      </c>
      <c r="M54" s="189">
        <v>5.3658263305322125</v>
      </c>
      <c r="N54" s="190">
        <f t="shared" si="6"/>
        <v>0.12558703582188535</v>
      </c>
    </row>
    <row r="55" spans="1:15" x14ac:dyDescent="0.25">
      <c r="A55" s="1">
        <v>3</v>
      </c>
      <c r="B55" s="119" t="s">
        <v>77</v>
      </c>
      <c r="C55" s="189">
        <v>5.7727987421383649</v>
      </c>
      <c r="D55" s="190">
        <v>1.456709129103742</v>
      </c>
      <c r="E55" s="189">
        <v>5.1527446300715987</v>
      </c>
      <c r="F55" s="190">
        <f t="shared" si="5"/>
        <v>-0.62005411206676619</v>
      </c>
      <c r="G55" s="189">
        <v>5.6271498771498774</v>
      </c>
      <c r="H55" s="190">
        <f t="shared" si="5"/>
        <v>0.47440524707827869</v>
      </c>
      <c r="I55" s="189">
        <v>4.3027632205812294</v>
      </c>
      <c r="J55" s="190">
        <f t="shared" si="5"/>
        <v>-1.324386656568648</v>
      </c>
      <c r="K55" s="189">
        <v>4.2800166181969255</v>
      </c>
      <c r="L55" s="190">
        <f t="shared" si="6"/>
        <v>-2.2746602384303927E-2</v>
      </c>
      <c r="M55" s="189">
        <v>5.0126378058617904</v>
      </c>
      <c r="N55" s="190">
        <f t="shared" si="6"/>
        <v>0.73262118766486495</v>
      </c>
    </row>
    <row r="56" spans="1:15" x14ac:dyDescent="0.25">
      <c r="A56" s="1">
        <v>4</v>
      </c>
      <c r="B56" s="119" t="s">
        <v>79</v>
      </c>
      <c r="C56" s="189" t="s">
        <v>250</v>
      </c>
      <c r="D56" s="190" t="s">
        <v>250</v>
      </c>
      <c r="E56" s="189">
        <v>4.6789340101522843</v>
      </c>
      <c r="F56" s="190" t="str">
        <f>IFERROR(E56-C56,"-")</f>
        <v>-</v>
      </c>
      <c r="G56" s="189">
        <v>4.0749454280863446</v>
      </c>
      <c r="H56" s="190">
        <f>IFERROR(G56-E56,"-")</f>
        <v>-0.60398858206593964</v>
      </c>
      <c r="I56" s="189">
        <v>4.441545480467636</v>
      </c>
      <c r="J56" s="190">
        <f>IFERROR(I56-G56,"-")</f>
        <v>0.36660005238129134</v>
      </c>
      <c r="K56" s="189">
        <v>4.3705595542140703</v>
      </c>
      <c r="L56" s="190">
        <f>IFERROR(K56-I56,"-")</f>
        <v>-7.0985926253565701E-2</v>
      </c>
      <c r="M56" s="189">
        <v>4.5057225698153518</v>
      </c>
      <c r="N56" s="190">
        <f t="shared" si="6"/>
        <v>0.13516301560128152</v>
      </c>
    </row>
    <row r="57" spans="1:15" x14ac:dyDescent="0.25">
      <c r="A57" s="1">
        <v>5</v>
      </c>
      <c r="B57" s="119" t="s">
        <v>81</v>
      </c>
      <c r="C57" s="189" t="s">
        <v>250</v>
      </c>
      <c r="D57" s="190" t="s">
        <v>250</v>
      </c>
      <c r="E57" s="189">
        <v>4.5305245055889936</v>
      </c>
      <c r="F57" s="190" t="str">
        <f t="shared" si="5"/>
        <v>-</v>
      </c>
      <c r="G57" s="189">
        <v>4.0293577981651376</v>
      </c>
      <c r="H57" s="190">
        <f t="shared" si="5"/>
        <v>-0.50116670742385594</v>
      </c>
      <c r="I57" s="189">
        <v>4.5702598652550526</v>
      </c>
      <c r="J57" s="190">
        <f t="shared" si="5"/>
        <v>0.54090206708991495</v>
      </c>
      <c r="K57" s="189">
        <v>4.1132490379329303</v>
      </c>
      <c r="L57" s="190">
        <f t="shared" si="6"/>
        <v>-0.45701082732212228</v>
      </c>
      <c r="M57" s="189">
        <v>4.6648629778320823</v>
      </c>
      <c r="N57" s="190">
        <f t="shared" si="6"/>
        <v>0.55161393989915197</v>
      </c>
    </row>
    <row r="58" spans="1:15" x14ac:dyDescent="0.25">
      <c r="A58" s="1">
        <v>6</v>
      </c>
      <c r="B58" s="119" t="s">
        <v>83</v>
      </c>
      <c r="C58" s="189" t="s">
        <v>250</v>
      </c>
      <c r="D58" s="190" t="s">
        <v>250</v>
      </c>
      <c r="E58" s="189">
        <v>5.6843838193791161</v>
      </c>
      <c r="F58" s="190" t="str">
        <f t="shared" si="5"/>
        <v>-</v>
      </c>
      <c r="G58" s="189">
        <v>4.052148918696961</v>
      </c>
      <c r="H58" s="190">
        <f t="shared" si="5"/>
        <v>-1.632234900682155</v>
      </c>
      <c r="I58" s="189">
        <v>3.9241338112305852</v>
      </c>
      <c r="J58" s="190">
        <f t="shared" si="5"/>
        <v>-0.12801510746637579</v>
      </c>
      <c r="K58" s="189">
        <v>4.4874932517545441</v>
      </c>
      <c r="L58" s="190">
        <f t="shared" si="6"/>
        <v>0.56335944052395881</v>
      </c>
      <c r="M58" s="189"/>
      <c r="N58" s="190"/>
    </row>
    <row r="59" spans="1:15" x14ac:dyDescent="0.25">
      <c r="A59" s="1">
        <v>7</v>
      </c>
      <c r="B59" s="119" t="s">
        <v>85</v>
      </c>
      <c r="C59" s="189" t="s">
        <v>250</v>
      </c>
      <c r="D59" s="190" t="s">
        <v>250</v>
      </c>
      <c r="E59" s="189">
        <v>5.4066531944660348</v>
      </c>
      <c r="F59" s="190" t="str">
        <f t="shared" si="5"/>
        <v>-</v>
      </c>
      <c r="G59" s="189">
        <v>4.3680290297937354</v>
      </c>
      <c r="H59" s="190">
        <f t="shared" si="5"/>
        <v>-1.0386241646722993</v>
      </c>
      <c r="I59" s="189">
        <v>4.7745406824146981</v>
      </c>
      <c r="J59" s="190">
        <f t="shared" si="5"/>
        <v>0.40651165262096267</v>
      </c>
      <c r="K59" s="189">
        <v>5.1919989472298989</v>
      </c>
      <c r="L59" s="190">
        <f t="shared" si="6"/>
        <v>0.41745826481520076</v>
      </c>
      <c r="M59" s="189"/>
      <c r="N59" s="190"/>
    </row>
    <row r="60" spans="1:15" x14ac:dyDescent="0.25">
      <c r="A60" s="1">
        <v>8</v>
      </c>
      <c r="B60" s="119" t="s">
        <v>87</v>
      </c>
      <c r="C60" s="189">
        <v>6.1453225806451615</v>
      </c>
      <c r="D60" s="190">
        <v>0.53004384699065366</v>
      </c>
      <c r="E60" s="189">
        <v>6.0862650602409643</v>
      </c>
      <c r="F60" s="190">
        <f t="shared" si="5"/>
        <v>-5.9057520404197206E-2</v>
      </c>
      <c r="G60" s="189">
        <v>5.2447577406977786</v>
      </c>
      <c r="H60" s="190">
        <f t="shared" si="5"/>
        <v>-0.84150731954318569</v>
      </c>
      <c r="I60" s="189">
        <v>8.7609565950273911</v>
      </c>
      <c r="J60" s="190">
        <f t="shared" si="5"/>
        <v>3.5161988543296125</v>
      </c>
      <c r="K60" s="189">
        <v>5.306243386243386</v>
      </c>
      <c r="L60" s="190">
        <f t="shared" si="6"/>
        <v>-3.4547132087840051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5.920080591000672</v>
      </c>
      <c r="D61" s="190">
        <v>0.24230281322289393</v>
      </c>
      <c r="E61" s="189">
        <v>5.9526781071242851</v>
      </c>
      <c r="F61" s="190">
        <f t="shared" si="5"/>
        <v>3.2597516123613168E-2</v>
      </c>
      <c r="G61" s="189">
        <v>4.8726756564939677</v>
      </c>
      <c r="H61" s="190">
        <f t="shared" si="5"/>
        <v>-1.0800024506303174</v>
      </c>
      <c r="I61" s="189">
        <v>4.5549738219895284</v>
      </c>
      <c r="J61" s="190">
        <f t="shared" si="5"/>
        <v>-0.31770183450443934</v>
      </c>
      <c r="K61" s="189">
        <v>4.8253863860572181</v>
      </c>
      <c r="L61" s="190">
        <f t="shared" si="6"/>
        <v>0.27041256406768976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4.9292088042831645</v>
      </c>
      <c r="D62" s="190">
        <v>-0.64975602650648412</v>
      </c>
      <c r="E62" s="189">
        <v>5.2199030149694288</v>
      </c>
      <c r="F62" s="190">
        <f t="shared" si="5"/>
        <v>0.29069421068626422</v>
      </c>
      <c r="G62" s="189">
        <v>4.3959196195735544</v>
      </c>
      <c r="H62" s="190">
        <f t="shared" si="5"/>
        <v>-0.8239833953958744</v>
      </c>
      <c r="I62" s="189">
        <v>4.2007654836464861</v>
      </c>
      <c r="J62" s="190">
        <f t="shared" si="5"/>
        <v>-0.19515413592706832</v>
      </c>
      <c r="K62" s="189">
        <v>4.5680960548885077</v>
      </c>
      <c r="L62" s="190">
        <f t="shared" si="6"/>
        <v>0.36733057124202162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4.4172297297297298</v>
      </c>
      <c r="D63" s="190">
        <v>-1.1755172481777318</v>
      </c>
      <c r="E63" s="189">
        <v>5.3574163900944605</v>
      </c>
      <c r="F63" s="190">
        <f t="shared" si="5"/>
        <v>0.94018666036473064</v>
      </c>
      <c r="G63" s="189">
        <v>5.6564042303172739</v>
      </c>
      <c r="H63" s="190">
        <f t="shared" si="5"/>
        <v>0.29898784022281344</v>
      </c>
      <c r="I63" s="189">
        <v>4.7480719794344477</v>
      </c>
      <c r="J63" s="190">
        <f t="shared" si="5"/>
        <v>-0.90833225088282621</v>
      </c>
      <c r="K63" s="189">
        <v>4.9095318942517583</v>
      </c>
      <c r="L63" s="190">
        <f t="shared" si="6"/>
        <v>0.16145991481731059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4.6758080313418215</v>
      </c>
      <c r="D64" s="190">
        <v>-0.57434844676239738</v>
      </c>
      <c r="E64" s="189">
        <v>4.9493049877350774</v>
      </c>
      <c r="F64" s="190">
        <f t="shared" si="5"/>
        <v>0.27349695639325589</v>
      </c>
      <c r="G64" s="189">
        <v>5.0190114068441067</v>
      </c>
      <c r="H64" s="190">
        <f t="shared" si="5"/>
        <v>6.9706419109029305E-2</v>
      </c>
      <c r="I64" s="189">
        <v>6.695100988397078</v>
      </c>
      <c r="J64" s="190">
        <f t="shared" si="5"/>
        <v>1.6760895815529713</v>
      </c>
      <c r="K64" s="189">
        <v>5.164757342220371</v>
      </c>
      <c r="L64" s="190">
        <f t="shared" si="6"/>
        <v>-1.530343646176707</v>
      </c>
      <c r="M64" s="189"/>
      <c r="N64" s="190"/>
    </row>
    <row r="65" spans="1:15" ht="15.75" x14ac:dyDescent="0.25">
      <c r="B65" s="122" t="s">
        <v>32</v>
      </c>
      <c r="C65" s="191">
        <v>5.5458879618593562</v>
      </c>
      <c r="D65" s="192">
        <v>0.26439079225770357</v>
      </c>
      <c r="E65" s="191">
        <v>5.4971239933976888</v>
      </c>
      <c r="F65" s="192">
        <f t="shared" si="5"/>
        <v>-4.8763968461667417E-2</v>
      </c>
      <c r="G65" s="191">
        <v>4.7208563481287156</v>
      </c>
      <c r="H65" s="192">
        <f t="shared" si="5"/>
        <v>-0.77626764526897318</v>
      </c>
      <c r="I65" s="191">
        <v>5.3480555886913992</v>
      </c>
      <c r="J65" s="192">
        <f t="shared" si="5"/>
        <v>0.62719924056268361</v>
      </c>
      <c r="K65" s="191">
        <v>4.8547232787394243</v>
      </c>
      <c r="L65" s="192">
        <f t="shared" si="6"/>
        <v>-0.49333230995197486</v>
      </c>
      <c r="M65" s="191">
        <v>4.9590698472627421</v>
      </c>
      <c r="N65" s="192">
        <v>0.32625622975451751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293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7.3121748178980228</v>
      </c>
      <c r="D75" s="190">
        <v>2.5852592972693396</v>
      </c>
      <c r="E75" s="189">
        <v>2.3601265822784812</v>
      </c>
      <c r="F75" s="190">
        <f t="shared" ref="F75:J77" si="7">IFERROR(E75-C75,"-")</f>
        <v>-4.9520482356195412</v>
      </c>
      <c r="G75" s="189">
        <v>4.3053040103492881</v>
      </c>
      <c r="H75" s="190">
        <f t="shared" si="7"/>
        <v>1.945177428070807</v>
      </c>
      <c r="I75" s="189">
        <v>4.6329824561403505</v>
      </c>
      <c r="J75" s="190">
        <f t="shared" si="7"/>
        <v>0.32767844579106242</v>
      </c>
      <c r="K75" s="189">
        <v>11.592905405405405</v>
      </c>
      <c r="L75" s="190">
        <f t="shared" ref="L75:L77" si="8">IFERROR(K75-I75,"-")</f>
        <v>6.9599229492650547</v>
      </c>
      <c r="M75" s="189">
        <v>7.0179472798653952</v>
      </c>
      <c r="N75" s="190">
        <f t="shared" ref="N75:N79" si="9">IFERROR(M75-K75,"-")</f>
        <v>-4.57495812554001</v>
      </c>
    </row>
    <row r="76" spans="1:15" x14ac:dyDescent="0.25">
      <c r="A76" s="1">
        <v>2</v>
      </c>
      <c r="B76" s="119" t="s">
        <v>75</v>
      </c>
      <c r="C76" s="189">
        <v>4.373746184038378</v>
      </c>
      <c r="D76" s="190">
        <v>-1.4778419868269017</v>
      </c>
      <c r="E76" s="189">
        <v>2.2005265467310222</v>
      </c>
      <c r="F76" s="190">
        <f t="shared" si="7"/>
        <v>-2.1732196373073558</v>
      </c>
      <c r="G76" s="189">
        <v>3.0024086712163789</v>
      </c>
      <c r="H76" s="190">
        <f t="shared" si="7"/>
        <v>0.80188212448535667</v>
      </c>
      <c r="I76" s="189">
        <v>3.7690100430416069</v>
      </c>
      <c r="J76" s="190">
        <f t="shared" si="7"/>
        <v>0.76660137182522803</v>
      </c>
      <c r="K76" s="189">
        <v>5.6968660968660965</v>
      </c>
      <c r="L76" s="190">
        <f t="shared" si="8"/>
        <v>1.9278560538244895</v>
      </c>
      <c r="M76" s="189">
        <v>5.4698795180722888</v>
      </c>
      <c r="N76" s="190">
        <f t="shared" si="9"/>
        <v>-0.22698657879380768</v>
      </c>
    </row>
    <row r="77" spans="1:15" x14ac:dyDescent="0.25">
      <c r="A77" s="1">
        <v>3</v>
      </c>
      <c r="B77" s="119" t="s">
        <v>77</v>
      </c>
      <c r="C77" s="189">
        <v>7.6828703703703702</v>
      </c>
      <c r="D77" s="190">
        <v>2.1866266308044269</v>
      </c>
      <c r="E77" s="189">
        <v>2.2272060979184989</v>
      </c>
      <c r="F77" s="190">
        <f t="shared" si="7"/>
        <v>-5.4556642724518714</v>
      </c>
      <c r="G77" s="189">
        <v>3.5349029326724493</v>
      </c>
      <c r="H77" s="190">
        <f t="shared" si="7"/>
        <v>1.3076968347539504</v>
      </c>
      <c r="I77" s="189">
        <v>3.0666340029397352</v>
      </c>
      <c r="J77" s="190">
        <f t="shared" si="7"/>
        <v>-0.46826892973271406</v>
      </c>
      <c r="K77" s="189">
        <v>4.6758620689655173</v>
      </c>
      <c r="L77" s="190">
        <f t="shared" si="8"/>
        <v>1.6092280660257821</v>
      </c>
      <c r="M77" s="189">
        <v>5.6972945380296069</v>
      </c>
      <c r="N77" s="190">
        <f t="shared" si="9"/>
        <v>1.0214324690640897</v>
      </c>
    </row>
    <row r="78" spans="1:15" x14ac:dyDescent="0.25">
      <c r="A78" s="1">
        <v>4</v>
      </c>
      <c r="B78" s="119" t="s">
        <v>79</v>
      </c>
      <c r="C78" s="189" t="s">
        <v>250</v>
      </c>
      <c r="D78" s="190" t="s">
        <v>250</v>
      </c>
      <c r="E78" s="189">
        <v>2.5212673611111112</v>
      </c>
      <c r="F78" s="190" t="str">
        <f>IFERROR(E78-C78,"-")</f>
        <v>-</v>
      </c>
      <c r="G78" s="189">
        <v>2.9430132708821235</v>
      </c>
      <c r="H78" s="190">
        <f>IFERROR(G78-E78,"-")</f>
        <v>0.42174590977101234</v>
      </c>
      <c r="I78" s="189">
        <v>2.6192314441130025</v>
      </c>
      <c r="J78" s="190">
        <f>IFERROR(I78-G78,"-")</f>
        <v>-0.32378182676912104</v>
      </c>
      <c r="K78" s="189">
        <v>4.938816958618939</v>
      </c>
      <c r="L78" s="190">
        <f>IFERROR(K78-I78,"-")</f>
        <v>2.3195855145059365</v>
      </c>
      <c r="M78" s="189">
        <v>3.9004048582995949</v>
      </c>
      <c r="N78" s="190">
        <f t="shared" si="9"/>
        <v>-1.0384121003193441</v>
      </c>
    </row>
    <row r="79" spans="1:15" x14ac:dyDescent="0.25">
      <c r="A79" s="1">
        <v>5</v>
      </c>
      <c r="B79" s="119" t="s">
        <v>81</v>
      </c>
      <c r="C79" s="189" t="s">
        <v>250</v>
      </c>
      <c r="D79" s="190" t="s">
        <v>250</v>
      </c>
      <c r="E79" s="189">
        <v>2.398233995584989</v>
      </c>
      <c r="F79" s="190" t="str">
        <f t="shared" ref="F79:J87" si="10">IFERROR(E79-C79,"-")</f>
        <v>-</v>
      </c>
      <c r="G79" s="189">
        <v>2.8526888470391296</v>
      </c>
      <c r="H79" s="190">
        <f t="shared" si="10"/>
        <v>0.45445485145414066</v>
      </c>
      <c r="I79" s="189">
        <v>2.6760998199125288</v>
      </c>
      <c r="J79" s="190">
        <f t="shared" si="10"/>
        <v>-0.17658902712660085</v>
      </c>
      <c r="K79" s="189">
        <v>4.5723604735443342</v>
      </c>
      <c r="L79" s="190">
        <f t="shared" ref="L79:L87" si="11">IFERROR(K79-I79,"-")</f>
        <v>1.8962606536318054</v>
      </c>
      <c r="M79" s="189">
        <v>2.3005936319481921</v>
      </c>
      <c r="N79" s="190">
        <f t="shared" si="9"/>
        <v>-2.2717668415961421</v>
      </c>
    </row>
    <row r="80" spans="1:15" x14ac:dyDescent="0.25">
      <c r="A80" s="1">
        <v>6</v>
      </c>
      <c r="B80" s="119" t="s">
        <v>83</v>
      </c>
      <c r="C80" s="189" t="s">
        <v>250</v>
      </c>
      <c r="D80" s="190" t="s">
        <v>250</v>
      </c>
      <c r="E80" s="189">
        <v>2.6477143506936547</v>
      </c>
      <c r="F80" s="190" t="str">
        <f t="shared" si="10"/>
        <v>-</v>
      </c>
      <c r="G80" s="189">
        <v>3.2245340268747289</v>
      </c>
      <c r="H80" s="190">
        <f t="shared" si="10"/>
        <v>0.57681967618107421</v>
      </c>
      <c r="I80" s="189">
        <v>3.266274299982165</v>
      </c>
      <c r="J80" s="190">
        <f t="shared" si="10"/>
        <v>4.174027310743611E-2</v>
      </c>
      <c r="K80" s="189">
        <v>4.3387507342862737</v>
      </c>
      <c r="L80" s="190">
        <f t="shared" si="11"/>
        <v>1.0724764343041087</v>
      </c>
      <c r="M80" s="189"/>
      <c r="N80" s="190"/>
    </row>
    <row r="81" spans="1:15" x14ac:dyDescent="0.25">
      <c r="A81" s="1">
        <v>7</v>
      </c>
      <c r="B81" s="119" t="s">
        <v>85</v>
      </c>
      <c r="C81" s="189" t="s">
        <v>250</v>
      </c>
      <c r="D81" s="190" t="s">
        <v>250</v>
      </c>
      <c r="E81" s="189">
        <v>3.4859367152184833</v>
      </c>
      <c r="F81" s="190" t="str">
        <f t="shared" si="10"/>
        <v>-</v>
      </c>
      <c r="G81" s="189">
        <v>3.2580684746594675</v>
      </c>
      <c r="H81" s="190">
        <f t="shared" si="10"/>
        <v>-0.22786824055901578</v>
      </c>
      <c r="I81" s="189">
        <v>4.3355167394468701</v>
      </c>
      <c r="J81" s="190">
        <f t="shared" si="10"/>
        <v>1.0774482647874026</v>
      </c>
      <c r="K81" s="189">
        <v>4.7078619504510959</v>
      </c>
      <c r="L81" s="190">
        <f t="shared" si="11"/>
        <v>0.3723452110042258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3.2512923607122342</v>
      </c>
      <c r="D82" s="190">
        <v>-1.2600889925774443</v>
      </c>
      <c r="E82" s="189">
        <v>4.1454716095729705</v>
      </c>
      <c r="F82" s="190">
        <f t="shared" si="10"/>
        <v>0.8941792488607363</v>
      </c>
      <c r="G82" s="189">
        <v>3.3965042499700706</v>
      </c>
      <c r="H82" s="190">
        <f t="shared" si="10"/>
        <v>-0.74896735960289984</v>
      </c>
      <c r="I82" s="189">
        <v>4.6893287435456106</v>
      </c>
      <c r="J82" s="190">
        <f t="shared" si="10"/>
        <v>1.29282449357554</v>
      </c>
      <c r="K82" s="189">
        <v>4.167572556660855</v>
      </c>
      <c r="L82" s="190">
        <f t="shared" si="11"/>
        <v>-0.52175618688475556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3.2019512195121953</v>
      </c>
      <c r="D83" s="190">
        <v>0.27295518252408435</v>
      </c>
      <c r="E83" s="189">
        <v>2.891643059490085</v>
      </c>
      <c r="F83" s="190">
        <f t="shared" si="10"/>
        <v>-0.31030816002211026</v>
      </c>
      <c r="G83" s="189">
        <v>2.8206357214934408</v>
      </c>
      <c r="H83" s="190">
        <f t="shared" si="10"/>
        <v>-7.1007337996644271E-2</v>
      </c>
      <c r="I83" s="189">
        <v>5.7946447851435972</v>
      </c>
      <c r="J83" s="190">
        <f t="shared" si="10"/>
        <v>2.9740090636501564</v>
      </c>
      <c r="K83" s="189">
        <v>4.6357219251336899</v>
      </c>
      <c r="L83" s="190">
        <f t="shared" si="11"/>
        <v>-1.1589228600099073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2.7446132909956908</v>
      </c>
      <c r="D84" s="190">
        <v>-0.87093699976459327</v>
      </c>
      <c r="E84" s="189">
        <v>4.075253762688134</v>
      </c>
      <c r="F84" s="190">
        <f t="shared" si="10"/>
        <v>1.3306404716924431</v>
      </c>
      <c r="G84" s="189">
        <v>3.2654341366787718</v>
      </c>
      <c r="H84" s="190">
        <f t="shared" si="10"/>
        <v>-0.80981962600936219</v>
      </c>
      <c r="I84" s="189">
        <v>4.6662830840046032</v>
      </c>
      <c r="J84" s="190">
        <f t="shared" si="10"/>
        <v>1.4008489473258314</v>
      </c>
      <c r="K84" s="189">
        <v>4.2438171371471398</v>
      </c>
      <c r="L84" s="190">
        <f t="shared" si="11"/>
        <v>-0.42246594685746341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3.8462073764787754</v>
      </c>
      <c r="D85" s="190">
        <v>-0.42130854708810395</v>
      </c>
      <c r="E85" s="189">
        <v>3.2501179801793301</v>
      </c>
      <c r="F85" s="190">
        <f t="shared" si="10"/>
        <v>-0.59608939629944535</v>
      </c>
      <c r="G85" s="189">
        <v>3.9406060606060604</v>
      </c>
      <c r="H85" s="190">
        <f t="shared" si="10"/>
        <v>0.69048808042673038</v>
      </c>
      <c r="I85" s="189">
        <v>5.841721371261853</v>
      </c>
      <c r="J85" s="190">
        <f t="shared" si="10"/>
        <v>1.9011153106557925</v>
      </c>
      <c r="K85" s="189">
        <v>3.7185978578383643</v>
      </c>
      <c r="L85" s="190">
        <f t="shared" si="11"/>
        <v>-2.1231235134234887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2.8384615384615386</v>
      </c>
      <c r="D86" s="190">
        <v>-0.44935415680972524</v>
      </c>
      <c r="E86" s="189">
        <v>3.1969068276122217</v>
      </c>
      <c r="F86" s="190">
        <f t="shared" si="10"/>
        <v>0.35844528915068308</v>
      </c>
      <c r="G86" s="189">
        <v>3.2061803444782169</v>
      </c>
      <c r="H86" s="190">
        <f t="shared" si="10"/>
        <v>9.2735168659952016E-3</v>
      </c>
      <c r="I86" s="189">
        <v>5.1691045308597934</v>
      </c>
      <c r="J86" s="190">
        <f t="shared" si="10"/>
        <v>1.9629241863815765</v>
      </c>
      <c r="K86" s="189">
        <v>6.0773722627737223</v>
      </c>
      <c r="L86" s="190">
        <f t="shared" si="11"/>
        <v>0.90826773191392896</v>
      </c>
      <c r="M86" s="189"/>
      <c r="N86" s="190"/>
    </row>
    <row r="87" spans="1:15" ht="15.75" x14ac:dyDescent="0.25">
      <c r="B87" s="122" t="s">
        <v>32</v>
      </c>
      <c r="C87" s="191">
        <v>3.7144348105330764</v>
      </c>
      <c r="D87" s="192">
        <v>-0.38747837525245954</v>
      </c>
      <c r="E87" s="191">
        <v>3.0142587737454578</v>
      </c>
      <c r="F87" s="192">
        <f t="shared" si="10"/>
        <v>-0.70017603678761864</v>
      </c>
      <c r="G87" s="191">
        <v>3.2251008441801474</v>
      </c>
      <c r="H87" s="192">
        <f t="shared" si="10"/>
        <v>0.21084207043468961</v>
      </c>
      <c r="I87" s="191">
        <v>4.2040961812646911</v>
      </c>
      <c r="J87" s="192">
        <f t="shared" si="10"/>
        <v>0.97899533708454367</v>
      </c>
      <c r="K87" s="191">
        <v>4.7572892825156732</v>
      </c>
      <c r="L87" s="192">
        <f t="shared" si="11"/>
        <v>0.55319310125098209</v>
      </c>
      <c r="M87" s="191">
        <v>4.3085106382978724</v>
      </c>
      <c r="N87" s="192">
        <v>-1.0765014163498643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294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8.8097432995524461</v>
      </c>
      <c r="D97" s="190">
        <v>8.3911907679778963E-2</v>
      </c>
      <c r="E97" s="189">
        <v>7.5142624286878563</v>
      </c>
      <c r="F97" s="190">
        <f t="shared" ref="F97:J99" si="12">IFERROR(E97-C97,"-")</f>
        <v>-1.2954808708645897</v>
      </c>
      <c r="G97" s="189">
        <v>8.0387403221823561</v>
      </c>
      <c r="H97" s="190">
        <f t="shared" si="12"/>
        <v>0.5244778934944998</v>
      </c>
      <c r="I97" s="189">
        <v>8.0776569159140159</v>
      </c>
      <c r="J97" s="190">
        <f t="shared" si="12"/>
        <v>3.8916593731659788E-2</v>
      </c>
      <c r="K97" s="189">
        <v>8.2303954663556951</v>
      </c>
      <c r="L97" s="190">
        <f t="shared" ref="L97:L99" si="13">IFERROR(K97-I97,"-")</f>
        <v>0.15273855044167917</v>
      </c>
      <c r="M97" s="189">
        <v>8.1584494081636603</v>
      </c>
      <c r="N97" s="190">
        <f t="shared" ref="N97:N101" si="14">IFERROR(M97-K97,"-")</f>
        <v>-7.1946058192034812E-2</v>
      </c>
    </row>
    <row r="98" spans="2:14" x14ac:dyDescent="0.25">
      <c r="B98" s="119" t="s">
        <v>75</v>
      </c>
      <c r="C98" s="189">
        <v>8.0829859183364459</v>
      </c>
      <c r="D98" s="190">
        <v>-0.1183070333698879</v>
      </c>
      <c r="E98" s="189">
        <v>6.4283309957924262</v>
      </c>
      <c r="F98" s="190">
        <f t="shared" si="12"/>
        <v>-1.6546549225440197</v>
      </c>
      <c r="G98" s="189">
        <v>7.1223893676062513</v>
      </c>
      <c r="H98" s="190">
        <f t="shared" si="12"/>
        <v>0.69405837181382513</v>
      </c>
      <c r="I98" s="189">
        <v>7.6832126923194721</v>
      </c>
      <c r="J98" s="190">
        <f t="shared" si="12"/>
        <v>0.56082332471322083</v>
      </c>
      <c r="K98" s="189">
        <v>7.4371709453478081</v>
      </c>
      <c r="L98" s="190">
        <f t="shared" si="13"/>
        <v>-0.24604174697166403</v>
      </c>
      <c r="M98" s="189">
        <v>7.1453087571086362</v>
      </c>
      <c r="N98" s="190">
        <f t="shared" si="14"/>
        <v>-0.29186218823917187</v>
      </c>
    </row>
    <row r="99" spans="2:14" x14ac:dyDescent="0.25">
      <c r="B99" s="119" t="s">
        <v>77</v>
      </c>
      <c r="C99" s="189">
        <v>9.413782510751588</v>
      </c>
      <c r="D99" s="190">
        <v>2.0102024369706264</v>
      </c>
      <c r="E99" s="189">
        <v>7.1092631092631091</v>
      </c>
      <c r="F99" s="190">
        <f t="shared" si="12"/>
        <v>-2.3045194014884789</v>
      </c>
      <c r="G99" s="189">
        <v>7.2840891870321167</v>
      </c>
      <c r="H99" s="190">
        <f t="shared" si="12"/>
        <v>0.1748260777690076</v>
      </c>
      <c r="I99" s="189">
        <v>7.3495983117988963</v>
      </c>
      <c r="J99" s="190">
        <f t="shared" si="12"/>
        <v>6.5509124766779614E-2</v>
      </c>
      <c r="K99" s="189">
        <v>7.247811011487812</v>
      </c>
      <c r="L99" s="190">
        <f t="shared" si="13"/>
        <v>-0.10178730031108429</v>
      </c>
      <c r="M99" s="189">
        <v>6.7977450646698436</v>
      </c>
      <c r="N99" s="190">
        <f t="shared" si="14"/>
        <v>-0.45006594681796841</v>
      </c>
    </row>
    <row r="100" spans="2:14" x14ac:dyDescent="0.25">
      <c r="B100" s="119" t="s">
        <v>79</v>
      </c>
      <c r="C100" s="189" t="s">
        <v>250</v>
      </c>
      <c r="D100" s="190" t="s">
        <v>250</v>
      </c>
      <c r="E100" s="189">
        <v>6.6948441247002402</v>
      </c>
      <c r="F100" s="190" t="str">
        <f>IFERROR(E100-C100,"-")</f>
        <v>-</v>
      </c>
      <c r="G100" s="189">
        <v>6.9411300003077905</v>
      </c>
      <c r="H100" s="190">
        <f>IFERROR(G100-E100,"-")</f>
        <v>0.24628587560755033</v>
      </c>
      <c r="I100" s="189">
        <v>6.9855571525532003</v>
      </c>
      <c r="J100" s="190">
        <f>IFERROR(I100-G100,"-")</f>
        <v>4.4427152245409829E-2</v>
      </c>
      <c r="K100" s="189">
        <v>7.1371846983741074</v>
      </c>
      <c r="L100" s="190">
        <f>IFERROR(K100-I100,"-")</f>
        <v>0.15162754582090709</v>
      </c>
      <c r="M100" s="189">
        <v>6.8197604848673521</v>
      </c>
      <c r="N100" s="190">
        <f t="shared" si="14"/>
        <v>-0.31742421350675531</v>
      </c>
    </row>
    <row r="101" spans="2:14" x14ac:dyDescent="0.25">
      <c r="B101" s="119" t="s">
        <v>81</v>
      </c>
      <c r="C101" s="189" t="s">
        <v>250</v>
      </c>
      <c r="D101" s="190" t="s">
        <v>250</v>
      </c>
      <c r="E101" s="189">
        <v>5.6652285567539806</v>
      </c>
      <c r="F101" s="190" t="str">
        <f t="shared" ref="F101:J109" si="15">IFERROR(E101-C101,"-")</f>
        <v>-</v>
      </c>
      <c r="G101" s="189">
        <v>7.0874125071715435</v>
      </c>
      <c r="H101" s="190">
        <f t="shared" si="15"/>
        <v>1.4221839504175628</v>
      </c>
      <c r="I101" s="189">
        <v>7.2427163643341723</v>
      </c>
      <c r="J101" s="190">
        <f t="shared" si="15"/>
        <v>0.15530385716262884</v>
      </c>
      <c r="K101" s="189">
        <v>6.9829152891334907</v>
      </c>
      <c r="L101" s="190">
        <f t="shared" ref="L101:L109" si="16">IFERROR(K101-I101,"-")</f>
        <v>-0.25980107520068163</v>
      </c>
      <c r="M101" s="189">
        <v>6.5876846692984667</v>
      </c>
      <c r="N101" s="190">
        <f t="shared" si="14"/>
        <v>-0.39523061983502394</v>
      </c>
    </row>
    <row r="102" spans="2:14" x14ac:dyDescent="0.25">
      <c r="B102" s="119" t="s">
        <v>83</v>
      </c>
      <c r="C102" s="189" t="s">
        <v>250</v>
      </c>
      <c r="D102" s="190" t="s">
        <v>250</v>
      </c>
      <c r="E102" s="189">
        <v>6.1660284463894968</v>
      </c>
      <c r="F102" s="190" t="str">
        <f t="shared" si="15"/>
        <v>-</v>
      </c>
      <c r="G102" s="189">
        <v>7.2050444253367729</v>
      </c>
      <c r="H102" s="190">
        <f t="shared" si="15"/>
        <v>1.0390159789472762</v>
      </c>
      <c r="I102" s="189">
        <v>7.3186980026877029</v>
      </c>
      <c r="J102" s="190">
        <f t="shared" si="15"/>
        <v>0.11365357735092996</v>
      </c>
      <c r="K102" s="189">
        <v>7.2094211786694702</v>
      </c>
      <c r="L102" s="190">
        <f t="shared" si="16"/>
        <v>-0.10927682401823269</v>
      </c>
      <c r="M102" s="189"/>
      <c r="N102" s="190"/>
    </row>
    <row r="103" spans="2:14" x14ac:dyDescent="0.25">
      <c r="B103" s="119" t="s">
        <v>85</v>
      </c>
      <c r="C103" s="189" t="s">
        <v>250</v>
      </c>
      <c r="D103" s="190" t="s">
        <v>250</v>
      </c>
      <c r="E103" s="189">
        <v>6.9288217653647433</v>
      </c>
      <c r="F103" s="190" t="str">
        <f t="shared" si="15"/>
        <v>-</v>
      </c>
      <c r="G103" s="189">
        <v>7.7729228273877222</v>
      </c>
      <c r="H103" s="190">
        <f t="shared" si="15"/>
        <v>0.84410106202297897</v>
      </c>
      <c r="I103" s="189">
        <v>8.1872381533455361</v>
      </c>
      <c r="J103" s="190">
        <f t="shared" si="15"/>
        <v>0.41431532595781384</v>
      </c>
      <c r="K103" s="189">
        <v>7.7253439183229169</v>
      </c>
      <c r="L103" s="190">
        <f t="shared" si="16"/>
        <v>-0.46189423502261917</v>
      </c>
      <c r="M103" s="189"/>
      <c r="N103" s="190"/>
    </row>
    <row r="104" spans="2:14" x14ac:dyDescent="0.25">
      <c r="B104" s="119" t="s">
        <v>87</v>
      </c>
      <c r="C104" s="189">
        <v>7.3959975055275242</v>
      </c>
      <c r="D104" s="190">
        <v>-1.3345428783250375</v>
      </c>
      <c r="E104" s="189">
        <v>7.8653993334156276</v>
      </c>
      <c r="F104" s="190">
        <f t="shared" si="15"/>
        <v>0.46940182788810336</v>
      </c>
      <c r="G104" s="189">
        <v>8.2201171517481235</v>
      </c>
      <c r="H104" s="190">
        <f t="shared" si="15"/>
        <v>0.35471781833249594</v>
      </c>
      <c r="I104" s="189">
        <v>8.4153045525416381</v>
      </c>
      <c r="J104" s="190">
        <f t="shared" si="15"/>
        <v>0.1951874007935146</v>
      </c>
      <c r="K104" s="189">
        <v>7.9033183772667792</v>
      </c>
      <c r="L104" s="190">
        <f t="shared" si="16"/>
        <v>-0.5119861752748589</v>
      </c>
      <c r="M104" s="189"/>
      <c r="N104" s="190"/>
    </row>
    <row r="105" spans="2:14" x14ac:dyDescent="0.25">
      <c r="B105" s="119" t="s">
        <v>89</v>
      </c>
      <c r="C105" s="189">
        <v>6.7584219059628898</v>
      </c>
      <c r="D105" s="190">
        <v>-1.6028877038436251</v>
      </c>
      <c r="E105" s="189">
        <v>7.5428242806433063</v>
      </c>
      <c r="F105" s="190">
        <f t="shared" si="15"/>
        <v>0.78440237468041651</v>
      </c>
      <c r="G105" s="189">
        <v>7.6188169771045304</v>
      </c>
      <c r="H105" s="190">
        <f t="shared" si="15"/>
        <v>7.5992696461224085E-2</v>
      </c>
      <c r="I105" s="189">
        <v>7.7166896208928328</v>
      </c>
      <c r="J105" s="190">
        <f t="shared" si="15"/>
        <v>9.7872643788302405E-2</v>
      </c>
      <c r="K105" s="189">
        <v>7.5369796698973035</v>
      </c>
      <c r="L105" s="190">
        <f t="shared" si="16"/>
        <v>-0.17970995099552933</v>
      </c>
      <c r="M105" s="189"/>
      <c r="N105" s="190"/>
    </row>
    <row r="106" spans="2:14" x14ac:dyDescent="0.25">
      <c r="B106" s="119" t="s">
        <v>91</v>
      </c>
      <c r="C106" s="189">
        <v>5.2482198086743868</v>
      </c>
      <c r="D106" s="190">
        <v>-2.5927857677774568</v>
      </c>
      <c r="E106" s="189">
        <v>7.2200422688346748</v>
      </c>
      <c r="F106" s="190">
        <f t="shared" si="15"/>
        <v>1.9718224601602881</v>
      </c>
      <c r="G106" s="189">
        <v>7.3642739313724546</v>
      </c>
      <c r="H106" s="190">
        <f t="shared" si="15"/>
        <v>0.14423166253777975</v>
      </c>
      <c r="I106" s="189">
        <v>7.4843275943999705</v>
      </c>
      <c r="J106" s="190">
        <f t="shared" si="15"/>
        <v>0.12005366302751597</v>
      </c>
      <c r="K106" s="189">
        <v>7.1732973526425852</v>
      </c>
      <c r="L106" s="190">
        <f t="shared" si="16"/>
        <v>-0.31103024175738536</v>
      </c>
      <c r="M106" s="189"/>
      <c r="N106" s="190"/>
    </row>
    <row r="107" spans="2:14" x14ac:dyDescent="0.25">
      <c r="B107" s="119" t="s">
        <v>93</v>
      </c>
      <c r="C107" s="189">
        <v>7.2074655905455067</v>
      </c>
      <c r="D107" s="190">
        <v>-0.7068424673243765</v>
      </c>
      <c r="E107" s="189">
        <v>7.6835052797669618</v>
      </c>
      <c r="F107" s="190">
        <f t="shared" si="15"/>
        <v>0.47603968922145512</v>
      </c>
      <c r="G107" s="189">
        <v>7.444712746769695</v>
      </c>
      <c r="H107" s="190">
        <f t="shared" si="15"/>
        <v>-0.23879253299726688</v>
      </c>
      <c r="I107" s="189">
        <v>7.585129652825815</v>
      </c>
      <c r="J107" s="190">
        <f t="shared" si="15"/>
        <v>0.14041690605612001</v>
      </c>
      <c r="K107" s="189">
        <v>7.3286089531181835</v>
      </c>
      <c r="L107" s="190">
        <f t="shared" si="16"/>
        <v>-0.25652069970763147</v>
      </c>
      <c r="M107" s="189"/>
      <c r="N107" s="190"/>
    </row>
    <row r="108" spans="2:14" x14ac:dyDescent="0.25">
      <c r="B108" s="119" t="s">
        <v>95</v>
      </c>
      <c r="C108" s="189">
        <v>7.2810240764077738</v>
      </c>
      <c r="D108" s="190">
        <v>-0.87857674810564479</v>
      </c>
      <c r="E108" s="189">
        <v>7.6686953107471396</v>
      </c>
      <c r="F108" s="190">
        <f t="shared" si="15"/>
        <v>0.38767123433936579</v>
      </c>
      <c r="G108" s="189">
        <v>7.4694431779887802</v>
      </c>
      <c r="H108" s="190">
        <f t="shared" si="15"/>
        <v>-0.1992521327583594</v>
      </c>
      <c r="I108" s="189">
        <v>7.5471765135078055</v>
      </c>
      <c r="J108" s="190">
        <f t="shared" si="15"/>
        <v>7.7733335519025282E-2</v>
      </c>
      <c r="K108" s="189">
        <v>7.3534830273656508</v>
      </c>
      <c r="L108" s="190">
        <f t="shared" si="16"/>
        <v>-0.19369348614215465</v>
      </c>
      <c r="M108" s="189"/>
      <c r="N108" s="190"/>
    </row>
    <row r="109" spans="2:14" ht="15.75" x14ac:dyDescent="0.25">
      <c r="B109" s="122" t="s">
        <v>32</v>
      </c>
      <c r="C109" s="191">
        <v>8.0875504117928827</v>
      </c>
      <c r="D109" s="192">
        <v>-3.1902214651111649E-3</v>
      </c>
      <c r="E109" s="191">
        <v>7.3785757968639158</v>
      </c>
      <c r="F109" s="192">
        <f t="shared" si="15"/>
        <v>-0.70897461492896685</v>
      </c>
      <c r="G109" s="191">
        <v>7.4599360119472946</v>
      </c>
      <c r="H109" s="192">
        <f t="shared" si="15"/>
        <v>8.1360215083378762E-2</v>
      </c>
      <c r="I109" s="191">
        <v>7.6289370963820513</v>
      </c>
      <c r="J109" s="192">
        <f t="shared" si="15"/>
        <v>0.1690010844347567</v>
      </c>
      <c r="K109" s="191">
        <v>7.432853452385908</v>
      </c>
      <c r="L109" s="192">
        <f t="shared" si="16"/>
        <v>-0.19608364399614331</v>
      </c>
      <c r="M109" s="191">
        <v>7.0907523783777782</v>
      </c>
      <c r="N109" s="192">
        <v>-0.30539642594792049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295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8.7500589594830434</v>
      </c>
      <c r="D119" s="190">
        <v>0.28826320085921431</v>
      </c>
      <c r="E119" s="189">
        <v>12.152892561983471</v>
      </c>
      <c r="F119" s="190">
        <f t="shared" ref="F119:J121" si="17">IFERROR(E119-C119,"-")</f>
        <v>3.4028336025004275</v>
      </c>
      <c r="G119" s="189">
        <v>8.4483703929332918</v>
      </c>
      <c r="H119" s="190">
        <f t="shared" si="17"/>
        <v>-3.7045221690501791</v>
      </c>
      <c r="I119" s="189">
        <v>7.8572825275941032</v>
      </c>
      <c r="J119" s="190">
        <f t="shared" si="17"/>
        <v>-0.59108786533918867</v>
      </c>
      <c r="K119" s="189">
        <v>8.0684486097496837</v>
      </c>
      <c r="L119" s="190">
        <f t="shared" ref="L119:L121" si="18">IFERROR(K119-I119,"-")</f>
        <v>0.21116608215558053</v>
      </c>
      <c r="M119" s="189">
        <v>7.8521769509585573</v>
      </c>
      <c r="N119" s="190">
        <f t="shared" ref="N119:N123" si="19">IFERROR(M119-K119,"-")</f>
        <v>-0.21627165879112642</v>
      </c>
    </row>
    <row r="120" spans="1:15" x14ac:dyDescent="0.25">
      <c r="B120" s="119" t="s">
        <v>75</v>
      </c>
      <c r="C120" s="189">
        <v>7.8022204315516159</v>
      </c>
      <c r="D120" s="190">
        <v>9.001590395038761E-2</v>
      </c>
      <c r="E120" s="189">
        <v>9.7859922178988334</v>
      </c>
      <c r="F120" s="190">
        <f t="shared" si="17"/>
        <v>1.9837717863472175</v>
      </c>
      <c r="G120" s="189">
        <v>7.0618689131863537</v>
      </c>
      <c r="H120" s="190">
        <f t="shared" si="17"/>
        <v>-2.7241233047124798</v>
      </c>
      <c r="I120" s="189">
        <v>7.1998924652344991</v>
      </c>
      <c r="J120" s="190">
        <f t="shared" si="17"/>
        <v>0.13802355204814543</v>
      </c>
      <c r="K120" s="189">
        <v>6.8962858384013899</v>
      </c>
      <c r="L120" s="190">
        <f t="shared" si="18"/>
        <v>-0.30360662683310924</v>
      </c>
      <c r="M120" s="189">
        <v>6.6720739874561499</v>
      </c>
      <c r="N120" s="190">
        <f t="shared" si="19"/>
        <v>-0.22421185094523999</v>
      </c>
    </row>
    <row r="121" spans="1:15" x14ac:dyDescent="0.25">
      <c r="B121" s="119" t="s">
        <v>77</v>
      </c>
      <c r="C121" s="189">
        <v>9.2818587662337659</v>
      </c>
      <c r="D121" s="190">
        <v>2.2137373533452021</v>
      </c>
      <c r="E121" s="189">
        <v>10.099264705882353</v>
      </c>
      <c r="F121" s="190">
        <f t="shared" si="17"/>
        <v>0.81740593964858732</v>
      </c>
      <c r="G121" s="189">
        <v>6.9234636871508384</v>
      </c>
      <c r="H121" s="190">
        <f t="shared" si="17"/>
        <v>-3.1758010187315149</v>
      </c>
      <c r="I121" s="189">
        <v>6.6670311047941837</v>
      </c>
      <c r="J121" s="190">
        <f t="shared" si="17"/>
        <v>-0.25643258235665467</v>
      </c>
      <c r="K121" s="189">
        <v>6.5950701691255844</v>
      </c>
      <c r="L121" s="190">
        <f t="shared" si="18"/>
        <v>-7.1960935668599291E-2</v>
      </c>
      <c r="M121" s="189">
        <v>6.3184449093444908</v>
      </c>
      <c r="N121" s="190">
        <f t="shared" si="19"/>
        <v>-0.27662525978109365</v>
      </c>
    </row>
    <row r="122" spans="1:15" x14ac:dyDescent="0.25">
      <c r="B122" s="119" t="s">
        <v>79</v>
      </c>
      <c r="C122" s="189" t="s">
        <v>250</v>
      </c>
      <c r="D122" s="190" t="s">
        <v>250</v>
      </c>
      <c r="E122" s="189">
        <v>9.9811320754716988</v>
      </c>
      <c r="F122" s="190" t="str">
        <f>IFERROR(E122-C122,"-")</f>
        <v>-</v>
      </c>
      <c r="G122" s="189">
        <v>6.9025331526871128</v>
      </c>
      <c r="H122" s="190">
        <f>IFERROR(G122-E122,"-")</f>
        <v>-3.078598922784586</v>
      </c>
      <c r="I122" s="189">
        <v>6.7026205151230664</v>
      </c>
      <c r="J122" s="190">
        <f>IFERROR(I122-G122,"-")</f>
        <v>-0.19991263756404631</v>
      </c>
      <c r="K122" s="189">
        <v>6.7122518964979738</v>
      </c>
      <c r="L122" s="190">
        <f>IFERROR(K122-I122,"-")</f>
        <v>9.6313813749073773E-3</v>
      </c>
      <c r="M122" s="189">
        <v>6.6233323871700254</v>
      </c>
      <c r="N122" s="190">
        <f t="shared" si="19"/>
        <v>-8.8919509327948454E-2</v>
      </c>
    </row>
    <row r="123" spans="1:15" x14ac:dyDescent="0.25">
      <c r="B123" s="119" t="s">
        <v>81</v>
      </c>
      <c r="C123" s="189" t="s">
        <v>250</v>
      </c>
      <c r="D123" s="190" t="s">
        <v>250</v>
      </c>
      <c r="E123" s="189">
        <v>8.518518518518519</v>
      </c>
      <c r="F123" s="190" t="str">
        <f t="shared" ref="F123:J131" si="20">IFERROR(E123-C123,"-")</f>
        <v>-</v>
      </c>
      <c r="G123" s="189">
        <v>6.9931297709923665</v>
      </c>
      <c r="H123" s="190">
        <f t="shared" si="20"/>
        <v>-1.5253887475261525</v>
      </c>
      <c r="I123" s="189">
        <v>6.8880018826255389</v>
      </c>
      <c r="J123" s="190">
        <f t="shared" si="20"/>
        <v>-0.10512788836682763</v>
      </c>
      <c r="K123" s="189">
        <v>6.8473654390934842</v>
      </c>
      <c r="L123" s="190">
        <f t="shared" ref="L123:L131" si="21">IFERROR(K123-I123,"-")</f>
        <v>-4.0636443532054756E-2</v>
      </c>
      <c r="M123" s="189">
        <v>6.4545549566230163</v>
      </c>
      <c r="N123" s="190">
        <f t="shared" si="19"/>
        <v>-0.3928104824704679</v>
      </c>
    </row>
    <row r="124" spans="1:15" x14ac:dyDescent="0.25">
      <c r="B124" s="119" t="s">
        <v>83</v>
      </c>
      <c r="C124" s="189" t="s">
        <v>250</v>
      </c>
      <c r="D124" s="190" t="s">
        <v>250</v>
      </c>
      <c r="E124" s="189">
        <v>7.2287145242070121</v>
      </c>
      <c r="F124" s="190" t="str">
        <f t="shared" si="20"/>
        <v>-</v>
      </c>
      <c r="G124" s="189">
        <v>7.0899205819045497</v>
      </c>
      <c r="H124" s="190">
        <f t="shared" si="20"/>
        <v>-0.13879394230246245</v>
      </c>
      <c r="I124" s="189">
        <v>7.0327701981644752</v>
      </c>
      <c r="J124" s="190">
        <f t="shared" si="20"/>
        <v>-5.7150383740074417E-2</v>
      </c>
      <c r="K124" s="189">
        <v>6.9228213762590034</v>
      </c>
      <c r="L124" s="190">
        <f t="shared" si="21"/>
        <v>-0.10994882190547184</v>
      </c>
      <c r="M124" s="189"/>
      <c r="N124" s="190"/>
    </row>
    <row r="125" spans="1:15" x14ac:dyDescent="0.25">
      <c r="B125" s="119" t="s">
        <v>85</v>
      </c>
      <c r="C125" s="189" t="s">
        <v>250</v>
      </c>
      <c r="D125" s="190" t="s">
        <v>250</v>
      </c>
      <c r="E125" s="189">
        <v>6.4239951030401956</v>
      </c>
      <c r="F125" s="190" t="str">
        <f t="shared" si="20"/>
        <v>-</v>
      </c>
      <c r="G125" s="189">
        <v>7.6534467912677915</v>
      </c>
      <c r="H125" s="190">
        <f t="shared" si="20"/>
        <v>1.2294516882275959</v>
      </c>
      <c r="I125" s="189">
        <v>8.108403049520982</v>
      </c>
      <c r="J125" s="190">
        <f t="shared" si="20"/>
        <v>0.45495625825319053</v>
      </c>
      <c r="K125" s="189">
        <v>7.6405631255651523</v>
      </c>
      <c r="L125" s="190">
        <f t="shared" si="21"/>
        <v>-0.46783992395582974</v>
      </c>
      <c r="M125" s="189"/>
      <c r="N125" s="190"/>
    </row>
    <row r="126" spans="1:15" x14ac:dyDescent="0.25">
      <c r="B126" s="119" t="s">
        <v>87</v>
      </c>
      <c r="C126" s="189">
        <v>7.2573462310640631</v>
      </c>
      <c r="D126" s="190">
        <v>-1.5261710342778523</v>
      </c>
      <c r="E126" s="189">
        <v>7.9384951387910387</v>
      </c>
      <c r="F126" s="190">
        <f t="shared" si="20"/>
        <v>0.68114890772697567</v>
      </c>
      <c r="G126" s="189">
        <v>8.2839328099324447</v>
      </c>
      <c r="H126" s="190">
        <f t="shared" si="20"/>
        <v>0.345437671141406</v>
      </c>
      <c r="I126" s="189">
        <v>8.2147539802607881</v>
      </c>
      <c r="J126" s="190">
        <f t="shared" si="20"/>
        <v>-6.9178829671656672E-2</v>
      </c>
      <c r="K126" s="189">
        <v>7.6770740552233105</v>
      </c>
      <c r="L126" s="190">
        <f t="shared" si="21"/>
        <v>-0.53767992503747752</v>
      </c>
      <c r="M126" s="189"/>
      <c r="N126" s="190"/>
    </row>
    <row r="127" spans="1:15" x14ac:dyDescent="0.25">
      <c r="B127" s="119" t="s">
        <v>89</v>
      </c>
      <c r="C127" s="189">
        <v>6.9742889647326507</v>
      </c>
      <c r="D127" s="190">
        <v>-1.4347560690252674</v>
      </c>
      <c r="E127" s="189">
        <v>7.5752586206896551</v>
      </c>
      <c r="F127" s="190">
        <f t="shared" si="20"/>
        <v>0.60096965595700436</v>
      </c>
      <c r="G127" s="189">
        <v>7.5322011429390372</v>
      </c>
      <c r="H127" s="190">
        <f t="shared" si="20"/>
        <v>-4.3057477750617856E-2</v>
      </c>
      <c r="I127" s="189">
        <v>7.2474372453673279</v>
      </c>
      <c r="J127" s="190">
        <f t="shared" si="20"/>
        <v>-0.28476389757170928</v>
      </c>
      <c r="K127" s="189">
        <v>7.2730435611476505</v>
      </c>
      <c r="L127" s="190">
        <f t="shared" si="21"/>
        <v>2.5606315780322575E-2</v>
      </c>
      <c r="M127" s="189"/>
      <c r="N127" s="190"/>
    </row>
    <row r="128" spans="1:15" x14ac:dyDescent="0.25">
      <c r="A128" s="125"/>
      <c r="B128" s="119" t="s">
        <v>91</v>
      </c>
      <c r="C128" s="189">
        <v>5.0265500306936772</v>
      </c>
      <c r="D128" s="190">
        <v>-3.0573454083092937</v>
      </c>
      <c r="E128" s="189">
        <v>7.3358822305451516</v>
      </c>
      <c r="F128" s="190">
        <f t="shared" si="20"/>
        <v>2.3093321998514744</v>
      </c>
      <c r="G128" s="189">
        <v>7.32884985391577</v>
      </c>
      <c r="H128" s="190">
        <f t="shared" si="20"/>
        <v>-7.0323766293816092E-3</v>
      </c>
      <c r="I128" s="189">
        <v>7.4310219287105239</v>
      </c>
      <c r="J128" s="190">
        <f t="shared" si="20"/>
        <v>0.10217207479475388</v>
      </c>
      <c r="K128" s="189">
        <v>7.0879788979316114</v>
      </c>
      <c r="L128" s="190">
        <f t="shared" si="21"/>
        <v>-0.34304303077891252</v>
      </c>
      <c r="M128" s="189"/>
      <c r="N128" s="190"/>
    </row>
    <row r="129" spans="2:15" x14ac:dyDescent="0.25">
      <c r="B129" s="119" t="s">
        <v>93</v>
      </c>
      <c r="C129" s="189">
        <v>7.6071662089708383</v>
      </c>
      <c r="D129" s="190">
        <v>8.9681275604158728E-3</v>
      </c>
      <c r="E129" s="189">
        <v>7.2370156754132999</v>
      </c>
      <c r="F129" s="190">
        <f t="shared" si="20"/>
        <v>-0.37015053355753835</v>
      </c>
      <c r="G129" s="189">
        <v>6.9267018861860477</v>
      </c>
      <c r="H129" s="190">
        <f t="shared" si="20"/>
        <v>-0.31031378922725228</v>
      </c>
      <c r="I129" s="189">
        <v>6.9971041900596891</v>
      </c>
      <c r="J129" s="190">
        <f t="shared" si="20"/>
        <v>7.0402303873641436E-2</v>
      </c>
      <c r="K129" s="189">
        <v>6.6929785888171134</v>
      </c>
      <c r="L129" s="190">
        <f t="shared" si="21"/>
        <v>-0.3041256012425757</v>
      </c>
      <c r="M129" s="189"/>
      <c r="N129" s="190"/>
    </row>
    <row r="130" spans="2:15" x14ac:dyDescent="0.25">
      <c r="B130" s="119" t="s">
        <v>95</v>
      </c>
      <c r="C130" s="189">
        <v>7.4396250000000004</v>
      </c>
      <c r="D130" s="190">
        <v>-0.4732360584018549</v>
      </c>
      <c r="E130" s="189">
        <v>7.7394258885548375</v>
      </c>
      <c r="F130" s="190">
        <f t="shared" si="20"/>
        <v>0.29980088855483711</v>
      </c>
      <c r="G130" s="189">
        <v>6.9646990380020366</v>
      </c>
      <c r="H130" s="190">
        <f t="shared" si="20"/>
        <v>-0.77472685055280088</v>
      </c>
      <c r="I130" s="189">
        <v>7.1482471596087249</v>
      </c>
      <c r="J130" s="190">
        <f t="shared" si="20"/>
        <v>0.18354812160668832</v>
      </c>
      <c r="K130" s="189">
        <v>6.9360909000299014</v>
      </c>
      <c r="L130" s="190">
        <f t="shared" si="21"/>
        <v>-0.21215625957882356</v>
      </c>
      <c r="M130" s="189"/>
      <c r="N130" s="190"/>
    </row>
    <row r="131" spans="2:15" ht="15.75" x14ac:dyDescent="0.25">
      <c r="B131" s="122" t="s">
        <v>32</v>
      </c>
      <c r="C131" s="191">
        <v>8.0109965119692017</v>
      </c>
      <c r="D131" s="192">
        <v>5.5865894708768238E-2</v>
      </c>
      <c r="E131" s="191">
        <v>7.4775465267941037</v>
      </c>
      <c r="F131" s="192">
        <f t="shared" si="20"/>
        <v>-0.53344998517509801</v>
      </c>
      <c r="G131" s="191">
        <v>7.3151504214895207</v>
      </c>
      <c r="H131" s="192">
        <f t="shared" si="20"/>
        <v>-0.16239610530458304</v>
      </c>
      <c r="I131" s="191">
        <v>7.2919783012521053</v>
      </c>
      <c r="J131" s="192">
        <f t="shared" si="20"/>
        <v>-2.3172120237415328E-2</v>
      </c>
      <c r="K131" s="191">
        <v>7.1072842722383207</v>
      </c>
      <c r="L131" s="192">
        <f t="shared" si="21"/>
        <v>-0.18469402901378462</v>
      </c>
      <c r="M131" s="191">
        <v>6.733623694025014</v>
      </c>
      <c r="N131" s="192">
        <v>-0.23354241488888938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296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9.5090715048025611</v>
      </c>
      <c r="D141" s="190">
        <v>-0.44855901728579184</v>
      </c>
      <c r="E141" s="189">
        <v>7.4402985074626864</v>
      </c>
      <c r="F141" s="190">
        <f t="shared" ref="F141:J143" si="22">IFERROR(E141-C141,"-")</f>
        <v>-2.0687729973398747</v>
      </c>
      <c r="G141" s="189">
        <v>7.9859154929577461</v>
      </c>
      <c r="H141" s="190">
        <f t="shared" si="22"/>
        <v>0.54561698549505966</v>
      </c>
      <c r="I141" s="189">
        <v>8.3375719769673697</v>
      </c>
      <c r="J141" s="190">
        <f t="shared" si="22"/>
        <v>0.35165648400962368</v>
      </c>
      <c r="K141" s="189">
        <v>8.2255583126550871</v>
      </c>
      <c r="L141" s="190">
        <f t="shared" ref="L141:L143" si="23">IFERROR(K141-I141,"-")</f>
        <v>-0.11201366431228266</v>
      </c>
      <c r="M141" s="189">
        <v>7.8507638072855466</v>
      </c>
      <c r="N141" s="190">
        <f t="shared" ref="N141:N145" si="24">IFERROR(M141-K141,"-")</f>
        <v>-0.37479450536954051</v>
      </c>
    </row>
    <row r="142" spans="2:15" x14ac:dyDescent="0.25">
      <c r="B142" s="119" t="s">
        <v>75</v>
      </c>
      <c r="C142" s="189">
        <v>9.3424392342439226</v>
      </c>
      <c r="D142" s="190">
        <v>-0.17490770453158788</v>
      </c>
      <c r="E142" s="189">
        <v>7.4991482112436119</v>
      </c>
      <c r="F142" s="190">
        <f t="shared" si="22"/>
        <v>-1.8432910230003108</v>
      </c>
      <c r="G142" s="189">
        <v>7.6964968152866238</v>
      </c>
      <c r="H142" s="190">
        <f t="shared" si="22"/>
        <v>0.19734860404301191</v>
      </c>
      <c r="I142" s="189">
        <v>8.6180293501048215</v>
      </c>
      <c r="J142" s="190">
        <f t="shared" si="22"/>
        <v>0.92153253481819775</v>
      </c>
      <c r="K142" s="189">
        <v>7.8953536184210522</v>
      </c>
      <c r="L142" s="190">
        <f t="shared" si="23"/>
        <v>-0.72267573168376931</v>
      </c>
      <c r="M142" s="189">
        <v>7.3172382671480145</v>
      </c>
      <c r="N142" s="190">
        <f t="shared" si="24"/>
        <v>-0.5781153512730377</v>
      </c>
    </row>
    <row r="143" spans="2:15" x14ac:dyDescent="0.25">
      <c r="B143" s="119" t="s">
        <v>77</v>
      </c>
      <c r="C143" s="189">
        <v>7.4761502743773747</v>
      </c>
      <c r="D143" s="190">
        <v>-0.79990908553680384</v>
      </c>
      <c r="E143" s="189">
        <v>8.8174386920980918</v>
      </c>
      <c r="F143" s="190">
        <f t="shared" si="22"/>
        <v>1.3412884177207172</v>
      </c>
      <c r="G143" s="189">
        <v>7.957861469581248</v>
      </c>
      <c r="H143" s="190">
        <f t="shared" si="22"/>
        <v>-0.85957722251684388</v>
      </c>
      <c r="I143" s="189">
        <v>6.9426764585883314</v>
      </c>
      <c r="J143" s="190">
        <f t="shared" si="22"/>
        <v>-1.0151850109929166</v>
      </c>
      <c r="K143" s="189">
        <v>7.061682607846965</v>
      </c>
      <c r="L143" s="190">
        <f t="shared" si="23"/>
        <v>0.11900614925863362</v>
      </c>
      <c r="M143" s="189">
        <v>7.015480498592682</v>
      </c>
      <c r="N143" s="190">
        <f t="shared" si="24"/>
        <v>-4.620210925428303E-2</v>
      </c>
    </row>
    <row r="144" spans="2:15" x14ac:dyDescent="0.25">
      <c r="B144" s="119" t="s">
        <v>79</v>
      </c>
      <c r="C144" s="189" t="s">
        <v>250</v>
      </c>
      <c r="D144" s="190" t="s">
        <v>250</v>
      </c>
      <c r="E144" s="189">
        <v>6.8098720292504566</v>
      </c>
      <c r="F144" s="190" t="str">
        <f>IFERROR(E144-C144,"-")</f>
        <v>-</v>
      </c>
      <c r="G144" s="189">
        <v>7.6099382080329558</v>
      </c>
      <c r="H144" s="190">
        <f>IFERROR(G144-E144,"-")</f>
        <v>0.80006617878249919</v>
      </c>
      <c r="I144" s="189">
        <v>7.6405925155925152</v>
      </c>
      <c r="J144" s="190">
        <f>IFERROR(I144-G144,"-")</f>
        <v>3.0654307559559335E-2</v>
      </c>
      <c r="K144" s="189">
        <v>8.7732676138011012</v>
      </c>
      <c r="L144" s="190">
        <f>IFERROR(K144-I144,"-")</f>
        <v>1.132675098208586</v>
      </c>
      <c r="M144" s="189">
        <v>6.9936764064544263</v>
      </c>
      <c r="N144" s="190">
        <f t="shared" si="24"/>
        <v>-1.7795912073466749</v>
      </c>
    </row>
    <row r="145" spans="1:15" x14ac:dyDescent="0.25">
      <c r="B145" s="119" t="s">
        <v>81</v>
      </c>
      <c r="C145" s="189" t="s">
        <v>250</v>
      </c>
      <c r="D145" s="190" t="s">
        <v>250</v>
      </c>
      <c r="E145" s="189">
        <v>6.4708171206225682</v>
      </c>
      <c r="F145" s="190" t="str">
        <f t="shared" ref="F145:J153" si="25">IFERROR(E145-C145,"-")</f>
        <v>-</v>
      </c>
      <c r="G145" s="189">
        <v>8.9834313201496521</v>
      </c>
      <c r="H145" s="190">
        <f t="shared" si="25"/>
        <v>2.5126141995270839</v>
      </c>
      <c r="I145" s="189">
        <v>8.4921241050119338</v>
      </c>
      <c r="J145" s="190">
        <f t="shared" si="25"/>
        <v>-0.49130721513771825</v>
      </c>
      <c r="K145" s="189">
        <v>6.7299377061194576</v>
      </c>
      <c r="L145" s="190">
        <f t="shared" ref="L145:L153" si="26">IFERROR(K145-I145,"-")</f>
        <v>-1.7621863988924762</v>
      </c>
      <c r="M145" s="189">
        <v>7.045891931902295</v>
      </c>
      <c r="N145" s="190">
        <f t="shared" si="24"/>
        <v>0.31595422578283738</v>
      </c>
    </row>
    <row r="146" spans="1:15" x14ac:dyDescent="0.25">
      <c r="B146" s="119" t="s">
        <v>83</v>
      </c>
      <c r="C146" s="189" t="s">
        <v>250</v>
      </c>
      <c r="D146" s="190" t="s">
        <v>250</v>
      </c>
      <c r="E146" s="189">
        <v>8.1428571428571423</v>
      </c>
      <c r="F146" s="190" t="str">
        <f t="shared" si="25"/>
        <v>-</v>
      </c>
      <c r="G146" s="189">
        <v>8.091552226383687</v>
      </c>
      <c r="H146" s="190">
        <f t="shared" si="25"/>
        <v>-5.1304916473455364E-2</v>
      </c>
      <c r="I146" s="189">
        <v>7.9044607190412783</v>
      </c>
      <c r="J146" s="190">
        <f t="shared" si="25"/>
        <v>-0.18709150734240865</v>
      </c>
      <c r="K146" s="189">
        <v>8.5098308184727944</v>
      </c>
      <c r="L146" s="190">
        <f t="shared" si="26"/>
        <v>0.6053700994315161</v>
      </c>
      <c r="M146" s="189"/>
      <c r="N146" s="190"/>
    </row>
    <row r="147" spans="1:15" x14ac:dyDescent="0.25">
      <c r="B147" s="119" t="s">
        <v>85</v>
      </c>
      <c r="C147" s="189" t="s">
        <v>250</v>
      </c>
      <c r="D147" s="190" t="s">
        <v>250</v>
      </c>
      <c r="E147" s="189">
        <v>8.5867530597552193</v>
      </c>
      <c r="F147" s="190" t="str">
        <f t="shared" si="25"/>
        <v>-</v>
      </c>
      <c r="G147" s="189">
        <v>8.8038082284937094</v>
      </c>
      <c r="H147" s="190">
        <f t="shared" si="25"/>
        <v>0.21705516873849007</v>
      </c>
      <c r="I147" s="189">
        <v>8.2872928176795586</v>
      </c>
      <c r="J147" s="190">
        <f t="shared" si="25"/>
        <v>-0.51651541081415075</v>
      </c>
      <c r="K147" s="189">
        <v>8.7405295315682281</v>
      </c>
      <c r="L147" s="190">
        <f t="shared" si="26"/>
        <v>0.45323671388866948</v>
      </c>
      <c r="M147" s="189"/>
      <c r="N147" s="190"/>
    </row>
    <row r="148" spans="1:15" x14ac:dyDescent="0.25">
      <c r="B148" s="119" t="s">
        <v>87</v>
      </c>
      <c r="C148" s="189">
        <v>8.481906443071491</v>
      </c>
      <c r="D148" s="190">
        <v>-0.93244111413320852</v>
      </c>
      <c r="E148" s="189">
        <v>9.3118971061093241</v>
      </c>
      <c r="F148" s="190">
        <f t="shared" si="25"/>
        <v>0.82999066303783309</v>
      </c>
      <c r="G148" s="189">
        <v>9.3174354964816271</v>
      </c>
      <c r="H148" s="190">
        <f t="shared" si="25"/>
        <v>5.5383903723029704E-3</v>
      </c>
      <c r="I148" s="189">
        <v>7.833650190114068</v>
      </c>
      <c r="J148" s="190">
        <f t="shared" si="25"/>
        <v>-1.483785306367559</v>
      </c>
      <c r="K148" s="189">
        <v>8.2956239870340358</v>
      </c>
      <c r="L148" s="190">
        <f t="shared" si="26"/>
        <v>0.46197379691996776</v>
      </c>
      <c r="M148" s="189"/>
      <c r="N148" s="190"/>
    </row>
    <row r="149" spans="1:15" x14ac:dyDescent="0.25">
      <c r="B149" s="119" t="s">
        <v>89</v>
      </c>
      <c r="C149" s="189">
        <v>11.390756302521009</v>
      </c>
      <c r="D149" s="190">
        <v>2.2428429374919538</v>
      </c>
      <c r="E149" s="189">
        <v>7.0184448462929474</v>
      </c>
      <c r="F149" s="190">
        <f t="shared" si="25"/>
        <v>-4.3723114562280614</v>
      </c>
      <c r="G149" s="189">
        <v>7.8615384615384611</v>
      </c>
      <c r="H149" s="190">
        <f t="shared" si="25"/>
        <v>0.84309361524551374</v>
      </c>
      <c r="I149" s="189">
        <v>9.021781534460338</v>
      </c>
      <c r="J149" s="190">
        <f t="shared" si="25"/>
        <v>1.1602430729218769</v>
      </c>
      <c r="K149" s="189">
        <v>8.4622434017595314</v>
      </c>
      <c r="L149" s="190">
        <f t="shared" si="26"/>
        <v>-0.55953813270080666</v>
      </c>
      <c r="M149" s="189"/>
      <c r="N149" s="190"/>
    </row>
    <row r="150" spans="1:15" x14ac:dyDescent="0.25">
      <c r="A150" s="125"/>
      <c r="B150" s="119" t="s">
        <v>91</v>
      </c>
      <c r="C150" s="189">
        <v>4.0893371757925072</v>
      </c>
      <c r="D150" s="190">
        <v>-4.185494961276258</v>
      </c>
      <c r="E150" s="189">
        <v>7.649340770791075</v>
      </c>
      <c r="F150" s="190">
        <f t="shared" si="25"/>
        <v>3.5600035949985678</v>
      </c>
      <c r="G150" s="189">
        <v>6.9212454212454215</v>
      </c>
      <c r="H150" s="190">
        <f t="shared" si="25"/>
        <v>-0.72809534954565347</v>
      </c>
      <c r="I150" s="189">
        <v>7.6678996036988112</v>
      </c>
      <c r="J150" s="190">
        <f t="shared" si="25"/>
        <v>0.74665418245338966</v>
      </c>
      <c r="K150" s="189">
        <v>7.5347514222112295</v>
      </c>
      <c r="L150" s="190">
        <f t="shared" si="26"/>
        <v>-0.13314818148758167</v>
      </c>
      <c r="M150" s="189"/>
      <c r="N150" s="190"/>
    </row>
    <row r="151" spans="1:15" x14ac:dyDescent="0.25">
      <c r="B151" s="119" t="s">
        <v>93</v>
      </c>
      <c r="C151" s="189">
        <v>7.0916473317865432</v>
      </c>
      <c r="D151" s="190">
        <v>-1.5586769719143341</v>
      </c>
      <c r="E151" s="189">
        <v>8.677560868611538</v>
      </c>
      <c r="F151" s="190">
        <f t="shared" si="25"/>
        <v>1.5859135368249948</v>
      </c>
      <c r="G151" s="189">
        <v>7.9767991407089154</v>
      </c>
      <c r="H151" s="190">
        <f t="shared" si="25"/>
        <v>-0.70076172790262259</v>
      </c>
      <c r="I151" s="189">
        <v>7.7531120331950207</v>
      </c>
      <c r="J151" s="190">
        <f t="shared" si="25"/>
        <v>-0.22368710751389465</v>
      </c>
      <c r="K151" s="189">
        <v>8.7660125080871261</v>
      </c>
      <c r="L151" s="190">
        <f t="shared" si="26"/>
        <v>1.0129004748921053</v>
      </c>
      <c r="M151" s="189"/>
      <c r="N151" s="190"/>
    </row>
    <row r="152" spans="1:15" x14ac:dyDescent="0.25">
      <c r="B152" s="119" t="s">
        <v>95</v>
      </c>
      <c r="C152" s="189">
        <v>8.4836065573770494</v>
      </c>
      <c r="D152" s="190">
        <v>-1.8292216496747127</v>
      </c>
      <c r="E152" s="189">
        <v>8.1219634360130222</v>
      </c>
      <c r="F152" s="190">
        <f t="shared" si="25"/>
        <v>-0.36164312136402721</v>
      </c>
      <c r="G152" s="189">
        <v>7.4764606977721728</v>
      </c>
      <c r="H152" s="190">
        <f t="shared" si="25"/>
        <v>-0.64550273824084936</v>
      </c>
      <c r="I152" s="189">
        <v>7.5746733668341708</v>
      </c>
      <c r="J152" s="190">
        <f t="shared" si="25"/>
        <v>9.8212669061997993E-2</v>
      </c>
      <c r="K152" s="189">
        <v>8.1038483852252945</v>
      </c>
      <c r="L152" s="190">
        <f t="shared" si="26"/>
        <v>0.52917501839112369</v>
      </c>
      <c r="M152" s="189"/>
      <c r="N152" s="190"/>
    </row>
    <row r="153" spans="1:15" ht="15.75" x14ac:dyDescent="0.25">
      <c r="B153" s="122" t="s">
        <v>32</v>
      </c>
      <c r="C153" s="191">
        <v>8.6537533263196984</v>
      </c>
      <c r="D153" s="192">
        <v>-0.33317440406712606</v>
      </c>
      <c r="E153" s="191">
        <v>8.0097500686624556</v>
      </c>
      <c r="F153" s="192">
        <f t="shared" si="25"/>
        <v>-0.64400325765724276</v>
      </c>
      <c r="G153" s="191">
        <v>7.9646805896805901</v>
      </c>
      <c r="H153" s="192">
        <f t="shared" si="25"/>
        <v>-4.5069478981865529E-2</v>
      </c>
      <c r="I153" s="191">
        <v>7.9405313185474045</v>
      </c>
      <c r="J153" s="192">
        <f t="shared" si="25"/>
        <v>-2.4149271133185657E-2</v>
      </c>
      <c r="K153" s="191">
        <v>8.0473697220287193</v>
      </c>
      <c r="L153" s="192">
        <f t="shared" si="26"/>
        <v>0.10683840348131479</v>
      </c>
      <c r="M153" s="191">
        <v>7.2481264022149032</v>
      </c>
      <c r="N153" s="192">
        <v>-0.49408701694825563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297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7.7611301369863011</v>
      </c>
      <c r="D163" s="190">
        <v>-0.55959603547965919</v>
      </c>
      <c r="E163" s="189">
        <v>5.3532684283727399</v>
      </c>
      <c r="F163" s="190">
        <f t="shared" ref="F163:J165" si="27">IFERROR(E163-C163,"-")</f>
        <v>-2.4078617086135612</v>
      </c>
      <c r="G163" s="189">
        <v>7.27756445419638</v>
      </c>
      <c r="H163" s="190">
        <f t="shared" si="27"/>
        <v>1.9242960258236401</v>
      </c>
      <c r="I163" s="189">
        <v>8.6011770031688553</v>
      </c>
      <c r="J163" s="190">
        <f t="shared" si="27"/>
        <v>1.3236125489724753</v>
      </c>
      <c r="K163" s="189">
        <v>8.8268962308050263</v>
      </c>
      <c r="L163" s="190">
        <f t="shared" ref="L163:L165" si="28">IFERROR(K163-I163,"-")</f>
        <v>0.22571922763617103</v>
      </c>
      <c r="M163" s="189">
        <v>8.8061916878710775</v>
      </c>
      <c r="N163" s="190">
        <f t="shared" ref="N163:N167" si="29">IFERROR(M163-K163,"-")</f>
        <v>-2.0704542933948744E-2</v>
      </c>
    </row>
    <row r="164" spans="2:14" x14ac:dyDescent="0.25">
      <c r="B164" s="119" t="s">
        <v>75</v>
      </c>
      <c r="C164" s="189">
        <v>7.2339095255608683</v>
      </c>
      <c r="D164" s="190">
        <v>-0.32059867116044316</v>
      </c>
      <c r="E164" s="189">
        <v>5.2528409090909092</v>
      </c>
      <c r="F164" s="190">
        <f t="shared" si="27"/>
        <v>-1.9810686164699591</v>
      </c>
      <c r="G164" s="189">
        <v>6.850265352539803</v>
      </c>
      <c r="H164" s="190">
        <f t="shared" si="27"/>
        <v>1.5974244434488938</v>
      </c>
      <c r="I164" s="189">
        <v>7.0878425860857339</v>
      </c>
      <c r="J164" s="190">
        <f t="shared" si="27"/>
        <v>0.23757723354593097</v>
      </c>
      <c r="K164" s="189">
        <v>6.7028140013726834</v>
      </c>
      <c r="L164" s="190">
        <f t="shared" si="28"/>
        <v>-0.38502858471305057</v>
      </c>
      <c r="M164" s="189">
        <v>7.1715417428397314</v>
      </c>
      <c r="N164" s="190">
        <f t="shared" si="29"/>
        <v>0.4687277414670481</v>
      </c>
    </row>
    <row r="165" spans="2:14" x14ac:dyDescent="0.25">
      <c r="B165" s="119" t="s">
        <v>77</v>
      </c>
      <c r="C165" s="189">
        <v>7.821236559139785</v>
      </c>
      <c r="D165" s="190">
        <v>1.0018057446157416</v>
      </c>
      <c r="E165" s="189">
        <v>6.3903548680618742</v>
      </c>
      <c r="F165" s="190">
        <f t="shared" si="27"/>
        <v>-1.4308816910779107</v>
      </c>
      <c r="G165" s="189">
        <v>6.9960352422907492</v>
      </c>
      <c r="H165" s="190">
        <f t="shared" si="27"/>
        <v>0.605680374228875</v>
      </c>
      <c r="I165" s="189">
        <v>8.7546928327645048</v>
      </c>
      <c r="J165" s="190">
        <f t="shared" si="27"/>
        <v>1.7586575904737556</v>
      </c>
      <c r="K165" s="189">
        <v>8.3068920676202858</v>
      </c>
      <c r="L165" s="190">
        <f t="shared" si="28"/>
        <v>-0.44780076514421907</v>
      </c>
      <c r="M165" s="189">
        <v>7.7336080929186961</v>
      </c>
      <c r="N165" s="190">
        <f t="shared" si="29"/>
        <v>-0.57328397470158965</v>
      </c>
    </row>
    <row r="166" spans="2:14" x14ac:dyDescent="0.25">
      <c r="B166" s="119" t="s">
        <v>79</v>
      </c>
      <c r="C166" s="189" t="s">
        <v>250</v>
      </c>
      <c r="D166" s="190" t="s">
        <v>250</v>
      </c>
      <c r="E166" s="189">
        <v>5.1320987654320991</v>
      </c>
      <c r="F166" s="190" t="str">
        <f>IFERROR(E166-C166,"-")</f>
        <v>-</v>
      </c>
      <c r="G166" s="189">
        <v>5.7793180966654178</v>
      </c>
      <c r="H166" s="190">
        <f>IFERROR(G166-E166,"-")</f>
        <v>0.64721933123331876</v>
      </c>
      <c r="I166" s="189">
        <v>7.087134502923977</v>
      </c>
      <c r="J166" s="190">
        <f>IFERROR(I166-G166,"-")</f>
        <v>1.3078164062585591</v>
      </c>
      <c r="K166" s="189">
        <v>7.6285998013902683</v>
      </c>
      <c r="L166" s="190">
        <f>IFERROR(K166-I166,"-")</f>
        <v>0.54146529846629132</v>
      </c>
      <c r="M166" s="189">
        <v>7.1565849923430322</v>
      </c>
      <c r="N166" s="190">
        <f t="shared" si="29"/>
        <v>-0.47201480904723603</v>
      </c>
    </row>
    <row r="167" spans="2:14" x14ac:dyDescent="0.25">
      <c r="B167" s="119" t="s">
        <v>81</v>
      </c>
      <c r="C167" s="189" t="s">
        <v>250</v>
      </c>
      <c r="D167" s="190" t="s">
        <v>250</v>
      </c>
      <c r="E167" s="189">
        <v>5.4194139194139197</v>
      </c>
      <c r="F167" s="190" t="str">
        <f t="shared" ref="F167:J175" si="30">IFERROR(E167-C167,"-")</f>
        <v>-</v>
      </c>
      <c r="G167" s="189">
        <v>6.5626134301270413</v>
      </c>
      <c r="H167" s="190">
        <f t="shared" si="30"/>
        <v>1.1431995107131216</v>
      </c>
      <c r="I167" s="189">
        <v>8.4859525899912196</v>
      </c>
      <c r="J167" s="190">
        <f t="shared" si="30"/>
        <v>1.9233391598641782</v>
      </c>
      <c r="K167" s="189">
        <v>8.477672530446549</v>
      </c>
      <c r="L167" s="190">
        <f t="shared" ref="L167:L175" si="31">IFERROR(K167-I167,"-")</f>
        <v>-8.2800595446705927E-3</v>
      </c>
      <c r="M167" s="189">
        <v>7.1006600660066006</v>
      </c>
      <c r="N167" s="190">
        <f t="shared" si="29"/>
        <v>-1.3770124644399484</v>
      </c>
    </row>
    <row r="168" spans="2:14" x14ac:dyDescent="0.25">
      <c r="B168" s="119" t="s">
        <v>83</v>
      </c>
      <c r="C168" s="189" t="s">
        <v>250</v>
      </c>
      <c r="D168" s="190" t="s">
        <v>250</v>
      </c>
      <c r="E168" s="189">
        <v>6.1223491027732466</v>
      </c>
      <c r="F168" s="190" t="str">
        <f t="shared" si="30"/>
        <v>-</v>
      </c>
      <c r="G168" s="189">
        <v>7.2028608582574769</v>
      </c>
      <c r="H168" s="190">
        <f t="shared" si="30"/>
        <v>1.0805117554842303</v>
      </c>
      <c r="I168" s="189">
        <v>9.0575418994413415</v>
      </c>
      <c r="J168" s="190">
        <f t="shared" si="30"/>
        <v>1.8546810411838646</v>
      </c>
      <c r="K168" s="189">
        <v>8.6951278340569225</v>
      </c>
      <c r="L168" s="190">
        <f t="shared" si="31"/>
        <v>-0.362414065384419</v>
      </c>
      <c r="M168" s="189"/>
      <c r="N168" s="190"/>
    </row>
    <row r="169" spans="2:14" x14ac:dyDescent="0.25">
      <c r="B169" s="119" t="s">
        <v>85</v>
      </c>
      <c r="C169" s="189" t="s">
        <v>250</v>
      </c>
      <c r="D169" s="190" t="s">
        <v>250</v>
      </c>
      <c r="E169" s="189">
        <v>7.2056772908366531</v>
      </c>
      <c r="F169" s="190" t="str">
        <f t="shared" si="30"/>
        <v>-</v>
      </c>
      <c r="G169" s="189">
        <v>7.3701103309929792</v>
      </c>
      <c r="H169" s="190">
        <f t="shared" si="30"/>
        <v>0.16443304015632609</v>
      </c>
      <c r="I169" s="189">
        <v>8.1836337067705802</v>
      </c>
      <c r="J169" s="190">
        <f t="shared" si="30"/>
        <v>0.81352337577760103</v>
      </c>
      <c r="K169" s="189">
        <v>9.6268456375838927</v>
      </c>
      <c r="L169" s="190">
        <f t="shared" si="31"/>
        <v>1.4432119308133124</v>
      </c>
      <c r="M169" s="189"/>
      <c r="N169" s="190"/>
    </row>
    <row r="170" spans="2:14" x14ac:dyDescent="0.25">
      <c r="B170" s="119" t="s">
        <v>87</v>
      </c>
      <c r="C170" s="189">
        <v>7.9475890985324948</v>
      </c>
      <c r="D170" s="190">
        <v>-0.77331094473881556</v>
      </c>
      <c r="E170" s="189">
        <v>8.1553235908141968</v>
      </c>
      <c r="F170" s="190">
        <f t="shared" si="30"/>
        <v>0.20773449228170193</v>
      </c>
      <c r="G170" s="189">
        <v>9.1632016632016633</v>
      </c>
      <c r="H170" s="190">
        <f t="shared" si="30"/>
        <v>1.0078780723874665</v>
      </c>
      <c r="I170" s="189">
        <v>9.676109215017064</v>
      </c>
      <c r="J170" s="190">
        <f t="shared" si="30"/>
        <v>0.51290755181540071</v>
      </c>
      <c r="K170" s="189">
        <v>8.7766185946609383</v>
      </c>
      <c r="L170" s="190">
        <f t="shared" si="31"/>
        <v>-0.8994906203561257</v>
      </c>
      <c r="M170" s="189"/>
      <c r="N170" s="190"/>
    </row>
    <row r="171" spans="2:14" x14ac:dyDescent="0.25">
      <c r="B171" s="119" t="s">
        <v>89</v>
      </c>
      <c r="C171" s="189">
        <v>6.5869565217391308</v>
      </c>
      <c r="D171" s="190">
        <v>-0.75996983249093653</v>
      </c>
      <c r="E171" s="189">
        <v>6.6915278783490226</v>
      </c>
      <c r="F171" s="190">
        <f t="shared" si="30"/>
        <v>0.10457135660989181</v>
      </c>
      <c r="G171" s="189">
        <v>8.2704333516182125</v>
      </c>
      <c r="H171" s="190">
        <f t="shared" si="30"/>
        <v>1.5789054732691898</v>
      </c>
      <c r="I171" s="189">
        <v>10.120506329113924</v>
      </c>
      <c r="J171" s="190">
        <f t="shared" si="30"/>
        <v>1.8500729774957119</v>
      </c>
      <c r="K171" s="189">
        <v>9.769729729729729</v>
      </c>
      <c r="L171" s="190">
        <f t="shared" si="31"/>
        <v>-0.35077659938419536</v>
      </c>
      <c r="M171" s="189"/>
      <c r="N171" s="190"/>
    </row>
    <row r="172" spans="2:14" x14ac:dyDescent="0.25">
      <c r="B172" s="119" t="s">
        <v>91</v>
      </c>
      <c r="C172" s="189">
        <v>5.5279225614296355</v>
      </c>
      <c r="D172" s="190">
        <v>-1.2002471474998169</v>
      </c>
      <c r="E172" s="189">
        <v>5.5348399246704334</v>
      </c>
      <c r="F172" s="190">
        <f t="shared" si="30"/>
        <v>6.9173632407979468E-3</v>
      </c>
      <c r="G172" s="189">
        <v>6.9806382215847975</v>
      </c>
      <c r="H172" s="190">
        <f t="shared" si="30"/>
        <v>1.4457982969143641</v>
      </c>
      <c r="I172" s="189">
        <v>8.2170378225521379</v>
      </c>
      <c r="J172" s="190">
        <f t="shared" si="30"/>
        <v>1.2363996009673404</v>
      </c>
      <c r="K172" s="189">
        <v>7.9131231671554252</v>
      </c>
      <c r="L172" s="190">
        <f t="shared" si="31"/>
        <v>-0.3039146553967127</v>
      </c>
      <c r="M172" s="189"/>
      <c r="N172" s="190"/>
    </row>
    <row r="173" spans="2:14" x14ac:dyDescent="0.25">
      <c r="B173" s="119" t="s">
        <v>93</v>
      </c>
      <c r="C173" s="189">
        <v>6.1956521739130439</v>
      </c>
      <c r="D173" s="190">
        <v>-0.32657547630678962</v>
      </c>
      <c r="E173" s="189">
        <v>6.7884700665188467</v>
      </c>
      <c r="F173" s="190">
        <f t="shared" si="30"/>
        <v>0.59281789260580275</v>
      </c>
      <c r="G173" s="189">
        <v>7.6692268305171529</v>
      </c>
      <c r="H173" s="190">
        <f t="shared" si="30"/>
        <v>0.88075676399830627</v>
      </c>
      <c r="I173" s="189">
        <v>9.6416397973284198</v>
      </c>
      <c r="J173" s="190">
        <f t="shared" si="30"/>
        <v>1.9724129668112669</v>
      </c>
      <c r="K173" s="189">
        <v>8.7458977965307074</v>
      </c>
      <c r="L173" s="190">
        <f t="shared" si="31"/>
        <v>-0.89574200079771238</v>
      </c>
      <c r="M173" s="189"/>
      <c r="N173" s="190"/>
    </row>
    <row r="174" spans="2:14" x14ac:dyDescent="0.25">
      <c r="B174" s="119" t="s">
        <v>95</v>
      </c>
      <c r="C174" s="189">
        <v>5.0719225449515903</v>
      </c>
      <c r="D174" s="190">
        <v>-1.7471842950710217</v>
      </c>
      <c r="E174" s="189">
        <v>6.5944086021505379</v>
      </c>
      <c r="F174" s="190">
        <f t="shared" si="30"/>
        <v>1.5224860571989476</v>
      </c>
      <c r="G174" s="189">
        <v>7.4792987691160011</v>
      </c>
      <c r="H174" s="190">
        <f t="shared" si="30"/>
        <v>0.88489016696546319</v>
      </c>
      <c r="I174" s="189">
        <v>9.2547491475888943</v>
      </c>
      <c r="J174" s="190">
        <f t="shared" si="30"/>
        <v>1.7754503784728932</v>
      </c>
      <c r="K174" s="189">
        <v>8.897830018083182</v>
      </c>
      <c r="L174" s="190">
        <f t="shared" si="31"/>
        <v>-0.35691912950571236</v>
      </c>
      <c r="M174" s="189"/>
      <c r="N174" s="190"/>
    </row>
    <row r="175" spans="2:14" ht="15.75" x14ac:dyDescent="0.25">
      <c r="B175" s="122" t="s">
        <v>32</v>
      </c>
      <c r="C175" s="191">
        <v>6.9931972789115644</v>
      </c>
      <c r="D175" s="192">
        <v>-0.3170670111929228</v>
      </c>
      <c r="E175" s="191">
        <v>6.3951503589537628</v>
      </c>
      <c r="F175" s="192">
        <f t="shared" si="30"/>
        <v>-0.59804691995780157</v>
      </c>
      <c r="G175" s="191">
        <v>7.2943743582220915</v>
      </c>
      <c r="H175" s="192">
        <f t="shared" si="30"/>
        <v>0.89922399926832863</v>
      </c>
      <c r="I175" s="191">
        <v>8.5747456571389016</v>
      </c>
      <c r="J175" s="192">
        <f t="shared" si="30"/>
        <v>1.2803712989168101</v>
      </c>
      <c r="K175" s="191">
        <v>8.4420922400164962</v>
      </c>
      <c r="L175" s="192">
        <f t="shared" si="31"/>
        <v>-0.13265341712240541</v>
      </c>
      <c r="M175" s="191">
        <v>7.5569876358186585</v>
      </c>
      <c r="N175" s="192">
        <v>-0.33530297331839698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298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8.7057728119180631</v>
      </c>
      <c r="D185" s="190">
        <v>0.31876789346090462</v>
      </c>
      <c r="E185" s="189">
        <v>8.28169014084507</v>
      </c>
      <c r="F185" s="190">
        <f t="shared" ref="F185:J187" si="32">IFERROR(E185-C185,"-")</f>
        <v>-0.42408267107299302</v>
      </c>
      <c r="G185" s="189">
        <v>8.8435324294613409</v>
      </c>
      <c r="H185" s="190">
        <f t="shared" si="32"/>
        <v>0.56184228861627084</v>
      </c>
      <c r="I185" s="189">
        <v>8.3992114342040409</v>
      </c>
      <c r="J185" s="190">
        <f t="shared" si="32"/>
        <v>-0.44432099525729996</v>
      </c>
      <c r="K185" s="189">
        <v>8.608603667136812</v>
      </c>
      <c r="L185" s="190">
        <f t="shared" ref="L185:L187" si="33">IFERROR(K185-I185,"-")</f>
        <v>0.20939223293277109</v>
      </c>
      <c r="M185" s="189">
        <v>9.9277667329357193</v>
      </c>
      <c r="N185" s="190">
        <f t="shared" ref="N185:N189" si="34">IFERROR(M185-K185,"-")</f>
        <v>1.3191630657989073</v>
      </c>
    </row>
    <row r="186" spans="1:15" x14ac:dyDescent="0.25">
      <c r="B186" s="119" t="s">
        <v>75</v>
      </c>
      <c r="C186" s="189">
        <v>8.6076173604960147</v>
      </c>
      <c r="D186" s="190">
        <v>-0.35278580725056585</v>
      </c>
      <c r="E186" s="189">
        <v>11.728813559322035</v>
      </c>
      <c r="F186" s="190">
        <f t="shared" si="32"/>
        <v>3.12119619882602</v>
      </c>
      <c r="G186" s="189">
        <v>7.5259042033235586</v>
      </c>
      <c r="H186" s="190">
        <f t="shared" si="32"/>
        <v>-4.202909355998476</v>
      </c>
      <c r="I186" s="189">
        <v>8.727555141348244</v>
      </c>
      <c r="J186" s="190">
        <f t="shared" si="32"/>
        <v>1.2016509380246854</v>
      </c>
      <c r="K186" s="189">
        <v>8.2370138345079607</v>
      </c>
      <c r="L186" s="190">
        <f t="shared" si="33"/>
        <v>-0.4905413068402833</v>
      </c>
      <c r="M186" s="189">
        <v>8.4852703140174821</v>
      </c>
      <c r="N186" s="190">
        <f t="shared" si="34"/>
        <v>0.24825647950952145</v>
      </c>
    </row>
    <row r="187" spans="1:15" x14ac:dyDescent="0.25">
      <c r="B187" s="119" t="s">
        <v>77</v>
      </c>
      <c r="C187" s="189">
        <v>10.733630952380953</v>
      </c>
      <c r="D187" s="190">
        <v>2.9163866097857074</v>
      </c>
      <c r="E187" s="189">
        <v>9.907692307692308</v>
      </c>
      <c r="F187" s="190">
        <f t="shared" si="32"/>
        <v>-0.82593864468864453</v>
      </c>
      <c r="G187" s="189">
        <v>8.6417662682602927</v>
      </c>
      <c r="H187" s="190">
        <f t="shared" si="32"/>
        <v>-1.2659260394320153</v>
      </c>
      <c r="I187" s="189">
        <v>8.664422395464209</v>
      </c>
      <c r="J187" s="190">
        <f t="shared" si="32"/>
        <v>2.2656127203916299E-2</v>
      </c>
      <c r="K187" s="189">
        <v>7.8031830238726787</v>
      </c>
      <c r="L187" s="190">
        <f t="shared" si="33"/>
        <v>-0.8612393715915303</v>
      </c>
      <c r="M187" s="189">
        <v>8.5837063563115485</v>
      </c>
      <c r="N187" s="190">
        <f t="shared" si="34"/>
        <v>0.78052333243886984</v>
      </c>
    </row>
    <row r="188" spans="1:15" x14ac:dyDescent="0.25">
      <c r="B188" s="119" t="s">
        <v>79</v>
      </c>
      <c r="C188" s="189" t="s">
        <v>250</v>
      </c>
      <c r="D188" s="190" t="s">
        <v>250</v>
      </c>
      <c r="E188" s="189">
        <v>5.2430939226519335</v>
      </c>
      <c r="F188" s="190" t="str">
        <f>IFERROR(E188-C188,"-")</f>
        <v>-</v>
      </c>
      <c r="G188" s="189">
        <v>7.0787526427061307</v>
      </c>
      <c r="H188" s="190">
        <f>IFERROR(G188-E188,"-")</f>
        <v>1.8356587200541972</v>
      </c>
      <c r="I188" s="189">
        <v>7.7432362122788758</v>
      </c>
      <c r="J188" s="190">
        <f>IFERROR(I188-G188,"-")</f>
        <v>0.66448356957274513</v>
      </c>
      <c r="K188" s="189">
        <v>8.3330936975796792</v>
      </c>
      <c r="L188" s="190">
        <f>IFERROR(K188-I188,"-")</f>
        <v>0.5898574853008034</v>
      </c>
      <c r="M188" s="189">
        <v>7.3403496254013554</v>
      </c>
      <c r="N188" s="190">
        <f t="shared" si="34"/>
        <v>-0.99274407217832383</v>
      </c>
    </row>
    <row r="189" spans="1:15" x14ac:dyDescent="0.25">
      <c r="B189" s="119" t="s">
        <v>81</v>
      </c>
      <c r="C189" s="189" t="s">
        <v>250</v>
      </c>
      <c r="D189" s="190" t="s">
        <v>250</v>
      </c>
      <c r="E189" s="189">
        <v>6.009615384615385</v>
      </c>
      <c r="F189" s="190" t="str">
        <f t="shared" ref="F189:J197" si="35">IFERROR(E189-C189,"-")</f>
        <v>-</v>
      </c>
      <c r="G189" s="189">
        <v>8.3211458725970591</v>
      </c>
      <c r="H189" s="190">
        <f t="shared" si="35"/>
        <v>2.311530487981674</v>
      </c>
      <c r="I189" s="189">
        <v>8.3223995271867608</v>
      </c>
      <c r="J189" s="190">
        <f t="shared" si="35"/>
        <v>1.2536545897017248E-3</v>
      </c>
      <c r="K189" s="189">
        <v>7.6908373786407767</v>
      </c>
      <c r="L189" s="190">
        <f t="shared" ref="L189:L197" si="36">IFERROR(K189-I189,"-")</f>
        <v>-0.63156214854598414</v>
      </c>
      <c r="M189" s="189">
        <v>7.8070392096326025</v>
      </c>
      <c r="N189" s="190">
        <f t="shared" si="34"/>
        <v>0.11620183099182579</v>
      </c>
    </row>
    <row r="190" spans="1:15" x14ac:dyDescent="0.25">
      <c r="B190" s="119" t="s">
        <v>122</v>
      </c>
      <c r="C190" s="189" t="s">
        <v>250</v>
      </c>
      <c r="D190" s="190" t="s">
        <v>250</v>
      </c>
      <c r="E190" s="189">
        <v>7.8949447077409163</v>
      </c>
      <c r="F190" s="190" t="str">
        <f t="shared" si="35"/>
        <v>-</v>
      </c>
      <c r="G190" s="189">
        <v>8.8187972919155708</v>
      </c>
      <c r="H190" s="190">
        <f t="shared" si="35"/>
        <v>0.92385258417465455</v>
      </c>
      <c r="I190" s="189">
        <v>8.9193006052454606</v>
      </c>
      <c r="J190" s="190">
        <f t="shared" si="35"/>
        <v>0.10050331332988982</v>
      </c>
      <c r="K190" s="189">
        <v>8.4891791044776124</v>
      </c>
      <c r="L190" s="190">
        <f t="shared" si="36"/>
        <v>-0.43012150076784827</v>
      </c>
      <c r="M190" s="189"/>
      <c r="N190" s="190"/>
    </row>
    <row r="191" spans="1:15" x14ac:dyDescent="0.25">
      <c r="B191" s="119" t="s">
        <v>85</v>
      </c>
      <c r="C191" s="189" t="s">
        <v>250</v>
      </c>
      <c r="D191" s="190" t="s">
        <v>250</v>
      </c>
      <c r="E191" s="189">
        <v>8.1141917293233075</v>
      </c>
      <c r="F191" s="190" t="str">
        <f t="shared" si="35"/>
        <v>-</v>
      </c>
      <c r="G191" s="189">
        <v>8.4194266629557468</v>
      </c>
      <c r="H191" s="190">
        <f t="shared" si="35"/>
        <v>0.30523493363243936</v>
      </c>
      <c r="I191" s="189">
        <v>8.3368211260587941</v>
      </c>
      <c r="J191" s="190">
        <f t="shared" si="35"/>
        <v>-8.2605536896952714E-2</v>
      </c>
      <c r="K191" s="189">
        <v>7.6555997194295067</v>
      </c>
      <c r="L191" s="190">
        <f t="shared" si="36"/>
        <v>-0.68122140662928743</v>
      </c>
      <c r="M191" s="189"/>
      <c r="N191" s="190"/>
    </row>
    <row r="192" spans="1:15" x14ac:dyDescent="0.25">
      <c r="B192" s="119" t="s">
        <v>87</v>
      </c>
      <c r="C192" s="189">
        <v>7.4293369055592766</v>
      </c>
      <c r="D192" s="190">
        <v>-0.75257098917756515</v>
      </c>
      <c r="E192" s="189">
        <v>7.6948376353039132</v>
      </c>
      <c r="F192" s="190">
        <f t="shared" si="35"/>
        <v>0.26550072974463657</v>
      </c>
      <c r="G192" s="189">
        <v>8.0364372469635619</v>
      </c>
      <c r="H192" s="190">
        <f t="shared" si="35"/>
        <v>0.34159961165964869</v>
      </c>
      <c r="I192" s="189">
        <v>8.2916447714135568</v>
      </c>
      <c r="J192" s="190">
        <f t="shared" si="35"/>
        <v>0.25520752444999495</v>
      </c>
      <c r="K192" s="189">
        <v>8.3114473308592629</v>
      </c>
      <c r="L192" s="190">
        <f t="shared" si="36"/>
        <v>1.9802559445706081E-2</v>
      </c>
      <c r="M192" s="189"/>
      <c r="N192" s="190"/>
    </row>
    <row r="193" spans="2:15" x14ac:dyDescent="0.25">
      <c r="B193" s="119" t="s">
        <v>89</v>
      </c>
      <c r="C193" s="189">
        <v>7.8025247971145175</v>
      </c>
      <c r="D193" s="190">
        <v>-1.0622398248540987</v>
      </c>
      <c r="E193" s="189">
        <v>8.5449999999999999</v>
      </c>
      <c r="F193" s="190">
        <f t="shared" si="35"/>
        <v>0.74247520288548241</v>
      </c>
      <c r="G193" s="189">
        <v>8.6323838080959518</v>
      </c>
      <c r="H193" s="190">
        <f t="shared" si="35"/>
        <v>8.738380809595192E-2</v>
      </c>
      <c r="I193" s="189">
        <v>8.9404954227248243</v>
      </c>
      <c r="J193" s="190">
        <f t="shared" si="35"/>
        <v>0.30811161462887249</v>
      </c>
      <c r="K193" s="189">
        <v>8.7204788094467816</v>
      </c>
      <c r="L193" s="190">
        <f t="shared" si="36"/>
        <v>-0.22001661327804278</v>
      </c>
      <c r="M193" s="189"/>
      <c r="N193" s="190"/>
    </row>
    <row r="194" spans="2:15" x14ac:dyDescent="0.25">
      <c r="B194" s="119" t="s">
        <v>91</v>
      </c>
      <c r="C194" s="189">
        <v>9.5790094339622645</v>
      </c>
      <c r="D194" s="190">
        <v>1.0139857636754357</v>
      </c>
      <c r="E194" s="189">
        <v>7.0247342156650037</v>
      </c>
      <c r="F194" s="190">
        <f t="shared" si="35"/>
        <v>-2.5542752182972608</v>
      </c>
      <c r="G194" s="189">
        <v>7.398474487112046</v>
      </c>
      <c r="H194" s="190">
        <f t="shared" si="35"/>
        <v>0.37374027144704236</v>
      </c>
      <c r="I194" s="189">
        <v>8.0896470588235285</v>
      </c>
      <c r="J194" s="190">
        <f t="shared" si="35"/>
        <v>0.6911725717114825</v>
      </c>
      <c r="K194" s="189">
        <v>8.1410483666751077</v>
      </c>
      <c r="L194" s="190">
        <f t="shared" si="36"/>
        <v>5.1401307851579148E-2</v>
      </c>
      <c r="M194" s="189"/>
      <c r="N194" s="190"/>
    </row>
    <row r="195" spans="2:15" x14ac:dyDescent="0.25">
      <c r="B195" s="119" t="s">
        <v>93</v>
      </c>
      <c r="C195" s="189">
        <v>7.1098398169336381</v>
      </c>
      <c r="D195" s="190">
        <v>-0.49885583524027499</v>
      </c>
      <c r="E195" s="189">
        <v>9.0463992266795561</v>
      </c>
      <c r="F195" s="190">
        <f t="shared" si="35"/>
        <v>1.936559409745918</v>
      </c>
      <c r="G195" s="189">
        <v>8.6113074204947004</v>
      </c>
      <c r="H195" s="190">
        <f t="shared" si="35"/>
        <v>-0.43509180618485566</v>
      </c>
      <c r="I195" s="189">
        <v>8.4856290672451191</v>
      </c>
      <c r="J195" s="190">
        <f t="shared" si="35"/>
        <v>-0.12567835324958132</v>
      </c>
      <c r="K195" s="189">
        <v>8.5639518611810797</v>
      </c>
      <c r="L195" s="190">
        <f t="shared" si="36"/>
        <v>7.8322793935960533E-2</v>
      </c>
      <c r="M195" s="189"/>
      <c r="N195" s="190"/>
    </row>
    <row r="196" spans="2:15" x14ac:dyDescent="0.25">
      <c r="B196" s="119" t="s">
        <v>95</v>
      </c>
      <c r="C196" s="189">
        <v>7.5361010830324906</v>
      </c>
      <c r="D196" s="190">
        <v>-2.70362494436477</v>
      </c>
      <c r="E196" s="189">
        <v>8.4801517067003793</v>
      </c>
      <c r="F196" s="190">
        <f t="shared" si="35"/>
        <v>0.94405062366788872</v>
      </c>
      <c r="G196" s="189">
        <v>8.6826692270763317</v>
      </c>
      <c r="H196" s="190">
        <f t="shared" si="35"/>
        <v>0.20251752037595239</v>
      </c>
      <c r="I196" s="189">
        <v>9.0498414136837333</v>
      </c>
      <c r="J196" s="190">
        <f t="shared" si="35"/>
        <v>0.36717218660740158</v>
      </c>
      <c r="K196" s="189">
        <v>9.620396600566572</v>
      </c>
      <c r="L196" s="190">
        <f t="shared" si="36"/>
        <v>0.57055518688283868</v>
      </c>
      <c r="M196" s="189"/>
      <c r="N196" s="190"/>
    </row>
    <row r="197" spans="2:15" ht="15.75" x14ac:dyDescent="0.25">
      <c r="B197" s="122" t="s">
        <v>32</v>
      </c>
      <c r="C197" s="191">
        <v>8.4789494013132476</v>
      </c>
      <c r="D197" s="192">
        <v>-0.10376503002503767</v>
      </c>
      <c r="E197" s="191">
        <v>8.0765115973166139</v>
      </c>
      <c r="F197" s="192">
        <f t="shared" si="35"/>
        <v>-0.40243780399663365</v>
      </c>
      <c r="G197" s="191">
        <v>8.2205484045708985</v>
      </c>
      <c r="H197" s="192">
        <f t="shared" si="35"/>
        <v>0.14403680725428458</v>
      </c>
      <c r="I197" s="191">
        <v>8.4851200579355925</v>
      </c>
      <c r="J197" s="192">
        <f t="shared" si="35"/>
        <v>0.26457165336469401</v>
      </c>
      <c r="K197" s="191">
        <v>8.3521609571393363</v>
      </c>
      <c r="L197" s="192">
        <f t="shared" si="36"/>
        <v>-0.13295910079625628</v>
      </c>
      <c r="M197" s="191">
        <v>8.4386451612903226</v>
      </c>
      <c r="N197" s="192">
        <v>0.27687741134207222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299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8.1642091152815013</v>
      </c>
      <c r="D207" s="190">
        <v>-0.59193790626475895</v>
      </c>
      <c r="E207" s="189">
        <v>5.144385026737968</v>
      </c>
      <c r="F207" s="190">
        <f t="shared" ref="F207:J209" si="37">IFERROR(E207-C207,"-")</f>
        <v>-3.0198240885435332</v>
      </c>
      <c r="G207" s="189">
        <v>7.6506691278264887</v>
      </c>
      <c r="H207" s="190">
        <f t="shared" si="37"/>
        <v>2.5062841010885206</v>
      </c>
      <c r="I207" s="189">
        <v>8.8914016489988228</v>
      </c>
      <c r="J207" s="190">
        <f t="shared" si="37"/>
        <v>1.2407325211723341</v>
      </c>
      <c r="K207" s="189">
        <v>9.5242515664887453</v>
      </c>
      <c r="L207" s="190">
        <f t="shared" ref="L207:L209" si="38">IFERROR(K207-I207,"-")</f>
        <v>0.63284991748992248</v>
      </c>
      <c r="M207" s="189">
        <v>9.2827279853671278</v>
      </c>
      <c r="N207" s="190">
        <f t="shared" ref="N207:N211" si="39">IFERROR(M207-K207,"-")</f>
        <v>-0.24152358112161743</v>
      </c>
    </row>
    <row r="208" spans="2:15" x14ac:dyDescent="0.25">
      <c r="B208" s="119" t="s">
        <v>75</v>
      </c>
      <c r="C208" s="189">
        <v>8.5129340480074571</v>
      </c>
      <c r="D208" s="190">
        <v>0.23758177265518121</v>
      </c>
      <c r="E208" s="189">
        <v>4.6582278481012658</v>
      </c>
      <c r="F208" s="190">
        <f t="shared" si="37"/>
        <v>-3.8547061999061913</v>
      </c>
      <c r="G208" s="189">
        <v>7.2104653855059038</v>
      </c>
      <c r="H208" s="190">
        <f t="shared" si="37"/>
        <v>2.552237537404638</v>
      </c>
      <c r="I208" s="189">
        <v>8.468486462494452</v>
      </c>
      <c r="J208" s="190">
        <f t="shared" si="37"/>
        <v>1.2580210769885483</v>
      </c>
      <c r="K208" s="189">
        <v>8.3471822295351714</v>
      </c>
      <c r="L208" s="190">
        <f t="shared" si="38"/>
        <v>-0.12130423295928061</v>
      </c>
      <c r="M208" s="189">
        <v>8.2874139010644967</v>
      </c>
      <c r="N208" s="190">
        <f t="shared" si="39"/>
        <v>-5.9768328470674703E-2</v>
      </c>
    </row>
    <row r="209" spans="2:15" x14ac:dyDescent="0.25">
      <c r="B209" s="119" t="s">
        <v>77</v>
      </c>
      <c r="C209" s="189">
        <v>8.8708333333333336</v>
      </c>
      <c r="D209" s="190">
        <v>1.0981370875995449</v>
      </c>
      <c r="E209" s="189">
        <v>5.5</v>
      </c>
      <c r="F209" s="190">
        <f t="shared" si="37"/>
        <v>-3.3708333333333336</v>
      </c>
      <c r="G209" s="189">
        <v>8.0534644995722839</v>
      </c>
      <c r="H209" s="190">
        <f t="shared" si="37"/>
        <v>2.5534644995722839</v>
      </c>
      <c r="I209" s="189">
        <v>9.3040983606557379</v>
      </c>
      <c r="J209" s="190">
        <f t="shared" si="37"/>
        <v>1.250633861083454</v>
      </c>
      <c r="K209" s="189">
        <v>8.9576891781936538</v>
      </c>
      <c r="L209" s="190">
        <f t="shared" si="38"/>
        <v>-0.34640918246208408</v>
      </c>
      <c r="M209" s="189">
        <v>8.0678956834532372</v>
      </c>
      <c r="N209" s="190">
        <f t="shared" si="39"/>
        <v>-0.88979349474041669</v>
      </c>
    </row>
    <row r="210" spans="2:15" x14ac:dyDescent="0.25">
      <c r="B210" s="119" t="s">
        <v>79</v>
      </c>
      <c r="C210" s="189" t="s">
        <v>250</v>
      </c>
      <c r="D210" s="190" t="s">
        <v>250</v>
      </c>
      <c r="E210" s="189">
        <v>5.8469387755102042</v>
      </c>
      <c r="F210" s="190" t="str">
        <f>IFERROR(E210-C210,"-")</f>
        <v>-</v>
      </c>
      <c r="G210" s="189">
        <v>6.4822436110189177</v>
      </c>
      <c r="H210" s="190">
        <f>IFERROR(G210-E210,"-")</f>
        <v>0.63530483550871342</v>
      </c>
      <c r="I210" s="189">
        <v>7.1687763713080166</v>
      </c>
      <c r="J210" s="190">
        <f>IFERROR(I210-G210,"-")</f>
        <v>0.68653276028909893</v>
      </c>
      <c r="K210" s="189">
        <v>7.0147563486616331</v>
      </c>
      <c r="L210" s="190">
        <f>IFERROR(K210-I210,"-")</f>
        <v>-0.15402002264638348</v>
      </c>
      <c r="M210" s="189">
        <v>7.6532114183764497</v>
      </c>
      <c r="N210" s="190">
        <f t="shared" si="39"/>
        <v>0.63845506971481658</v>
      </c>
    </row>
    <row r="211" spans="2:15" x14ac:dyDescent="0.25">
      <c r="B211" s="119" t="s">
        <v>81</v>
      </c>
      <c r="C211" s="189" t="s">
        <v>250</v>
      </c>
      <c r="D211" s="190" t="s">
        <v>250</v>
      </c>
      <c r="E211" s="189">
        <v>5.6867167919799497</v>
      </c>
      <c r="F211" s="190" t="str">
        <f t="shared" ref="F211:J219" si="40">IFERROR(E211-C211,"-")</f>
        <v>-</v>
      </c>
      <c r="G211" s="189">
        <v>8.4026390870185441</v>
      </c>
      <c r="H211" s="190">
        <f t="shared" si="40"/>
        <v>2.7159222950385944</v>
      </c>
      <c r="I211" s="189">
        <v>10.775368362524326</v>
      </c>
      <c r="J211" s="190">
        <f t="shared" si="40"/>
        <v>2.3727292755057814</v>
      </c>
      <c r="K211" s="189">
        <v>8.4209884075655896</v>
      </c>
      <c r="L211" s="190">
        <f t="shared" ref="L211:L219" si="41">IFERROR(K211-I211,"-")</f>
        <v>-2.3543799549587359</v>
      </c>
      <c r="M211" s="189">
        <v>9.0248049052396873</v>
      </c>
      <c r="N211" s="190">
        <f t="shared" si="39"/>
        <v>0.60381649767409762</v>
      </c>
    </row>
    <row r="212" spans="2:15" x14ac:dyDescent="0.25">
      <c r="B212" s="119" t="s">
        <v>83</v>
      </c>
      <c r="C212" s="189" t="s">
        <v>250</v>
      </c>
      <c r="D212" s="190" t="s">
        <v>250</v>
      </c>
      <c r="E212" s="189">
        <v>7.6506691278264887</v>
      </c>
      <c r="F212" s="190" t="str">
        <f t="shared" si="40"/>
        <v>-</v>
      </c>
      <c r="G212" s="189">
        <v>8.4086679725759055</v>
      </c>
      <c r="H212" s="190">
        <f t="shared" si="40"/>
        <v>0.75799884474941681</v>
      </c>
      <c r="I212" s="189">
        <v>9.573651191969887</v>
      </c>
      <c r="J212" s="190">
        <f t="shared" si="40"/>
        <v>1.1649832193939815</v>
      </c>
      <c r="K212" s="189">
        <v>8.9339884101788858</v>
      </c>
      <c r="L212" s="190">
        <f t="shared" si="41"/>
        <v>-0.63966278179100122</v>
      </c>
      <c r="M212" s="189"/>
      <c r="N212" s="190"/>
    </row>
    <row r="213" spans="2:15" x14ac:dyDescent="0.25">
      <c r="B213" s="119" t="s">
        <v>85</v>
      </c>
      <c r="C213" s="189" t="s">
        <v>250</v>
      </c>
      <c r="D213" s="190" t="s">
        <v>250</v>
      </c>
      <c r="E213" s="189">
        <v>8.8195139385275194</v>
      </c>
      <c r="F213" s="190" t="str">
        <f t="shared" si="40"/>
        <v>-</v>
      </c>
      <c r="G213" s="189">
        <v>8.5101010101010104</v>
      </c>
      <c r="H213" s="190">
        <f t="shared" si="40"/>
        <v>-0.30941292842650903</v>
      </c>
      <c r="I213" s="189">
        <v>10.025668679896462</v>
      </c>
      <c r="J213" s="190">
        <f t="shared" si="40"/>
        <v>1.5155676697954519</v>
      </c>
      <c r="K213" s="189">
        <v>8.0485402113559026</v>
      </c>
      <c r="L213" s="190">
        <f t="shared" si="41"/>
        <v>-1.9771284685405597</v>
      </c>
      <c r="M213" s="189"/>
      <c r="N213" s="190"/>
    </row>
    <row r="214" spans="2:15" x14ac:dyDescent="0.25">
      <c r="B214" s="119" t="s">
        <v>87</v>
      </c>
      <c r="C214" s="189">
        <v>9.4789297658862868</v>
      </c>
      <c r="D214" s="190">
        <v>0.53722360474884567</v>
      </c>
      <c r="E214" s="189">
        <v>7.8547526673132877</v>
      </c>
      <c r="F214" s="190">
        <f t="shared" si="40"/>
        <v>-1.6241770985729991</v>
      </c>
      <c r="G214" s="189">
        <v>9.9118942731277535</v>
      </c>
      <c r="H214" s="190">
        <f t="shared" si="40"/>
        <v>2.0571416058144658</v>
      </c>
      <c r="I214" s="189">
        <v>9.6800704902274912</v>
      </c>
      <c r="J214" s="190">
        <f t="shared" si="40"/>
        <v>-0.23182378290026229</v>
      </c>
      <c r="K214" s="189">
        <v>9.3494736842105262</v>
      </c>
      <c r="L214" s="190">
        <f t="shared" si="41"/>
        <v>-0.33059680601696506</v>
      </c>
      <c r="M214" s="189"/>
      <c r="N214" s="190"/>
    </row>
    <row r="215" spans="2:15" x14ac:dyDescent="0.25">
      <c r="B215" s="119" t="s">
        <v>89</v>
      </c>
      <c r="C215" s="189">
        <v>3.7468354430379747</v>
      </c>
      <c r="D215" s="190">
        <v>-5.7804749374952884</v>
      </c>
      <c r="E215" s="189">
        <v>8.7681191153930378</v>
      </c>
      <c r="F215" s="190">
        <f t="shared" si="40"/>
        <v>5.0212836723550627</v>
      </c>
      <c r="G215" s="189">
        <v>9.6579052969502399</v>
      </c>
      <c r="H215" s="190">
        <f t="shared" si="40"/>
        <v>0.88978618155720213</v>
      </c>
      <c r="I215" s="189">
        <v>8.8518155053974485</v>
      </c>
      <c r="J215" s="190">
        <f t="shared" si="40"/>
        <v>-0.80608979155279137</v>
      </c>
      <c r="K215" s="189">
        <v>9.4313593539703895</v>
      </c>
      <c r="L215" s="190">
        <f t="shared" si="41"/>
        <v>0.57954384857294095</v>
      </c>
      <c r="M215" s="189"/>
      <c r="N215" s="190"/>
    </row>
    <row r="216" spans="2:15" x14ac:dyDescent="0.25">
      <c r="B216" s="119" t="s">
        <v>91</v>
      </c>
      <c r="C216" s="189">
        <v>3.6689419795221845</v>
      </c>
      <c r="D216" s="190">
        <v>-4.3876782295370482</v>
      </c>
      <c r="E216" s="189">
        <v>7.7923940149625937</v>
      </c>
      <c r="F216" s="190">
        <f t="shared" si="40"/>
        <v>4.1234520354404092</v>
      </c>
      <c r="G216" s="189">
        <v>9.0385735080058218</v>
      </c>
      <c r="H216" s="190">
        <f t="shared" si="40"/>
        <v>1.2461794930432282</v>
      </c>
      <c r="I216" s="189">
        <v>9.1355339805825242</v>
      </c>
      <c r="J216" s="190">
        <f t="shared" si="40"/>
        <v>9.6960472576702372E-2</v>
      </c>
      <c r="K216" s="189">
        <v>8.3060606060606066</v>
      </c>
      <c r="L216" s="190">
        <f t="shared" si="41"/>
        <v>-0.82947337452191761</v>
      </c>
      <c r="M216" s="189"/>
      <c r="N216" s="190"/>
    </row>
    <row r="217" spans="2:15" x14ac:dyDescent="0.25">
      <c r="B217" s="119" t="s">
        <v>93</v>
      </c>
      <c r="C217" s="189">
        <v>5.4763358778625957</v>
      </c>
      <c r="D217" s="190">
        <v>-2.1073122602917485</v>
      </c>
      <c r="E217" s="189">
        <v>7.3073868149324861</v>
      </c>
      <c r="F217" s="190">
        <f t="shared" si="40"/>
        <v>1.8310509370698904</v>
      </c>
      <c r="G217" s="189">
        <v>8.0379550735863674</v>
      </c>
      <c r="H217" s="190">
        <f t="shared" si="40"/>
        <v>0.73056825865388131</v>
      </c>
      <c r="I217" s="189">
        <v>8.6134094151212555</v>
      </c>
      <c r="J217" s="190">
        <f t="shared" si="40"/>
        <v>0.57545434153488806</v>
      </c>
      <c r="K217" s="189">
        <v>9.2076281287246715</v>
      </c>
      <c r="L217" s="190">
        <f t="shared" si="41"/>
        <v>0.59421871360341605</v>
      </c>
      <c r="M217" s="189"/>
      <c r="N217" s="190"/>
    </row>
    <row r="218" spans="2:15" x14ac:dyDescent="0.25">
      <c r="B218" s="119" t="s">
        <v>95</v>
      </c>
      <c r="C218" s="189">
        <v>7.5096322241681257</v>
      </c>
      <c r="D218" s="190">
        <v>-0.9150862885315334</v>
      </c>
      <c r="E218" s="189">
        <v>7.4342248314851052</v>
      </c>
      <c r="F218" s="190">
        <f t="shared" si="40"/>
        <v>-7.5407392683020547E-2</v>
      </c>
      <c r="G218" s="189">
        <v>9.181432360742706</v>
      </c>
      <c r="H218" s="190">
        <f t="shared" si="40"/>
        <v>1.7472075292576008</v>
      </c>
      <c r="I218" s="189">
        <v>8.475026567481402</v>
      </c>
      <c r="J218" s="190">
        <f t="shared" si="40"/>
        <v>-0.70640579326130393</v>
      </c>
      <c r="K218" s="189">
        <v>8.7723595505617986</v>
      </c>
      <c r="L218" s="190">
        <f t="shared" si="41"/>
        <v>0.29733298308039657</v>
      </c>
      <c r="M218" s="189"/>
      <c r="N218" s="190"/>
    </row>
    <row r="219" spans="2:15" ht="15.75" x14ac:dyDescent="0.25">
      <c r="B219" s="122" t="s">
        <v>32</v>
      </c>
      <c r="C219" s="191">
        <v>8.0653471771576903</v>
      </c>
      <c r="D219" s="192">
        <v>-0.3123852407306007</v>
      </c>
      <c r="E219" s="191">
        <v>7.8209407699579492</v>
      </c>
      <c r="F219" s="192">
        <f t="shared" si="40"/>
        <v>-0.24440640719974116</v>
      </c>
      <c r="G219" s="191">
        <v>8.3670963781461012</v>
      </c>
      <c r="H219" s="192">
        <f t="shared" si="40"/>
        <v>0.54615560818815201</v>
      </c>
      <c r="I219" s="191">
        <v>9.0323371426511407</v>
      </c>
      <c r="J219" s="192">
        <f t="shared" si="40"/>
        <v>0.66524076450503955</v>
      </c>
      <c r="K219" s="191">
        <v>8.6301944799474946</v>
      </c>
      <c r="L219" s="192">
        <f t="shared" si="41"/>
        <v>-0.40214266270364618</v>
      </c>
      <c r="M219" s="191">
        <v>8.4120541205412049</v>
      </c>
      <c r="N219" s="192">
        <v>6.8241893281959065E-2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298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8.7057728119180631</v>
      </c>
      <c r="D229" s="190">
        <v>0.31876789346090462</v>
      </c>
      <c r="E229" s="189">
        <v>8.28169014084507</v>
      </c>
      <c r="F229" s="190">
        <f t="shared" ref="F229:J231" si="42">IFERROR(E229-C229,"-")</f>
        <v>-0.42408267107299302</v>
      </c>
      <c r="G229" s="189">
        <v>8.8435324294613409</v>
      </c>
      <c r="H229" s="190">
        <f t="shared" si="42"/>
        <v>0.56184228861627084</v>
      </c>
      <c r="I229" s="189">
        <v>8.3992114342040409</v>
      </c>
      <c r="J229" s="190">
        <f t="shared" si="42"/>
        <v>-0.44432099525729996</v>
      </c>
      <c r="K229" s="189">
        <v>8.608603667136812</v>
      </c>
      <c r="L229" s="190">
        <f t="shared" ref="L229:L231" si="43">IFERROR(K229-I229,"-")</f>
        <v>0.20939223293277109</v>
      </c>
      <c r="M229" s="189">
        <v>9.9277667329357193</v>
      </c>
      <c r="N229" s="190">
        <f t="shared" ref="N229:N233" si="44">IFERROR(M229-K229,"-")</f>
        <v>1.3191630657989073</v>
      </c>
    </row>
    <row r="230" spans="2:15" x14ac:dyDescent="0.25">
      <c r="B230" s="119" t="s">
        <v>75</v>
      </c>
      <c r="C230" s="189">
        <v>8.6076173604960147</v>
      </c>
      <c r="D230" s="190">
        <v>-0.35278580725056585</v>
      </c>
      <c r="E230" s="189">
        <v>11.728813559322035</v>
      </c>
      <c r="F230" s="190">
        <f t="shared" si="42"/>
        <v>3.12119619882602</v>
      </c>
      <c r="G230" s="189">
        <v>7.5259042033235586</v>
      </c>
      <c r="H230" s="190">
        <f t="shared" si="42"/>
        <v>-4.202909355998476</v>
      </c>
      <c r="I230" s="189">
        <v>8.727555141348244</v>
      </c>
      <c r="J230" s="190">
        <f t="shared" si="42"/>
        <v>1.2016509380246854</v>
      </c>
      <c r="K230" s="189">
        <v>8.2370138345079607</v>
      </c>
      <c r="L230" s="190">
        <f t="shared" si="43"/>
        <v>-0.4905413068402833</v>
      </c>
      <c r="M230" s="189">
        <v>8.4852703140174821</v>
      </c>
      <c r="N230" s="190">
        <f t="shared" si="44"/>
        <v>0.24825647950952145</v>
      </c>
    </row>
    <row r="231" spans="2:15" x14ac:dyDescent="0.25">
      <c r="B231" s="119" t="s">
        <v>77</v>
      </c>
      <c r="C231" s="189">
        <v>10.733630952380953</v>
      </c>
      <c r="D231" s="190">
        <v>2.9163866097857074</v>
      </c>
      <c r="E231" s="189">
        <v>9.907692307692308</v>
      </c>
      <c r="F231" s="190">
        <f t="shared" si="42"/>
        <v>-0.82593864468864453</v>
      </c>
      <c r="G231" s="189">
        <v>8.6417662682602927</v>
      </c>
      <c r="H231" s="190">
        <f t="shared" si="42"/>
        <v>-1.2659260394320153</v>
      </c>
      <c r="I231" s="189">
        <v>8.664422395464209</v>
      </c>
      <c r="J231" s="190">
        <f t="shared" si="42"/>
        <v>2.2656127203916299E-2</v>
      </c>
      <c r="K231" s="189">
        <v>7.8031830238726787</v>
      </c>
      <c r="L231" s="190">
        <f t="shared" si="43"/>
        <v>-0.8612393715915303</v>
      </c>
      <c r="M231" s="189">
        <v>8.5837063563115485</v>
      </c>
      <c r="N231" s="190">
        <f t="shared" si="44"/>
        <v>0.78052333243886984</v>
      </c>
    </row>
    <row r="232" spans="2:15" x14ac:dyDescent="0.25">
      <c r="B232" s="119" t="s">
        <v>79</v>
      </c>
      <c r="C232" s="189" t="s">
        <v>250</v>
      </c>
      <c r="D232" s="190" t="s">
        <v>250</v>
      </c>
      <c r="E232" s="189">
        <v>5.2430939226519335</v>
      </c>
      <c r="F232" s="190" t="str">
        <f>IFERROR(E232-C232,"-")</f>
        <v>-</v>
      </c>
      <c r="G232" s="189">
        <v>7.0787526427061307</v>
      </c>
      <c r="H232" s="190">
        <f>IFERROR(G232-E232,"-")</f>
        <v>1.8356587200541972</v>
      </c>
      <c r="I232" s="189">
        <v>7.7432362122788758</v>
      </c>
      <c r="J232" s="190">
        <f>IFERROR(I232-G232,"-")</f>
        <v>0.66448356957274513</v>
      </c>
      <c r="K232" s="189">
        <v>8.3330936975796792</v>
      </c>
      <c r="L232" s="190">
        <f>IFERROR(K232-I232,"-")</f>
        <v>0.5898574853008034</v>
      </c>
      <c r="M232" s="189">
        <v>7.3403496254013554</v>
      </c>
      <c r="N232" s="190">
        <f t="shared" si="44"/>
        <v>-0.99274407217832383</v>
      </c>
    </row>
    <row r="233" spans="2:15" x14ac:dyDescent="0.25">
      <c r="B233" s="119" t="s">
        <v>81</v>
      </c>
      <c r="C233" s="189" t="s">
        <v>250</v>
      </c>
      <c r="D233" s="190" t="s">
        <v>250</v>
      </c>
      <c r="E233" s="189">
        <v>6.009615384615385</v>
      </c>
      <c r="F233" s="190" t="str">
        <f t="shared" ref="F233:J241" si="45">IFERROR(E233-C233,"-")</f>
        <v>-</v>
      </c>
      <c r="G233" s="189">
        <v>8.3211458725970591</v>
      </c>
      <c r="H233" s="190">
        <f t="shared" si="45"/>
        <v>2.311530487981674</v>
      </c>
      <c r="I233" s="189">
        <v>8.3223995271867608</v>
      </c>
      <c r="J233" s="190">
        <f t="shared" si="45"/>
        <v>1.2536545897017248E-3</v>
      </c>
      <c r="K233" s="189">
        <v>7.6908373786407767</v>
      </c>
      <c r="L233" s="190">
        <f t="shared" ref="L233:L241" si="46">IFERROR(K233-I233,"-")</f>
        <v>-0.63156214854598414</v>
      </c>
      <c r="M233" s="189">
        <v>7.8070392096326025</v>
      </c>
      <c r="N233" s="190">
        <f t="shared" si="44"/>
        <v>0.11620183099182579</v>
      </c>
    </row>
    <row r="234" spans="2:15" x14ac:dyDescent="0.25">
      <c r="B234" s="119" t="s">
        <v>83</v>
      </c>
      <c r="C234" s="189" t="s">
        <v>250</v>
      </c>
      <c r="D234" s="190" t="s">
        <v>250</v>
      </c>
      <c r="E234" s="189">
        <v>7.8949447077409163</v>
      </c>
      <c r="F234" s="190" t="str">
        <f t="shared" si="45"/>
        <v>-</v>
      </c>
      <c r="G234" s="189">
        <v>8.8187972919155708</v>
      </c>
      <c r="H234" s="190">
        <f t="shared" si="45"/>
        <v>0.92385258417465455</v>
      </c>
      <c r="I234" s="189">
        <v>8.9193006052454606</v>
      </c>
      <c r="J234" s="190">
        <f t="shared" si="45"/>
        <v>0.10050331332988982</v>
      </c>
      <c r="K234" s="189">
        <v>8.4891791044776124</v>
      </c>
      <c r="L234" s="190">
        <f t="shared" si="46"/>
        <v>-0.43012150076784827</v>
      </c>
      <c r="M234" s="189"/>
      <c r="N234" s="190"/>
    </row>
    <row r="235" spans="2:15" x14ac:dyDescent="0.25">
      <c r="B235" s="119" t="s">
        <v>85</v>
      </c>
      <c r="C235" s="189" t="s">
        <v>250</v>
      </c>
      <c r="D235" s="190" t="s">
        <v>250</v>
      </c>
      <c r="E235" s="189">
        <v>8.1141917293233075</v>
      </c>
      <c r="F235" s="190" t="str">
        <f t="shared" si="45"/>
        <v>-</v>
      </c>
      <c r="G235" s="189">
        <v>8.4194266629557468</v>
      </c>
      <c r="H235" s="190">
        <f t="shared" si="45"/>
        <v>0.30523493363243936</v>
      </c>
      <c r="I235" s="189">
        <v>8.3368211260587941</v>
      </c>
      <c r="J235" s="190">
        <f t="shared" si="45"/>
        <v>-8.2605536896952714E-2</v>
      </c>
      <c r="K235" s="189">
        <v>7.6555997194295067</v>
      </c>
      <c r="L235" s="190">
        <f t="shared" si="46"/>
        <v>-0.68122140662928743</v>
      </c>
      <c r="M235" s="189"/>
      <c r="N235" s="190"/>
    </row>
    <row r="236" spans="2:15" x14ac:dyDescent="0.25">
      <c r="B236" s="119" t="s">
        <v>87</v>
      </c>
      <c r="C236" s="189">
        <v>7.4293369055592766</v>
      </c>
      <c r="D236" s="190">
        <v>-0.75257098917756515</v>
      </c>
      <c r="E236" s="189">
        <v>7.6948376353039132</v>
      </c>
      <c r="F236" s="190">
        <f t="shared" si="45"/>
        <v>0.26550072974463657</v>
      </c>
      <c r="G236" s="189">
        <v>8.0364372469635619</v>
      </c>
      <c r="H236" s="190">
        <f t="shared" si="45"/>
        <v>0.34159961165964869</v>
      </c>
      <c r="I236" s="189">
        <v>8.2916447714135568</v>
      </c>
      <c r="J236" s="190">
        <f t="shared" si="45"/>
        <v>0.25520752444999495</v>
      </c>
      <c r="K236" s="189">
        <v>8.3114473308592629</v>
      </c>
      <c r="L236" s="190">
        <f t="shared" si="46"/>
        <v>1.9802559445706081E-2</v>
      </c>
      <c r="M236" s="189"/>
      <c r="N236" s="190"/>
    </row>
    <row r="237" spans="2:15" x14ac:dyDescent="0.25">
      <c r="B237" s="119" t="s">
        <v>89</v>
      </c>
      <c r="C237" s="189">
        <v>7.8025247971145175</v>
      </c>
      <c r="D237" s="190">
        <v>-1.0622398248540987</v>
      </c>
      <c r="E237" s="189">
        <v>8.5449999999999999</v>
      </c>
      <c r="F237" s="190">
        <f t="shared" si="45"/>
        <v>0.74247520288548241</v>
      </c>
      <c r="G237" s="189">
        <v>8.6323838080959518</v>
      </c>
      <c r="H237" s="190">
        <f t="shared" si="45"/>
        <v>8.738380809595192E-2</v>
      </c>
      <c r="I237" s="189">
        <v>8.9404954227248243</v>
      </c>
      <c r="J237" s="190">
        <f t="shared" si="45"/>
        <v>0.30811161462887249</v>
      </c>
      <c r="K237" s="189">
        <v>8.7204788094467816</v>
      </c>
      <c r="L237" s="190">
        <f t="shared" si="46"/>
        <v>-0.22001661327804278</v>
      </c>
      <c r="M237" s="189"/>
      <c r="N237" s="190"/>
    </row>
    <row r="238" spans="2:15" x14ac:dyDescent="0.25">
      <c r="B238" s="119" t="s">
        <v>91</v>
      </c>
      <c r="C238" s="189">
        <v>9.5790094339622645</v>
      </c>
      <c r="D238" s="190">
        <v>1.0139857636754357</v>
      </c>
      <c r="E238" s="189">
        <v>7.0247342156650037</v>
      </c>
      <c r="F238" s="190">
        <f t="shared" si="45"/>
        <v>-2.5542752182972608</v>
      </c>
      <c r="G238" s="189">
        <v>7.398474487112046</v>
      </c>
      <c r="H238" s="190">
        <f t="shared" si="45"/>
        <v>0.37374027144704236</v>
      </c>
      <c r="I238" s="189">
        <v>8.0896470588235285</v>
      </c>
      <c r="J238" s="190">
        <f t="shared" si="45"/>
        <v>0.6911725717114825</v>
      </c>
      <c r="K238" s="189">
        <v>8.1410483666751077</v>
      </c>
      <c r="L238" s="190">
        <f t="shared" si="46"/>
        <v>5.1401307851579148E-2</v>
      </c>
      <c r="M238" s="189"/>
      <c r="N238" s="190"/>
    </row>
    <row r="239" spans="2:15" x14ac:dyDescent="0.25">
      <c r="B239" s="119" t="s">
        <v>93</v>
      </c>
      <c r="C239" s="189">
        <v>7.1098398169336381</v>
      </c>
      <c r="D239" s="190">
        <v>-0.49885583524027499</v>
      </c>
      <c r="E239" s="189">
        <v>9.0463992266795561</v>
      </c>
      <c r="F239" s="190">
        <f t="shared" si="45"/>
        <v>1.936559409745918</v>
      </c>
      <c r="G239" s="189">
        <v>8.6113074204947004</v>
      </c>
      <c r="H239" s="190">
        <f t="shared" si="45"/>
        <v>-0.43509180618485566</v>
      </c>
      <c r="I239" s="189">
        <v>8.4856290672451191</v>
      </c>
      <c r="J239" s="190">
        <f t="shared" si="45"/>
        <v>-0.12567835324958132</v>
      </c>
      <c r="K239" s="189">
        <v>8.5639518611810797</v>
      </c>
      <c r="L239" s="190">
        <f t="shared" si="46"/>
        <v>7.8322793935960533E-2</v>
      </c>
      <c r="M239" s="189"/>
      <c r="N239" s="190"/>
    </row>
    <row r="240" spans="2:15" x14ac:dyDescent="0.25">
      <c r="B240" s="119" t="s">
        <v>95</v>
      </c>
      <c r="C240" s="189">
        <v>7.5361010830324906</v>
      </c>
      <c r="D240" s="190">
        <v>-2.70362494436477</v>
      </c>
      <c r="E240" s="189">
        <v>8.4801517067003793</v>
      </c>
      <c r="F240" s="190">
        <f t="shared" si="45"/>
        <v>0.94405062366788872</v>
      </c>
      <c r="G240" s="189">
        <v>8.6826692270763317</v>
      </c>
      <c r="H240" s="190">
        <f t="shared" si="45"/>
        <v>0.20251752037595239</v>
      </c>
      <c r="I240" s="189">
        <v>9.0498414136837333</v>
      </c>
      <c r="J240" s="190">
        <f t="shared" si="45"/>
        <v>0.36717218660740158</v>
      </c>
      <c r="K240" s="189">
        <v>9.620396600566572</v>
      </c>
      <c r="L240" s="190">
        <f t="shared" si="46"/>
        <v>0.57055518688283868</v>
      </c>
      <c r="M240" s="189"/>
      <c r="N240" s="190"/>
    </row>
    <row r="241" spans="2:15" ht="15.75" x14ac:dyDescent="0.25">
      <c r="B241" s="122" t="s">
        <v>32</v>
      </c>
      <c r="C241" s="191">
        <v>8.4789494013132476</v>
      </c>
      <c r="D241" s="192">
        <v>-0.10376503002503767</v>
      </c>
      <c r="E241" s="191">
        <v>8.0765115973166139</v>
      </c>
      <c r="F241" s="192">
        <f t="shared" si="45"/>
        <v>-0.40243780399663365</v>
      </c>
      <c r="G241" s="191">
        <v>8.2205484045708985</v>
      </c>
      <c r="H241" s="192">
        <f t="shared" si="45"/>
        <v>0.14403680725428458</v>
      </c>
      <c r="I241" s="191">
        <v>8.4851200579355925</v>
      </c>
      <c r="J241" s="192">
        <f t="shared" si="45"/>
        <v>0.26457165336469401</v>
      </c>
      <c r="K241" s="191">
        <v>8.3521609571393363</v>
      </c>
      <c r="L241" s="192">
        <f t="shared" si="46"/>
        <v>-0.13295910079625628</v>
      </c>
      <c r="M241" s="191">
        <v>8.4386451612903226</v>
      </c>
      <c r="N241" s="192">
        <v>0.27687741134207222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300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8.9706999457406411</v>
      </c>
      <c r="D251" s="190">
        <v>-0.13674422299384936</v>
      </c>
      <c r="E251" s="189">
        <v>4.1066666666666665</v>
      </c>
      <c r="F251" s="190">
        <f t="shared" ref="F251:J253" si="47">IFERROR(E251-C251,"-")</f>
        <v>-4.8640332790739746</v>
      </c>
      <c r="G251" s="189">
        <v>8.4483920367534449</v>
      </c>
      <c r="H251" s="190">
        <f t="shared" si="47"/>
        <v>4.3417253700867784</v>
      </c>
      <c r="I251" s="189">
        <v>7.381966351209253</v>
      </c>
      <c r="J251" s="190">
        <f t="shared" si="47"/>
        <v>-1.0664256855441918</v>
      </c>
      <c r="K251" s="189">
        <v>8.3423835381537579</v>
      </c>
      <c r="L251" s="190">
        <f t="shared" ref="L251:L253" si="48">IFERROR(K251-I251,"-")</f>
        <v>0.96041718694450484</v>
      </c>
      <c r="M251" s="189">
        <v>10.138941398865784</v>
      </c>
      <c r="N251" s="190">
        <f t="shared" ref="N251:N255" si="49">IFERROR(M251-K251,"-")</f>
        <v>1.7965578607120261</v>
      </c>
    </row>
    <row r="252" spans="2:15" x14ac:dyDescent="0.25">
      <c r="B252" s="119" t="s">
        <v>75</v>
      </c>
      <c r="C252" s="189">
        <v>8.0938388625592417</v>
      </c>
      <c r="D252" s="190">
        <v>-0.23047916028990656</v>
      </c>
      <c r="E252" s="189">
        <v>6.67741935483871</v>
      </c>
      <c r="F252" s="190">
        <f t="shared" si="47"/>
        <v>-1.4164195077205317</v>
      </c>
      <c r="G252" s="189">
        <v>8.2276861853325745</v>
      </c>
      <c r="H252" s="190">
        <f t="shared" si="47"/>
        <v>1.5502668304938645</v>
      </c>
      <c r="I252" s="189">
        <v>8.1284599006387506</v>
      </c>
      <c r="J252" s="190">
        <f t="shared" si="47"/>
        <v>-9.9226284693823885E-2</v>
      </c>
      <c r="K252" s="189">
        <v>8.6390164820318827</v>
      </c>
      <c r="L252" s="190">
        <f t="shared" si="48"/>
        <v>0.51055658139313209</v>
      </c>
      <c r="M252" s="189">
        <v>8.4842164599774517</v>
      </c>
      <c r="N252" s="190">
        <f t="shared" si="49"/>
        <v>-0.154800022054431</v>
      </c>
    </row>
    <row r="253" spans="2:15" x14ac:dyDescent="0.25">
      <c r="B253" s="119" t="s">
        <v>77</v>
      </c>
      <c r="C253" s="189">
        <v>11.017251635930993</v>
      </c>
      <c r="D253" s="190">
        <v>3.5034364483738107</v>
      </c>
      <c r="E253" s="189">
        <v>6.0204081632653059</v>
      </c>
      <c r="F253" s="190">
        <f t="shared" si="47"/>
        <v>-4.9968434726656872</v>
      </c>
      <c r="G253" s="189">
        <v>8.4184331797235021</v>
      </c>
      <c r="H253" s="190">
        <f t="shared" si="47"/>
        <v>2.3980250164581962</v>
      </c>
      <c r="I253" s="189">
        <v>9.2266817410966642</v>
      </c>
      <c r="J253" s="190">
        <f t="shared" si="47"/>
        <v>0.80824856137316203</v>
      </c>
      <c r="K253" s="189">
        <v>8.3439211391018624</v>
      </c>
      <c r="L253" s="190">
        <f t="shared" si="48"/>
        <v>-0.88276060199480177</v>
      </c>
      <c r="M253" s="189">
        <v>8.2804525124967121</v>
      </c>
      <c r="N253" s="190">
        <f t="shared" si="49"/>
        <v>-6.3468626605150291E-2</v>
      </c>
    </row>
    <row r="254" spans="2:15" x14ac:dyDescent="0.25">
      <c r="B254" s="119" t="s">
        <v>79</v>
      </c>
      <c r="C254" s="189" t="s">
        <v>250</v>
      </c>
      <c r="D254" s="190" t="s">
        <v>250</v>
      </c>
      <c r="E254" s="189">
        <v>15.285714285714286</v>
      </c>
      <c r="F254" s="190" t="str">
        <f>IFERROR(E254-C254,"-")</f>
        <v>-</v>
      </c>
      <c r="G254" s="189">
        <v>9.1967109424414932</v>
      </c>
      <c r="H254" s="190">
        <f>IFERROR(G254-E254,"-")</f>
        <v>-6.0890033432727932</v>
      </c>
      <c r="I254" s="189">
        <v>8.1741071428571423</v>
      </c>
      <c r="J254" s="190">
        <f>IFERROR(I254-G254,"-")</f>
        <v>-1.0226037995843509</v>
      </c>
      <c r="K254" s="189">
        <v>10.570491803278689</v>
      </c>
      <c r="L254" s="190">
        <f>IFERROR(K254-I254,"-")</f>
        <v>2.3963846604215462</v>
      </c>
      <c r="M254" s="189">
        <v>9.0453244274809155</v>
      </c>
      <c r="N254" s="190">
        <f t="shared" si="49"/>
        <v>-1.5251673757977731</v>
      </c>
    </row>
    <row r="255" spans="2:15" x14ac:dyDescent="0.25">
      <c r="B255" s="119" t="s">
        <v>81</v>
      </c>
      <c r="C255" s="189" t="s">
        <v>250</v>
      </c>
      <c r="D255" s="190" t="s">
        <v>250</v>
      </c>
      <c r="E255" s="189">
        <v>4.7142857142857144</v>
      </c>
      <c r="F255" s="190" t="str">
        <f t="shared" ref="F255:J263" si="50">IFERROR(E255-C255,"-")</f>
        <v>-</v>
      </c>
      <c r="G255" s="189">
        <v>9.1746478873239443</v>
      </c>
      <c r="H255" s="190">
        <f t="shared" si="50"/>
        <v>4.4603621730382299</v>
      </c>
      <c r="I255" s="189">
        <v>9.6876876876876885</v>
      </c>
      <c r="J255" s="190">
        <f t="shared" si="50"/>
        <v>0.51303980036374419</v>
      </c>
      <c r="K255" s="189">
        <v>8.620754716981132</v>
      </c>
      <c r="L255" s="190">
        <f t="shared" ref="L255:L263" si="51">IFERROR(K255-I255,"-")</f>
        <v>-1.0669329707065565</v>
      </c>
      <c r="M255" s="189">
        <v>9.6891566265060245</v>
      </c>
      <c r="N255" s="190">
        <f t="shared" si="49"/>
        <v>1.0684019095248924</v>
      </c>
    </row>
    <row r="256" spans="2:15" x14ac:dyDescent="0.25">
      <c r="B256" s="119" t="s">
        <v>83</v>
      </c>
      <c r="C256" s="189" t="s">
        <v>250</v>
      </c>
      <c r="D256" s="190" t="s">
        <v>250</v>
      </c>
      <c r="E256" s="189">
        <v>2.1319796954314723</v>
      </c>
      <c r="F256" s="190" t="str">
        <f t="shared" si="50"/>
        <v>-</v>
      </c>
      <c r="G256" s="189">
        <v>7.0531249999999996</v>
      </c>
      <c r="H256" s="190">
        <f t="shared" si="50"/>
        <v>4.9211453045685278</v>
      </c>
      <c r="I256" s="189">
        <v>8.2967863894139882</v>
      </c>
      <c r="J256" s="190">
        <f t="shared" si="50"/>
        <v>1.2436613894139885</v>
      </c>
      <c r="K256" s="189">
        <v>10.466307277628033</v>
      </c>
      <c r="L256" s="190">
        <f t="shared" si="51"/>
        <v>2.1695208882140449</v>
      </c>
      <c r="M256" s="189"/>
      <c r="N256" s="190"/>
    </row>
    <row r="257" spans="2:15" x14ac:dyDescent="0.25">
      <c r="B257" s="119" t="s">
        <v>85</v>
      </c>
      <c r="C257" s="189" t="s">
        <v>250</v>
      </c>
      <c r="D257" s="190" t="s">
        <v>250</v>
      </c>
      <c r="E257" s="189">
        <v>7.4173602853745537</v>
      </c>
      <c r="F257" s="190" t="str">
        <f t="shared" si="50"/>
        <v>-</v>
      </c>
      <c r="G257" s="189">
        <v>8.795209580838323</v>
      </c>
      <c r="H257" s="190">
        <f t="shared" si="50"/>
        <v>1.3778492954637693</v>
      </c>
      <c r="I257" s="189">
        <v>7.9409368635437882</v>
      </c>
      <c r="J257" s="190">
        <f t="shared" si="50"/>
        <v>-0.8542727172945348</v>
      </c>
      <c r="K257" s="189">
        <v>7.2018779342723001</v>
      </c>
      <c r="L257" s="190">
        <f t="shared" si="51"/>
        <v>-0.7390589292714882</v>
      </c>
      <c r="M257" s="189"/>
      <c r="N257" s="190"/>
    </row>
    <row r="258" spans="2:15" x14ac:dyDescent="0.25">
      <c r="B258" s="119" t="s">
        <v>87</v>
      </c>
      <c r="C258" s="189">
        <v>10.888888888888889</v>
      </c>
      <c r="D258" s="190">
        <v>1.2678843226788441</v>
      </c>
      <c r="E258" s="189">
        <v>9.3671328671328666</v>
      </c>
      <c r="F258" s="190">
        <f t="shared" si="50"/>
        <v>-1.5217560217560226</v>
      </c>
      <c r="G258" s="189">
        <v>8.6090425531914896</v>
      </c>
      <c r="H258" s="190">
        <f t="shared" si="50"/>
        <v>-0.75809031394137705</v>
      </c>
      <c r="I258" s="189">
        <v>7.965608465608466</v>
      </c>
      <c r="J258" s="190">
        <f t="shared" si="50"/>
        <v>-0.64343408758302356</v>
      </c>
      <c r="K258" s="189">
        <v>10.337874659400544</v>
      </c>
      <c r="L258" s="190">
        <f t="shared" si="51"/>
        <v>2.3722661937920781</v>
      </c>
      <c r="M258" s="189"/>
      <c r="N258" s="190"/>
    </row>
    <row r="259" spans="2:15" x14ac:dyDescent="0.25">
      <c r="B259" s="119" t="s">
        <v>89</v>
      </c>
      <c r="C259" s="189">
        <v>2.75</v>
      </c>
      <c r="D259" s="190">
        <v>-6.3518363939899825</v>
      </c>
      <c r="E259" s="189">
        <v>8.5949612403100772</v>
      </c>
      <c r="F259" s="190">
        <f t="shared" si="50"/>
        <v>5.8449612403100772</v>
      </c>
      <c r="G259" s="189">
        <v>9.8945233265720081</v>
      </c>
      <c r="H259" s="190">
        <f t="shared" si="50"/>
        <v>1.2995620862619308</v>
      </c>
      <c r="I259" s="189">
        <v>8.3199052132701414</v>
      </c>
      <c r="J259" s="190">
        <f t="shared" si="50"/>
        <v>-1.5746181133018666</v>
      </c>
      <c r="K259" s="189">
        <v>9.5922551252847388</v>
      </c>
      <c r="L259" s="190">
        <f t="shared" si="51"/>
        <v>1.2723499120145974</v>
      </c>
      <c r="M259" s="189"/>
      <c r="N259" s="190"/>
    </row>
    <row r="260" spans="2:15" x14ac:dyDescent="0.25">
      <c r="B260" s="119" t="s">
        <v>91</v>
      </c>
      <c r="C260" s="189">
        <v>4.2352941176470589</v>
      </c>
      <c r="D260" s="190">
        <v>-2.6409685086155674</v>
      </c>
      <c r="E260" s="189">
        <v>6.878007598142676</v>
      </c>
      <c r="F260" s="190">
        <f t="shared" si="50"/>
        <v>2.6427134804956172</v>
      </c>
      <c r="G260" s="189">
        <v>6.7535545023696679</v>
      </c>
      <c r="H260" s="190">
        <f t="shared" si="50"/>
        <v>-0.12445309577300812</v>
      </c>
      <c r="I260" s="189">
        <v>6.281114848630466</v>
      </c>
      <c r="J260" s="190">
        <f t="shared" si="50"/>
        <v>-0.47243965373920194</v>
      </c>
      <c r="K260" s="189">
        <v>7.0145454545454546</v>
      </c>
      <c r="L260" s="190">
        <f t="shared" si="51"/>
        <v>0.73343060591498865</v>
      </c>
      <c r="M260" s="189"/>
      <c r="N260" s="190"/>
    </row>
    <row r="261" spans="2:15" x14ac:dyDescent="0.25">
      <c r="B261" s="119" t="s">
        <v>93</v>
      </c>
      <c r="C261" s="189">
        <v>5.9189189189189193</v>
      </c>
      <c r="D261" s="190">
        <v>-2.6005749251303278</v>
      </c>
      <c r="E261" s="189">
        <v>7.8625077591558039</v>
      </c>
      <c r="F261" s="190">
        <f t="shared" si="50"/>
        <v>1.9435888402368846</v>
      </c>
      <c r="G261" s="189">
        <v>7.8405093996361428</v>
      </c>
      <c r="H261" s="190">
        <f t="shared" si="50"/>
        <v>-2.1998359519661115E-2</v>
      </c>
      <c r="I261" s="189">
        <v>8.4503028143925896</v>
      </c>
      <c r="J261" s="190">
        <f t="shared" si="50"/>
        <v>0.60979341475644677</v>
      </c>
      <c r="K261" s="189">
        <v>7.8947197926789761</v>
      </c>
      <c r="L261" s="190">
        <f t="shared" si="51"/>
        <v>-0.55558302171361351</v>
      </c>
      <c r="M261" s="189"/>
      <c r="N261" s="190"/>
    </row>
    <row r="262" spans="2:15" x14ac:dyDescent="0.25">
      <c r="B262" s="119" t="s">
        <v>95</v>
      </c>
      <c r="C262" s="189">
        <v>7.8205128205128203</v>
      </c>
      <c r="D262" s="190">
        <v>-1.2378507650777975</v>
      </c>
      <c r="E262" s="189">
        <v>8.6154136758594628</v>
      </c>
      <c r="F262" s="190">
        <f t="shared" si="50"/>
        <v>0.79490085534664257</v>
      </c>
      <c r="G262" s="189">
        <v>8.5618691588785047</v>
      </c>
      <c r="H262" s="190">
        <f t="shared" si="50"/>
        <v>-5.3544516980958079E-2</v>
      </c>
      <c r="I262" s="189">
        <v>7.6238277179576244</v>
      </c>
      <c r="J262" s="190">
        <f t="shared" si="50"/>
        <v>-0.93804144092088038</v>
      </c>
      <c r="K262" s="189">
        <v>8.3462793733681462</v>
      </c>
      <c r="L262" s="190">
        <f t="shared" si="51"/>
        <v>0.72245165541052181</v>
      </c>
      <c r="M262" s="189"/>
      <c r="N262" s="190"/>
    </row>
    <row r="263" spans="2:15" ht="15.75" x14ac:dyDescent="0.25">
      <c r="B263" s="122" t="s">
        <v>32</v>
      </c>
      <c r="C263" s="191">
        <v>8.8963076923076922</v>
      </c>
      <c r="D263" s="192">
        <v>0.43811830934398621</v>
      </c>
      <c r="E263" s="191">
        <v>7.7692015570112982</v>
      </c>
      <c r="F263" s="192">
        <f t="shared" si="50"/>
        <v>-1.127106135296394</v>
      </c>
      <c r="G263" s="191">
        <v>8.2687803357527727</v>
      </c>
      <c r="H263" s="192">
        <f t="shared" si="50"/>
        <v>0.49957877874147449</v>
      </c>
      <c r="I263" s="191">
        <v>8.0127206977238892</v>
      </c>
      <c r="J263" s="192">
        <f t="shared" si="50"/>
        <v>-0.25605963802888354</v>
      </c>
      <c r="K263" s="191">
        <v>8.4210810567532288</v>
      </c>
      <c r="L263" s="192">
        <f t="shared" si="51"/>
        <v>0.40836035902933965</v>
      </c>
      <c r="M263" s="191">
        <v>8.9563449439926348</v>
      </c>
      <c r="N263" s="192">
        <v>0.29898896875060998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301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9.6649278919914092</v>
      </c>
      <c r="D273" s="190">
        <v>0.13160481980424521</v>
      </c>
      <c r="E273" s="189">
        <v>8.3212341197822148</v>
      </c>
      <c r="F273" s="190">
        <f t="shared" ref="F273:J275" si="52">IFERROR(E273-C273,"-")</f>
        <v>-1.3436937722091944</v>
      </c>
      <c r="G273" s="189">
        <v>8.4030825496342736</v>
      </c>
      <c r="H273" s="190">
        <f t="shared" si="52"/>
        <v>8.1848429852058757E-2</v>
      </c>
      <c r="I273" s="189">
        <v>8.2004524886877821</v>
      </c>
      <c r="J273" s="190">
        <f t="shared" si="52"/>
        <v>-0.2026300609464915</v>
      </c>
      <c r="K273" s="189">
        <v>8.8776695003110095</v>
      </c>
      <c r="L273" s="190">
        <f t="shared" ref="L273:L275" si="53">IFERROR(K273-I273,"-")</f>
        <v>0.67721701162322745</v>
      </c>
      <c r="M273" s="189">
        <v>11.700116346713205</v>
      </c>
      <c r="N273" s="190">
        <f t="shared" ref="N273:N277" si="54">IFERROR(M273-K273,"-")</f>
        <v>2.8224468464021957</v>
      </c>
    </row>
    <row r="274" spans="2:14" x14ac:dyDescent="0.25">
      <c r="B274" s="119" t="s">
        <v>75</v>
      </c>
      <c r="C274" s="189">
        <v>8.2841480127912295</v>
      </c>
      <c r="D274" s="190">
        <v>-0.96722372932125289</v>
      </c>
      <c r="E274" s="189">
        <v>7.5951086956521738</v>
      </c>
      <c r="F274" s="190">
        <f t="shared" si="52"/>
        <v>-0.68903931713905564</v>
      </c>
      <c r="G274" s="189">
        <v>8.2292319749216301</v>
      </c>
      <c r="H274" s="190">
        <f t="shared" si="52"/>
        <v>0.63412327926945622</v>
      </c>
      <c r="I274" s="189">
        <v>8.7536041939711673</v>
      </c>
      <c r="J274" s="190">
        <f t="shared" si="52"/>
        <v>0.52437221904953724</v>
      </c>
      <c r="K274" s="189">
        <v>9.0517909002904169</v>
      </c>
      <c r="L274" s="190">
        <f t="shared" si="53"/>
        <v>0.29818670631924959</v>
      </c>
      <c r="M274" s="189">
        <v>9.5968225419664268</v>
      </c>
      <c r="N274" s="190">
        <f t="shared" si="54"/>
        <v>0.54503164167600993</v>
      </c>
    </row>
    <row r="275" spans="2:14" x14ac:dyDescent="0.25">
      <c r="B275" s="119" t="s">
        <v>77</v>
      </c>
      <c r="C275" s="189">
        <v>9.3773006134969332</v>
      </c>
      <c r="D275" s="190">
        <v>1.372271789751073</v>
      </c>
      <c r="E275" s="189">
        <v>11.540598290598291</v>
      </c>
      <c r="F275" s="190">
        <f t="shared" si="52"/>
        <v>2.1632976771013581</v>
      </c>
      <c r="G275" s="189">
        <v>9.0803940260565614</v>
      </c>
      <c r="H275" s="190">
        <f t="shared" si="52"/>
        <v>-2.4602042645417299</v>
      </c>
      <c r="I275" s="189">
        <v>9.4451237263464343</v>
      </c>
      <c r="J275" s="190">
        <f t="shared" si="52"/>
        <v>0.36472970028987284</v>
      </c>
      <c r="K275" s="189">
        <v>8.5975887170154692</v>
      </c>
      <c r="L275" s="190">
        <f t="shared" si="53"/>
        <v>-0.84753500933096504</v>
      </c>
      <c r="M275" s="189">
        <v>9.0525980235894163</v>
      </c>
      <c r="N275" s="190">
        <f t="shared" si="54"/>
        <v>0.45500930657394711</v>
      </c>
    </row>
    <row r="276" spans="2:14" x14ac:dyDescent="0.25">
      <c r="B276" s="119" t="s">
        <v>79</v>
      </c>
      <c r="C276" s="189" t="s">
        <v>250</v>
      </c>
      <c r="D276" s="190" t="s">
        <v>250</v>
      </c>
      <c r="E276" s="189">
        <v>11.967391304347826</v>
      </c>
      <c r="F276" s="190" t="str">
        <f>IFERROR(E276-C276,"-")</f>
        <v>-</v>
      </c>
      <c r="G276" s="189">
        <v>9.2377972465581983</v>
      </c>
      <c r="H276" s="190">
        <f>IFERROR(G276-E276,"-")</f>
        <v>-2.7295940577896278</v>
      </c>
      <c r="I276" s="189">
        <v>8.0933140933140937</v>
      </c>
      <c r="J276" s="190">
        <f>IFERROR(I276-G276,"-")</f>
        <v>-1.1444831532441047</v>
      </c>
      <c r="K276" s="189">
        <v>13.656119900083263</v>
      </c>
      <c r="L276" s="190">
        <f>IFERROR(K276-I276,"-")</f>
        <v>5.5628058067691697</v>
      </c>
      <c r="M276" s="189">
        <v>10.770879526977089</v>
      </c>
      <c r="N276" s="190">
        <f t="shared" si="54"/>
        <v>-2.8852403731061749</v>
      </c>
    </row>
    <row r="277" spans="2:14" x14ac:dyDescent="0.25">
      <c r="B277" s="119" t="s">
        <v>81</v>
      </c>
      <c r="C277" s="189" t="s">
        <v>250</v>
      </c>
      <c r="D277" s="190" t="s">
        <v>250</v>
      </c>
      <c r="E277" s="189">
        <v>9.6999999999999993</v>
      </c>
      <c r="F277" s="190" t="str">
        <f t="shared" ref="F277:J285" si="55">IFERROR(E277-C277,"-")</f>
        <v>-</v>
      </c>
      <c r="G277" s="189">
        <v>7.8695652173913047</v>
      </c>
      <c r="H277" s="190">
        <f t="shared" si="55"/>
        <v>-1.8304347826086946</v>
      </c>
      <c r="I277" s="189">
        <v>9.7523364485981308</v>
      </c>
      <c r="J277" s="190">
        <f t="shared" si="55"/>
        <v>1.8827712312068261</v>
      </c>
      <c r="K277" s="189">
        <v>9.2666666666666675</v>
      </c>
      <c r="L277" s="190">
        <f t="shared" ref="L277:L285" si="56">IFERROR(K277-I277,"-")</f>
        <v>-0.48566978193146326</v>
      </c>
      <c r="M277" s="189">
        <v>7.0697674418604652</v>
      </c>
      <c r="N277" s="190">
        <f t="shared" si="54"/>
        <v>-2.1968992248062023</v>
      </c>
    </row>
    <row r="278" spans="2:14" x14ac:dyDescent="0.25">
      <c r="B278" s="119" t="s">
        <v>83</v>
      </c>
      <c r="C278" s="189" t="s">
        <v>250</v>
      </c>
      <c r="D278" s="190" t="s">
        <v>250</v>
      </c>
      <c r="E278" s="189">
        <v>3</v>
      </c>
      <c r="F278" s="190" t="str">
        <f t="shared" si="55"/>
        <v>-</v>
      </c>
      <c r="G278" s="189">
        <v>8.5033557046979862</v>
      </c>
      <c r="H278" s="190">
        <f t="shared" si="55"/>
        <v>5.5033557046979862</v>
      </c>
      <c r="I278" s="189">
        <v>8.7606177606177607</v>
      </c>
      <c r="J278" s="190">
        <f t="shared" si="55"/>
        <v>0.25726205591977447</v>
      </c>
      <c r="K278" s="189">
        <v>8.6916666666666664</v>
      </c>
      <c r="L278" s="190">
        <f t="shared" si="56"/>
        <v>-6.8951093951094222E-2</v>
      </c>
      <c r="M278" s="189"/>
      <c r="N278" s="190"/>
    </row>
    <row r="279" spans="2:14" x14ac:dyDescent="0.25">
      <c r="B279" s="119" t="s">
        <v>85</v>
      </c>
      <c r="C279" s="189" t="s">
        <v>250</v>
      </c>
      <c r="D279" s="190" t="s">
        <v>250</v>
      </c>
      <c r="E279" s="189">
        <v>8.2982456140350873</v>
      </c>
      <c r="F279" s="190" t="str">
        <f t="shared" si="55"/>
        <v>-</v>
      </c>
      <c r="G279" s="189">
        <v>7.8888888888888893</v>
      </c>
      <c r="H279" s="190">
        <f t="shared" si="55"/>
        <v>-0.40935672514619803</v>
      </c>
      <c r="I279" s="189">
        <v>12.705627705627705</v>
      </c>
      <c r="J279" s="190">
        <f t="shared" si="55"/>
        <v>4.8167388167388161</v>
      </c>
      <c r="K279" s="189">
        <v>6.8508771929824563</v>
      </c>
      <c r="L279" s="190">
        <f t="shared" si="56"/>
        <v>-5.854750512645249</v>
      </c>
      <c r="M279" s="189"/>
      <c r="N279" s="190"/>
    </row>
    <row r="280" spans="2:14" x14ac:dyDescent="0.25">
      <c r="B280" s="119" t="s">
        <v>87</v>
      </c>
      <c r="C280" s="189">
        <v>5.5</v>
      </c>
      <c r="D280" s="190">
        <v>-4.3538461538461544</v>
      </c>
      <c r="E280" s="189">
        <v>8.6111111111111107</v>
      </c>
      <c r="F280" s="190">
        <f t="shared" si="55"/>
        <v>3.1111111111111107</v>
      </c>
      <c r="G280" s="189">
        <v>6.964788732394366</v>
      </c>
      <c r="H280" s="190">
        <f t="shared" si="55"/>
        <v>-1.6463223787167447</v>
      </c>
      <c r="I280" s="189">
        <v>8.8852459016393439</v>
      </c>
      <c r="J280" s="190">
        <f t="shared" si="55"/>
        <v>1.9204571692449779</v>
      </c>
      <c r="K280" s="189">
        <v>7.3269230769230766</v>
      </c>
      <c r="L280" s="190">
        <f t="shared" si="56"/>
        <v>-1.5583228247162673</v>
      </c>
      <c r="M280" s="189"/>
      <c r="N280" s="190"/>
    </row>
    <row r="281" spans="2:14" x14ac:dyDescent="0.25">
      <c r="B281" s="119" t="s">
        <v>89</v>
      </c>
      <c r="C281" s="189">
        <v>7.4074074074074074</v>
      </c>
      <c r="D281" s="190">
        <v>-1.1861088020689019</v>
      </c>
      <c r="E281" s="189">
        <v>13.451612903225806</v>
      </c>
      <c r="F281" s="190">
        <f t="shared" si="55"/>
        <v>6.0442054958183986</v>
      </c>
      <c r="G281" s="189">
        <v>8.81</v>
      </c>
      <c r="H281" s="190">
        <f t="shared" si="55"/>
        <v>-4.6416129032258056</v>
      </c>
      <c r="I281" s="189">
        <v>7.7277936962750715</v>
      </c>
      <c r="J281" s="190">
        <f t="shared" si="55"/>
        <v>-1.082206303724929</v>
      </c>
      <c r="K281" s="189">
        <v>7.740384615384615</v>
      </c>
      <c r="L281" s="190">
        <f t="shared" si="56"/>
        <v>1.2590919109543464E-2</v>
      </c>
      <c r="M281" s="189"/>
      <c r="N281" s="190"/>
    </row>
    <row r="282" spans="2:14" x14ac:dyDescent="0.25">
      <c r="B282" s="119" t="s">
        <v>91</v>
      </c>
      <c r="C282" s="189">
        <v>5.7944444444444443</v>
      </c>
      <c r="D282" s="190">
        <v>-0.38469790521300329</v>
      </c>
      <c r="E282" s="189">
        <v>4.2093967517401394</v>
      </c>
      <c r="F282" s="190">
        <f t="shared" si="55"/>
        <v>-1.5850476927043049</v>
      </c>
      <c r="G282" s="189">
        <v>5.3309920983318699</v>
      </c>
      <c r="H282" s="190">
        <f t="shared" si="55"/>
        <v>1.1215953465917305</v>
      </c>
      <c r="I282" s="189">
        <v>5.4709576138147566</v>
      </c>
      <c r="J282" s="190">
        <f t="shared" si="55"/>
        <v>0.13996551548288672</v>
      </c>
      <c r="K282" s="189">
        <v>5.8508442776735459</v>
      </c>
      <c r="L282" s="190">
        <f t="shared" si="56"/>
        <v>0.37988666385878922</v>
      </c>
      <c r="M282" s="189"/>
      <c r="N282" s="190"/>
    </row>
    <row r="283" spans="2:14" x14ac:dyDescent="0.25">
      <c r="B283" s="119" t="s">
        <v>93</v>
      </c>
      <c r="C283" s="189">
        <v>9.0055970149253728</v>
      </c>
      <c r="D283" s="190">
        <v>-2.8492002140687589E-3</v>
      </c>
      <c r="E283" s="189">
        <v>9.3781206171107989</v>
      </c>
      <c r="F283" s="190">
        <f t="shared" si="55"/>
        <v>0.37252360218542613</v>
      </c>
      <c r="G283" s="189">
        <v>8.603550295857989</v>
      </c>
      <c r="H283" s="190">
        <f t="shared" si="55"/>
        <v>-0.77457032125280989</v>
      </c>
      <c r="I283" s="189">
        <v>9.4742484269401075</v>
      </c>
      <c r="J283" s="190">
        <f t="shared" si="55"/>
        <v>0.87069813108211846</v>
      </c>
      <c r="K283" s="189">
        <v>9.4645808736717836</v>
      </c>
      <c r="L283" s="190">
        <f t="shared" si="56"/>
        <v>-9.667553268323914E-3</v>
      </c>
      <c r="M283" s="189"/>
      <c r="N283" s="190"/>
    </row>
    <row r="284" spans="2:14" x14ac:dyDescent="0.25">
      <c r="B284" s="119" t="s">
        <v>95</v>
      </c>
      <c r="C284" s="189">
        <v>9.6896551724137936</v>
      </c>
      <c r="D284" s="190">
        <v>1.4419005779685818</v>
      </c>
      <c r="E284" s="189">
        <v>9.0790308624170759</v>
      </c>
      <c r="F284" s="190">
        <f t="shared" si="55"/>
        <v>-0.61062430999671768</v>
      </c>
      <c r="G284" s="189">
        <v>8.9088376804254246</v>
      </c>
      <c r="H284" s="190">
        <f t="shared" si="55"/>
        <v>-0.17019318199165134</v>
      </c>
      <c r="I284" s="189">
        <v>8.3665938864628817</v>
      </c>
      <c r="J284" s="190">
        <f t="shared" si="55"/>
        <v>-0.54224379396254285</v>
      </c>
      <c r="K284" s="189">
        <v>8.2607965451055669</v>
      </c>
      <c r="L284" s="190">
        <f t="shared" si="56"/>
        <v>-0.10579734135731478</v>
      </c>
      <c r="M284" s="189"/>
      <c r="N284" s="190"/>
    </row>
    <row r="285" spans="2:14" ht="15.75" x14ac:dyDescent="0.25">
      <c r="B285" s="122" t="s">
        <v>32</v>
      </c>
      <c r="C285" s="191">
        <v>8.9643305251837244</v>
      </c>
      <c r="D285" s="192">
        <v>0.33865125726399015</v>
      </c>
      <c r="E285" s="191">
        <v>8.4270435446906031</v>
      </c>
      <c r="F285" s="192">
        <f t="shared" si="55"/>
        <v>-0.53728698049312129</v>
      </c>
      <c r="G285" s="191">
        <v>8.3434397163120568</v>
      </c>
      <c r="H285" s="192">
        <f t="shared" si="55"/>
        <v>-8.3603828378546297E-2</v>
      </c>
      <c r="I285" s="191">
        <v>8.4642237804418308</v>
      </c>
      <c r="J285" s="192">
        <f t="shared" si="55"/>
        <v>0.12078406412977394</v>
      </c>
      <c r="K285" s="191">
        <v>8.7879118657772395</v>
      </c>
      <c r="L285" s="192">
        <f t="shared" si="56"/>
        <v>0.32368808533540872</v>
      </c>
      <c r="M285" s="191">
        <v>10.192486614587905</v>
      </c>
      <c r="N285" s="192">
        <v>0.95539853380739004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EB31B-D76C-4B23-9E77-6936D7772BA0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8.698648398805064</v>
      </c>
      <c r="D9" s="190">
        <v>0.10698328581209893</v>
      </c>
      <c r="E9" s="189">
        <v>6.4503121098626712</v>
      </c>
      <c r="F9" s="190">
        <f t="shared" ref="F9:J21" si="0">IFERROR(E9-C9,"-")</f>
        <v>-2.2483362889423928</v>
      </c>
      <c r="G9" s="189">
        <v>7.8975915168785624</v>
      </c>
      <c r="H9" s="190">
        <f t="shared" si="0"/>
        <v>1.4472794070158912</v>
      </c>
      <c r="I9" s="189">
        <v>7.9384785610073729</v>
      </c>
      <c r="J9" s="190">
        <f t="shared" si="0"/>
        <v>4.0887044128810501E-2</v>
      </c>
      <c r="K9" s="189">
        <v>8.192558804240365</v>
      </c>
      <c r="L9" s="190">
        <f t="shared" ref="L9:L21" si="1">IFERROR(K9-I9,"-")</f>
        <v>0.25408024323299205</v>
      </c>
      <c r="M9" s="189">
        <v>8.0574486474558196</v>
      </c>
      <c r="N9" s="190">
        <f t="shared" ref="N9:N13" si="2">IFERROR(M9-K9,"-")</f>
        <v>-0.13511015678454541</v>
      </c>
    </row>
    <row r="10" spans="1:15" x14ac:dyDescent="0.25">
      <c r="A10" s="1" t="s">
        <v>74</v>
      </c>
      <c r="B10" s="119" t="s">
        <v>75</v>
      </c>
      <c r="C10" s="189">
        <v>7.9022125154306337</v>
      </c>
      <c r="D10" s="190">
        <v>-0.13598710257318558</v>
      </c>
      <c r="E10" s="189">
        <v>5.3170466883821934</v>
      </c>
      <c r="F10" s="190">
        <f t="shared" si="0"/>
        <v>-2.5851658270484403</v>
      </c>
      <c r="G10" s="189">
        <v>6.9120244256787435</v>
      </c>
      <c r="H10" s="190">
        <f t="shared" si="0"/>
        <v>1.5949777372965501</v>
      </c>
      <c r="I10" s="189">
        <v>7.573860021727854</v>
      </c>
      <c r="J10" s="190">
        <f t="shared" si="0"/>
        <v>0.66183559604911046</v>
      </c>
      <c r="K10" s="189">
        <v>7.3477985852502536</v>
      </c>
      <c r="L10" s="190">
        <f t="shared" si="1"/>
        <v>-0.22606143647760035</v>
      </c>
      <c r="M10" s="189">
        <v>7.0598509811422456</v>
      </c>
      <c r="N10" s="190">
        <f t="shared" si="2"/>
        <v>-0.28794760410800802</v>
      </c>
    </row>
    <row r="11" spans="1:15" x14ac:dyDescent="0.25">
      <c r="A11" s="1" t="s">
        <v>76</v>
      </c>
      <c r="B11" s="119" t="s">
        <v>77</v>
      </c>
      <c r="C11" s="189">
        <v>9.2650728155339799</v>
      </c>
      <c r="D11" s="190">
        <v>2.0269272667703646</v>
      </c>
      <c r="E11" s="189">
        <v>5.692027581932285</v>
      </c>
      <c r="F11" s="190">
        <f t="shared" si="0"/>
        <v>-3.5730452336016949</v>
      </c>
      <c r="G11" s="189">
        <v>7.1458150200649726</v>
      </c>
      <c r="H11" s="190">
        <f t="shared" si="0"/>
        <v>1.4537874381326876</v>
      </c>
      <c r="I11" s="189">
        <v>7.1611875782049825</v>
      </c>
      <c r="J11" s="190">
        <f t="shared" si="0"/>
        <v>1.5372558140009929E-2</v>
      </c>
      <c r="K11" s="189">
        <v>7.0496921187274779</v>
      </c>
      <c r="L11" s="190">
        <f t="shared" si="1"/>
        <v>-0.11149545947750461</v>
      </c>
      <c r="M11" s="189">
        <v>6.7263591941427618</v>
      </c>
      <c r="N11" s="190">
        <f t="shared" si="2"/>
        <v>-0.32333292458471607</v>
      </c>
    </row>
    <row r="12" spans="1:15" x14ac:dyDescent="0.25">
      <c r="A12" s="1" t="s">
        <v>78</v>
      </c>
      <c r="B12" s="119" t="s">
        <v>79</v>
      </c>
      <c r="C12" s="189" t="s">
        <v>250</v>
      </c>
      <c r="D12" s="190" t="s">
        <v>250</v>
      </c>
      <c r="E12" s="189">
        <v>5.1790914385556199</v>
      </c>
      <c r="F12" s="190" t="str">
        <f t="shared" si="0"/>
        <v>-</v>
      </c>
      <c r="G12" s="189">
        <v>6.5430669710120082</v>
      </c>
      <c r="H12" s="190">
        <f t="shared" si="0"/>
        <v>1.3639755324563883</v>
      </c>
      <c r="I12" s="189">
        <v>6.6071071115401994</v>
      </c>
      <c r="J12" s="190">
        <f t="shared" si="0"/>
        <v>6.4040140528191181E-2</v>
      </c>
      <c r="K12" s="189">
        <v>6.9559722393475543</v>
      </c>
      <c r="L12" s="190">
        <f t="shared" si="1"/>
        <v>0.3488651278073549</v>
      </c>
      <c r="M12" s="189">
        <v>6.5324405509050463</v>
      </c>
      <c r="N12" s="190">
        <f t="shared" si="2"/>
        <v>-0.42353168844250799</v>
      </c>
    </row>
    <row r="13" spans="1:15" x14ac:dyDescent="0.25">
      <c r="A13" s="1" t="s">
        <v>80</v>
      </c>
      <c r="B13" s="119" t="s">
        <v>81</v>
      </c>
      <c r="C13" s="189" t="s">
        <v>250</v>
      </c>
      <c r="D13" s="190" t="s">
        <v>250</v>
      </c>
      <c r="E13" s="189">
        <v>4.6204303863106038</v>
      </c>
      <c r="F13" s="190" t="str">
        <f t="shared" si="0"/>
        <v>-</v>
      </c>
      <c r="G13" s="189">
        <v>6.7084381642859343</v>
      </c>
      <c r="H13" s="190">
        <f t="shared" si="0"/>
        <v>2.0880077779753305</v>
      </c>
      <c r="I13" s="189">
        <v>6.9440868449374946</v>
      </c>
      <c r="J13" s="190">
        <f t="shared" si="0"/>
        <v>0.2356486806515603</v>
      </c>
      <c r="K13" s="189">
        <v>6.7511616134222852</v>
      </c>
      <c r="L13" s="190">
        <f t="shared" si="1"/>
        <v>-0.19292523151520946</v>
      </c>
      <c r="M13" s="189">
        <v>6.3569210711406177</v>
      </c>
      <c r="N13" s="190">
        <f t="shared" si="2"/>
        <v>-0.39424054228166749</v>
      </c>
    </row>
    <row r="14" spans="1:15" x14ac:dyDescent="0.25">
      <c r="A14" s="1" t="s">
        <v>82</v>
      </c>
      <c r="B14" s="119" t="s">
        <v>83</v>
      </c>
      <c r="C14" s="189" t="s">
        <v>250</v>
      </c>
      <c r="D14" s="190" t="s">
        <v>250</v>
      </c>
      <c r="E14" s="189">
        <v>5.3860594883435002</v>
      </c>
      <c r="F14" s="190" t="str">
        <f t="shared" si="0"/>
        <v>-</v>
      </c>
      <c r="G14" s="189">
        <v>6.7874628069998488</v>
      </c>
      <c r="H14" s="190">
        <f t="shared" si="0"/>
        <v>1.4014033186563486</v>
      </c>
      <c r="I14" s="189">
        <v>6.9046855643809666</v>
      </c>
      <c r="J14" s="190">
        <f t="shared" si="0"/>
        <v>0.11722275738111776</v>
      </c>
      <c r="K14" s="189">
        <v>6.9467325160948938</v>
      </c>
      <c r="L14" s="190">
        <f t="shared" si="1"/>
        <v>4.204695171392725E-2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250</v>
      </c>
      <c r="D15" s="190" t="s">
        <v>250</v>
      </c>
      <c r="E15" s="189">
        <v>6.0443979654893756</v>
      </c>
      <c r="F15" s="190" t="str">
        <f t="shared" si="0"/>
        <v>-</v>
      </c>
      <c r="G15" s="189">
        <v>7.167841512711723</v>
      </c>
      <c r="H15" s="190">
        <f t="shared" si="0"/>
        <v>1.1234435472223474</v>
      </c>
      <c r="I15" s="189">
        <v>7.7222369937073472</v>
      </c>
      <c r="J15" s="190">
        <f t="shared" si="0"/>
        <v>0.55439548099562419</v>
      </c>
      <c r="K15" s="189">
        <v>7.3925116386568499</v>
      </c>
      <c r="L15" s="190">
        <f t="shared" si="1"/>
        <v>-0.32972535505049727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6.2072200759666263</v>
      </c>
      <c r="D16" s="190">
        <v>-1.8809502763133246</v>
      </c>
      <c r="E16" s="189">
        <v>7.2883713042003508</v>
      </c>
      <c r="F16" s="190">
        <f t="shared" si="0"/>
        <v>1.0811512282337246</v>
      </c>
      <c r="G16" s="189">
        <v>7.5955180077018341</v>
      </c>
      <c r="H16" s="190">
        <f t="shared" si="0"/>
        <v>0.30714670350148321</v>
      </c>
      <c r="I16" s="189">
        <v>8.1097716550938816</v>
      </c>
      <c r="J16" s="190">
        <f t="shared" si="0"/>
        <v>0.5142536473920476</v>
      </c>
      <c r="K16" s="189">
        <v>7.4201266434724724</v>
      </c>
      <c r="L16" s="190">
        <f t="shared" si="1"/>
        <v>-0.68964501162140923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5.8190319031903188</v>
      </c>
      <c r="D17" s="190">
        <v>-2.2064038579189456</v>
      </c>
      <c r="E17" s="189">
        <v>7.164842426296171</v>
      </c>
      <c r="F17" s="190">
        <f t="shared" si="0"/>
        <v>1.3458105231058521</v>
      </c>
      <c r="G17" s="189">
        <v>7.2474007241185694</v>
      </c>
      <c r="H17" s="190">
        <f t="shared" si="0"/>
        <v>8.255829782239843E-2</v>
      </c>
      <c r="I17" s="189">
        <v>7.4536678097510061</v>
      </c>
      <c r="J17" s="190">
        <f t="shared" si="0"/>
        <v>0.20626708563243668</v>
      </c>
      <c r="K17" s="189">
        <v>7.2665766981556459</v>
      </c>
      <c r="L17" s="190">
        <f t="shared" si="1"/>
        <v>-0.18709111159536018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4.6894435729445423</v>
      </c>
      <c r="D18" s="190">
        <v>-2.8488036638951675</v>
      </c>
      <c r="E18" s="189">
        <v>7.0135595872877472</v>
      </c>
      <c r="F18" s="190">
        <f t="shared" si="0"/>
        <v>2.3241160143432049</v>
      </c>
      <c r="G18" s="189">
        <v>7.0836770928106425</v>
      </c>
      <c r="H18" s="190">
        <f t="shared" si="0"/>
        <v>7.0117505522895307E-2</v>
      </c>
      <c r="I18" s="189">
        <v>7.2239690096301068</v>
      </c>
      <c r="J18" s="190">
        <f t="shared" si="0"/>
        <v>0.14029191681946429</v>
      </c>
      <c r="K18" s="189">
        <v>6.9581148065238247</v>
      </c>
      <c r="L18" s="190">
        <f t="shared" si="1"/>
        <v>-0.26585420310628205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6.71445023639229</v>
      </c>
      <c r="D19" s="190">
        <v>-1.0001215514342832</v>
      </c>
      <c r="E19" s="189">
        <v>7.474227037296723</v>
      </c>
      <c r="F19" s="190">
        <f t="shared" si="0"/>
        <v>0.759776800904433</v>
      </c>
      <c r="G19" s="189">
        <v>7.319989568392228</v>
      </c>
      <c r="H19" s="190">
        <f t="shared" si="0"/>
        <v>-0.15423746890449497</v>
      </c>
      <c r="I19" s="189">
        <v>7.4367055851367114</v>
      </c>
      <c r="J19" s="190">
        <f t="shared" si="0"/>
        <v>0.1167160167444834</v>
      </c>
      <c r="K19" s="189">
        <v>7.1759629902735345</v>
      </c>
      <c r="L19" s="190">
        <f t="shared" si="1"/>
        <v>-0.26074259486317697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6.7961834693642951</v>
      </c>
      <c r="D20" s="190">
        <v>-1.1000705546333638</v>
      </c>
      <c r="E20" s="189">
        <v>7.3496544290152812</v>
      </c>
      <c r="F20" s="190">
        <f t="shared" si="0"/>
        <v>0.55347095965098614</v>
      </c>
      <c r="G20" s="189">
        <v>7.2560849086919399</v>
      </c>
      <c r="H20" s="190">
        <f t="shared" si="0"/>
        <v>-9.3569520323341315E-2</v>
      </c>
      <c r="I20" s="189">
        <v>7.4519302269326904</v>
      </c>
      <c r="J20" s="190">
        <f t="shared" si="0"/>
        <v>0.19584531824075047</v>
      </c>
      <c r="K20" s="189">
        <v>7.2321784322217413</v>
      </c>
      <c r="L20" s="190">
        <f t="shared" si="1"/>
        <v>-0.21975179471094908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7.6155004062928775</v>
      </c>
      <c r="D21" s="192">
        <v>-0.15230900889600463</v>
      </c>
      <c r="E21" s="191">
        <v>6.8402382490482632</v>
      </c>
      <c r="F21" s="192">
        <f t="shared" si="0"/>
        <v>-0.77526215724461434</v>
      </c>
      <c r="G21" s="191">
        <v>7.1290659289847085</v>
      </c>
      <c r="H21" s="192">
        <f t="shared" si="0"/>
        <v>0.28882767993644531</v>
      </c>
      <c r="I21" s="191">
        <v>7.378386609473794</v>
      </c>
      <c r="J21" s="192">
        <f t="shared" si="0"/>
        <v>0.24932068048908551</v>
      </c>
      <c r="K21" s="191">
        <v>7.2163244160098223</v>
      </c>
      <c r="L21" s="192">
        <f t="shared" si="1"/>
        <v>-0.16206219346397166</v>
      </c>
      <c r="M21" s="191">
        <v>6.9295295986737582</v>
      </c>
      <c r="N21" s="192">
        <v>-0.30992380181207668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302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8.2833862223985193</v>
      </c>
      <c r="D31" s="190">
        <v>0.12218844581612665</v>
      </c>
      <c r="E31" s="189">
        <v>7.0366795366795367</v>
      </c>
      <c r="F31" s="190">
        <f t="shared" ref="F31:J43" si="3">IFERROR(E31-C31,"-")</f>
        <v>-1.2467066857189826</v>
      </c>
      <c r="G31" s="189">
        <v>7.5615990822484909</v>
      </c>
      <c r="H31" s="190">
        <f t="shared" si="3"/>
        <v>0.52491954556895415</v>
      </c>
      <c r="I31" s="189">
        <v>7.715962775118105</v>
      </c>
      <c r="J31" s="190">
        <f t="shared" si="3"/>
        <v>0.15436369286961416</v>
      </c>
      <c r="K31" s="189">
        <v>7.481416442461053</v>
      </c>
      <c r="L31" s="190">
        <f t="shared" ref="L31:L43" si="4">IFERROR(K31-I31,"-")</f>
        <v>-0.23454633265705205</v>
      </c>
      <c r="M31" s="189">
        <v>7.4272287630616889</v>
      </c>
      <c r="N31" s="190">
        <f>IFERROR(M31-K31,"-")</f>
        <v>-5.4187679399364086E-2</v>
      </c>
    </row>
    <row r="32" spans="1:15" x14ac:dyDescent="0.25">
      <c r="B32" s="119" t="s">
        <v>75</v>
      </c>
      <c r="C32" s="189">
        <v>7.4081368395811689</v>
      </c>
      <c r="D32" s="190">
        <v>1.1861573528744174E-2</v>
      </c>
      <c r="E32" s="189">
        <v>5.5613919894944193</v>
      </c>
      <c r="F32" s="190">
        <f t="shared" si="3"/>
        <v>-1.8467448500867496</v>
      </c>
      <c r="G32" s="189">
        <v>6.4374683149397498</v>
      </c>
      <c r="H32" s="190">
        <f t="shared" si="3"/>
        <v>0.87607632544533054</v>
      </c>
      <c r="I32" s="189">
        <v>7.1782292003884756</v>
      </c>
      <c r="J32" s="190">
        <f t="shared" si="3"/>
        <v>0.74076088544872576</v>
      </c>
      <c r="K32" s="189">
        <v>6.8396673707221245</v>
      </c>
      <c r="L32" s="190">
        <f t="shared" si="4"/>
        <v>-0.33856182966635107</v>
      </c>
      <c r="M32" s="189">
        <v>6.5099681895464272</v>
      </c>
      <c r="N32" s="190">
        <f t="shared" ref="N32:N35" si="5">IFERROR(M32-K32,"-")</f>
        <v>-0.3296991811756973</v>
      </c>
    </row>
    <row r="33" spans="2:15" x14ac:dyDescent="0.25">
      <c r="B33" s="119" t="s">
        <v>77</v>
      </c>
      <c r="C33" s="189">
        <v>8.9463966399135035</v>
      </c>
      <c r="D33" s="190">
        <v>1.9949093822828532</v>
      </c>
      <c r="E33" s="189">
        <v>5.6058898847631244</v>
      </c>
      <c r="F33" s="190">
        <f t="shared" si="3"/>
        <v>-3.3405067551503791</v>
      </c>
      <c r="G33" s="189">
        <v>7.0441555012870438</v>
      </c>
      <c r="H33" s="190">
        <f t="shared" si="3"/>
        <v>1.4382656165239194</v>
      </c>
      <c r="I33" s="189">
        <v>6.9371056170476884</v>
      </c>
      <c r="J33" s="190">
        <f t="shared" si="3"/>
        <v>-0.10704988423935546</v>
      </c>
      <c r="K33" s="189">
        <v>6.5262970766394526</v>
      </c>
      <c r="L33" s="190">
        <f t="shared" si="4"/>
        <v>-0.41080854040823578</v>
      </c>
      <c r="M33" s="189">
        <v>6.4003403274646944</v>
      </c>
      <c r="N33" s="190">
        <f t="shared" si="5"/>
        <v>-0.12595674917475819</v>
      </c>
    </row>
    <row r="34" spans="2:15" x14ac:dyDescent="0.25">
      <c r="B34" s="119" t="s">
        <v>79</v>
      </c>
      <c r="C34" s="189" t="s">
        <v>250</v>
      </c>
      <c r="D34" s="190" t="s">
        <v>250</v>
      </c>
      <c r="E34" s="189">
        <v>6.4394537177541729</v>
      </c>
      <c r="F34" s="190" t="str">
        <f t="shared" si="3"/>
        <v>-</v>
      </c>
      <c r="G34" s="189">
        <v>6.3882504919411778</v>
      </c>
      <c r="H34" s="190">
        <f t="shared" si="3"/>
        <v>-5.1203225812995079E-2</v>
      </c>
      <c r="I34" s="189">
        <v>6.4716835546238061</v>
      </c>
      <c r="J34" s="190">
        <f t="shared" si="3"/>
        <v>8.343306268262829E-2</v>
      </c>
      <c r="K34" s="189">
        <v>6.6061483034580517</v>
      </c>
      <c r="L34" s="190">
        <f t="shared" si="4"/>
        <v>0.13446474883424564</v>
      </c>
      <c r="M34" s="189">
        <v>6.246210180524999</v>
      </c>
      <c r="N34" s="190">
        <f t="shared" si="5"/>
        <v>-0.35993812293305272</v>
      </c>
    </row>
    <row r="35" spans="2:15" x14ac:dyDescent="0.25">
      <c r="B35" s="119" t="s">
        <v>81</v>
      </c>
      <c r="C35" s="189" t="s">
        <v>250</v>
      </c>
      <c r="D35" s="190" t="s">
        <v>250</v>
      </c>
      <c r="E35" s="189">
        <v>5.2386780905752754</v>
      </c>
      <c r="F35" s="190" t="str">
        <f t="shared" si="3"/>
        <v>-</v>
      </c>
      <c r="G35" s="189">
        <v>6.5573295119278425</v>
      </c>
      <c r="H35" s="190">
        <f t="shared" si="3"/>
        <v>1.3186514213525671</v>
      </c>
      <c r="I35" s="189">
        <v>6.7713763585649707</v>
      </c>
      <c r="J35" s="190">
        <f t="shared" si="3"/>
        <v>0.21404684663712814</v>
      </c>
      <c r="K35" s="189">
        <v>6.3668200745123826</v>
      </c>
      <c r="L35" s="190">
        <f t="shared" si="4"/>
        <v>-0.40455628405258803</v>
      </c>
      <c r="M35" s="189">
        <v>6.1565574912891989</v>
      </c>
      <c r="N35" s="190">
        <f t="shared" si="5"/>
        <v>-0.2102625832231837</v>
      </c>
    </row>
    <row r="36" spans="2:15" x14ac:dyDescent="0.25">
      <c r="B36" s="119" t="s">
        <v>83</v>
      </c>
      <c r="C36" s="189" t="s">
        <v>250</v>
      </c>
      <c r="D36" s="190" t="s">
        <v>250</v>
      </c>
      <c r="E36" s="189">
        <v>5.9221604447974583</v>
      </c>
      <c r="F36" s="190" t="str">
        <f t="shared" si="3"/>
        <v>-</v>
      </c>
      <c r="G36" s="189">
        <v>6.5912740640417917</v>
      </c>
      <c r="H36" s="190">
        <f t="shared" si="3"/>
        <v>0.66911361924433344</v>
      </c>
      <c r="I36" s="189">
        <v>6.750382689078128</v>
      </c>
      <c r="J36" s="190">
        <f t="shared" si="3"/>
        <v>0.15910862503633627</v>
      </c>
      <c r="K36" s="189">
        <v>6.5637853697068866</v>
      </c>
      <c r="L36" s="190">
        <f t="shared" si="4"/>
        <v>-0.18659731937124135</v>
      </c>
      <c r="M36" s="189"/>
      <c r="N36" s="190"/>
    </row>
    <row r="37" spans="2:15" x14ac:dyDescent="0.25">
      <c r="B37" s="119" t="s">
        <v>85</v>
      </c>
      <c r="C37" s="189" t="s">
        <v>250</v>
      </c>
      <c r="D37" s="190" t="s">
        <v>250</v>
      </c>
      <c r="E37" s="189">
        <v>6.1091594827586206</v>
      </c>
      <c r="F37" s="190" t="str">
        <f t="shared" si="3"/>
        <v>-</v>
      </c>
      <c r="G37" s="189">
        <v>6.9145621238539849</v>
      </c>
      <c r="H37" s="190">
        <f t="shared" si="3"/>
        <v>0.8054026410953643</v>
      </c>
      <c r="I37" s="189">
        <v>7.2626653392120613</v>
      </c>
      <c r="J37" s="190">
        <f t="shared" si="3"/>
        <v>0.34810321535807631</v>
      </c>
      <c r="K37" s="189">
        <v>6.9525761047463179</v>
      </c>
      <c r="L37" s="190">
        <f t="shared" si="4"/>
        <v>-0.31008923446574332</v>
      </c>
      <c r="M37" s="189"/>
      <c r="N37" s="190"/>
    </row>
    <row r="38" spans="2:15" x14ac:dyDescent="0.25">
      <c r="B38" s="119" t="s">
        <v>87</v>
      </c>
      <c r="C38" s="189">
        <v>6.7699033918623508</v>
      </c>
      <c r="D38" s="190">
        <v>-0.84570697342019674</v>
      </c>
      <c r="E38" s="189">
        <v>7.0021592156029877</v>
      </c>
      <c r="F38" s="190">
        <f t="shared" si="3"/>
        <v>0.23225582374063691</v>
      </c>
      <c r="G38" s="189">
        <v>7.4149865168853308</v>
      </c>
      <c r="H38" s="190">
        <f t="shared" si="3"/>
        <v>0.41282730128234313</v>
      </c>
      <c r="I38" s="189">
        <v>8.1764714322610264</v>
      </c>
      <c r="J38" s="190">
        <f t="shared" si="3"/>
        <v>0.76148491537569551</v>
      </c>
      <c r="K38" s="189">
        <v>7.0446740210440497</v>
      </c>
      <c r="L38" s="190">
        <f t="shared" si="4"/>
        <v>-1.1317974112169766</v>
      </c>
      <c r="M38" s="189"/>
      <c r="N38" s="190"/>
    </row>
    <row r="39" spans="2:15" x14ac:dyDescent="0.25">
      <c r="B39" s="119" t="s">
        <v>89</v>
      </c>
      <c r="C39" s="189">
        <v>6.8947068867387591</v>
      </c>
      <c r="D39" s="190">
        <v>-1.0629678866456622</v>
      </c>
      <c r="E39" s="189">
        <v>7.1042353911404339</v>
      </c>
      <c r="F39" s="190">
        <f t="shared" si="3"/>
        <v>0.20952850440167481</v>
      </c>
      <c r="G39" s="189">
        <v>7.2388671511086269</v>
      </c>
      <c r="H39" s="190">
        <f t="shared" si="3"/>
        <v>0.13463175996819299</v>
      </c>
      <c r="I39" s="189">
        <v>7.3095018450184499</v>
      </c>
      <c r="J39" s="190">
        <f t="shared" si="3"/>
        <v>7.0634693909823021E-2</v>
      </c>
      <c r="K39" s="189">
        <v>6.9818143754361479</v>
      </c>
      <c r="L39" s="190">
        <f t="shared" si="4"/>
        <v>-0.32768746958230199</v>
      </c>
      <c r="M39" s="189"/>
      <c r="N39" s="190"/>
    </row>
    <row r="40" spans="2:15" x14ac:dyDescent="0.25">
      <c r="B40" s="119" t="s">
        <v>91</v>
      </c>
      <c r="C40" s="189">
        <v>5.2761385833247658</v>
      </c>
      <c r="D40" s="190">
        <v>-1.9778629671335315</v>
      </c>
      <c r="E40" s="189">
        <v>7.02113875314675</v>
      </c>
      <c r="F40" s="190">
        <f t="shared" si="3"/>
        <v>1.7450001698219841</v>
      </c>
      <c r="G40" s="189">
        <v>6.9094150511672305</v>
      </c>
      <c r="H40" s="190">
        <f t="shared" si="3"/>
        <v>-0.11172370197951942</v>
      </c>
      <c r="I40" s="189">
        <v>6.8764488218969362</v>
      </c>
      <c r="J40" s="190">
        <f t="shared" si="3"/>
        <v>-3.2966229270294356E-2</v>
      </c>
      <c r="K40" s="189">
        <v>6.604651745030294</v>
      </c>
      <c r="L40" s="190">
        <f t="shared" si="4"/>
        <v>-0.27179707686664223</v>
      </c>
      <c r="M40" s="189"/>
      <c r="N40" s="190"/>
    </row>
    <row r="41" spans="2:15" x14ac:dyDescent="0.25">
      <c r="B41" s="119" t="s">
        <v>93</v>
      </c>
      <c r="C41" s="189">
        <v>6.9719288865124982</v>
      </c>
      <c r="D41" s="190">
        <v>-0.38722902141500892</v>
      </c>
      <c r="E41" s="189">
        <v>7.2719154918873734</v>
      </c>
      <c r="F41" s="190">
        <f t="shared" si="3"/>
        <v>0.2999866053748752</v>
      </c>
      <c r="G41" s="189">
        <v>7.1666844033628774</v>
      </c>
      <c r="H41" s="190">
        <f t="shared" si="3"/>
        <v>-0.10523108852449603</v>
      </c>
      <c r="I41" s="189">
        <v>6.9762890371997406</v>
      </c>
      <c r="J41" s="190">
        <f t="shared" si="3"/>
        <v>-0.19039536616313679</v>
      </c>
      <c r="K41" s="189">
        <v>6.8853814462281573</v>
      </c>
      <c r="L41" s="190">
        <f t="shared" si="4"/>
        <v>-9.0907590971583296E-2</v>
      </c>
      <c r="M41" s="189"/>
      <c r="N41" s="190"/>
    </row>
    <row r="42" spans="2:15" x14ac:dyDescent="0.25">
      <c r="B42" s="119" t="s">
        <v>95</v>
      </c>
      <c r="C42" s="189">
        <v>6.8524370973623432</v>
      </c>
      <c r="D42" s="190">
        <v>-0.77080001668734699</v>
      </c>
      <c r="E42" s="189">
        <v>7.1127812920147226</v>
      </c>
      <c r="F42" s="190">
        <f t="shared" si="3"/>
        <v>0.26034419465237946</v>
      </c>
      <c r="G42" s="189">
        <v>7.0239810951950288</v>
      </c>
      <c r="H42" s="190">
        <f t="shared" si="3"/>
        <v>-8.8800196819693866E-2</v>
      </c>
      <c r="I42" s="189">
        <v>7.0943493808552764</v>
      </c>
      <c r="J42" s="190">
        <f t="shared" si="3"/>
        <v>7.0368285660247665E-2</v>
      </c>
      <c r="K42" s="189">
        <v>6.7976407417196434</v>
      </c>
      <c r="L42" s="190">
        <f t="shared" si="4"/>
        <v>-0.29670863913563306</v>
      </c>
      <c r="M42" s="189"/>
      <c r="N42" s="190"/>
    </row>
    <row r="43" spans="2:15" ht="15.75" x14ac:dyDescent="0.25">
      <c r="B43" s="122" t="s">
        <v>32</v>
      </c>
      <c r="C43" s="191">
        <v>7.5481653488721587</v>
      </c>
      <c r="D43" s="192">
        <v>5.2724969143530309E-2</v>
      </c>
      <c r="E43" s="191">
        <v>6.9248409925647225</v>
      </c>
      <c r="F43" s="192">
        <f t="shared" si="3"/>
        <v>-0.62332435630743621</v>
      </c>
      <c r="G43" s="191">
        <v>6.932464916278767</v>
      </c>
      <c r="H43" s="192">
        <f t="shared" si="3"/>
        <v>7.6239237140445226E-3</v>
      </c>
      <c r="I43" s="191">
        <v>7.1253564100760878</v>
      </c>
      <c r="J43" s="192">
        <f t="shared" si="3"/>
        <v>0.19289149379732073</v>
      </c>
      <c r="K43" s="191">
        <v>6.7986016875864079</v>
      </c>
      <c r="L43" s="192">
        <f t="shared" si="4"/>
        <v>-0.32675472248967985</v>
      </c>
      <c r="M43" s="191">
        <v>6.5456897813918387</v>
      </c>
      <c r="N43" s="192">
        <v>-0.19996153410898732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303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8.2814146646423143</v>
      </c>
      <c r="D53" s="190">
        <v>0.12898565170045551</v>
      </c>
      <c r="E53" s="189">
        <v>7.0878293601003763</v>
      </c>
      <c r="F53" s="190">
        <f t="shared" ref="F53:J65" si="6">IFERROR(E53-C53,"-")</f>
        <v>-1.193585304541938</v>
      </c>
      <c r="G53" s="189">
        <v>7.283279094994576</v>
      </c>
      <c r="H53" s="190">
        <f t="shared" si="6"/>
        <v>0.1954497348941997</v>
      </c>
      <c r="I53" s="189">
        <v>7.6864420808674421</v>
      </c>
      <c r="J53" s="190">
        <f t="shared" si="6"/>
        <v>0.40316298587286603</v>
      </c>
      <c r="K53" s="189">
        <v>7.5182657085093183</v>
      </c>
      <c r="L53" s="190">
        <f t="shared" ref="L53:L65" si="7">IFERROR(K53-I53,"-")</f>
        <v>-0.16817637235812377</v>
      </c>
      <c r="M53" s="189">
        <v>7.5633170957121125</v>
      </c>
      <c r="N53" s="190">
        <f>IFERROR(M53-K53,"-")</f>
        <v>4.5051387202794224E-2</v>
      </c>
    </row>
    <row r="54" spans="1:15" x14ac:dyDescent="0.25">
      <c r="A54" s="1"/>
      <c r="B54" s="119" t="s">
        <v>75</v>
      </c>
      <c r="C54" s="189">
        <v>7.3425917851225257</v>
      </c>
      <c r="D54" s="190">
        <v>-0.12192981096949129</v>
      </c>
      <c r="E54" s="189">
        <v>5.7094647013188515</v>
      </c>
      <c r="F54" s="190">
        <f t="shared" si="6"/>
        <v>-1.6331270838036742</v>
      </c>
      <c r="G54" s="189">
        <v>6.4920602760541977</v>
      </c>
      <c r="H54" s="190">
        <f t="shared" si="6"/>
        <v>0.78259557473534613</v>
      </c>
      <c r="I54" s="189">
        <v>7.2669387042573153</v>
      </c>
      <c r="J54" s="190">
        <f t="shared" si="6"/>
        <v>0.77487842820311759</v>
      </c>
      <c r="K54" s="189">
        <v>7.0000197816110141</v>
      </c>
      <c r="L54" s="190">
        <f t="shared" si="7"/>
        <v>-0.26691892264630113</v>
      </c>
      <c r="M54" s="189">
        <v>6.5213538483661067</v>
      </c>
      <c r="N54" s="190">
        <f t="shared" ref="N54:N57" si="8">IFERROR(M54-K54,"-")</f>
        <v>-0.47866593324490747</v>
      </c>
    </row>
    <row r="55" spans="1:15" x14ac:dyDescent="0.25">
      <c r="A55" s="1"/>
      <c r="B55" s="119" t="s">
        <v>77</v>
      </c>
      <c r="C55" s="189">
        <v>9.0908874896043717</v>
      </c>
      <c r="D55" s="190">
        <v>2.0465559065794947</v>
      </c>
      <c r="E55" s="189">
        <v>5.8562537048014223</v>
      </c>
      <c r="F55" s="190">
        <f t="shared" si="6"/>
        <v>-3.2346337848029494</v>
      </c>
      <c r="G55" s="189">
        <v>7.2036396114770573</v>
      </c>
      <c r="H55" s="190">
        <f t="shared" si="6"/>
        <v>1.3473859066756351</v>
      </c>
      <c r="I55" s="189">
        <v>7.1145171570139185</v>
      </c>
      <c r="J55" s="190">
        <f t="shared" si="6"/>
        <v>-8.9122454463138823E-2</v>
      </c>
      <c r="K55" s="189">
        <v>6.7351235230934483</v>
      </c>
      <c r="L55" s="190">
        <f t="shared" si="7"/>
        <v>-0.37939363392047021</v>
      </c>
      <c r="M55" s="189">
        <v>6.4809595099203277</v>
      </c>
      <c r="N55" s="190">
        <f t="shared" si="8"/>
        <v>-0.25416401317312065</v>
      </c>
    </row>
    <row r="56" spans="1:15" x14ac:dyDescent="0.25">
      <c r="A56" s="1"/>
      <c r="B56" s="119" t="s">
        <v>79</v>
      </c>
      <c r="C56" s="189" t="s">
        <v>250</v>
      </c>
      <c r="D56" s="190" t="s">
        <v>250</v>
      </c>
      <c r="E56" s="189">
        <v>5.7941063911213169</v>
      </c>
      <c r="F56" s="190" t="str">
        <f t="shared" si="6"/>
        <v>-</v>
      </c>
      <c r="G56" s="189">
        <v>6.7615516848580244</v>
      </c>
      <c r="H56" s="190">
        <f t="shared" si="6"/>
        <v>0.96744529373670751</v>
      </c>
      <c r="I56" s="189">
        <v>6.5643387815750369</v>
      </c>
      <c r="J56" s="190">
        <f t="shared" si="6"/>
        <v>-0.19721290328298746</v>
      </c>
      <c r="K56" s="189">
        <v>6.8152374160575269</v>
      </c>
      <c r="L56" s="190">
        <f t="shared" si="7"/>
        <v>0.25089863448248995</v>
      </c>
      <c r="M56" s="189">
        <v>6.3203728879394054</v>
      </c>
      <c r="N56" s="190">
        <f t="shared" si="8"/>
        <v>-0.49486452811812143</v>
      </c>
    </row>
    <row r="57" spans="1:15" x14ac:dyDescent="0.25">
      <c r="A57" s="1"/>
      <c r="B57" s="119" t="s">
        <v>81</v>
      </c>
      <c r="C57" s="189" t="s">
        <v>250</v>
      </c>
      <c r="D57" s="190" t="s">
        <v>250</v>
      </c>
      <c r="E57" s="189">
        <v>5.5925179856115106</v>
      </c>
      <c r="F57" s="190" t="str">
        <f t="shared" si="6"/>
        <v>-</v>
      </c>
      <c r="G57" s="189">
        <v>6.8496478491710908</v>
      </c>
      <c r="H57" s="190">
        <f t="shared" si="6"/>
        <v>1.2571298635595802</v>
      </c>
      <c r="I57" s="189">
        <v>7.0119574389265056</v>
      </c>
      <c r="J57" s="190">
        <f t="shared" si="6"/>
        <v>0.16230958975541476</v>
      </c>
      <c r="K57" s="189">
        <v>6.5789624370132849</v>
      </c>
      <c r="L57" s="190">
        <f t="shared" si="7"/>
        <v>-0.43299500191322071</v>
      </c>
      <c r="M57" s="189">
        <v>6.2955156950672642</v>
      </c>
      <c r="N57" s="190">
        <f t="shared" si="8"/>
        <v>-0.28344674194602071</v>
      </c>
    </row>
    <row r="58" spans="1:15" x14ac:dyDescent="0.25">
      <c r="A58" s="1"/>
      <c r="B58" s="119" t="s">
        <v>83</v>
      </c>
      <c r="C58" s="189" t="s">
        <v>250</v>
      </c>
      <c r="D58" s="190" t="s">
        <v>250</v>
      </c>
      <c r="E58" s="189">
        <v>6.6948794650712653</v>
      </c>
      <c r="F58" s="190" t="str">
        <f t="shared" si="6"/>
        <v>-</v>
      </c>
      <c r="G58" s="189">
        <v>6.8383665065202468</v>
      </c>
      <c r="H58" s="190">
        <f t="shared" si="6"/>
        <v>0.1434870414489815</v>
      </c>
      <c r="I58" s="189">
        <v>6.9984387351778654</v>
      </c>
      <c r="J58" s="190">
        <f t="shared" si="6"/>
        <v>0.16007222865761861</v>
      </c>
      <c r="K58" s="189">
        <v>6.7373756549472246</v>
      </c>
      <c r="L58" s="190">
        <f t="shared" si="7"/>
        <v>-0.26106308023064084</v>
      </c>
      <c r="M58" s="189"/>
      <c r="N58" s="190"/>
    </row>
    <row r="59" spans="1:15" x14ac:dyDescent="0.25">
      <c r="A59" s="1"/>
      <c r="B59" s="119" t="s">
        <v>85</v>
      </c>
      <c r="C59" s="189" t="s">
        <v>250</v>
      </c>
      <c r="D59" s="190" t="s">
        <v>250</v>
      </c>
      <c r="E59" s="189">
        <v>6.3796912263085224</v>
      </c>
      <c r="F59" s="190" t="str">
        <f t="shared" si="6"/>
        <v>-</v>
      </c>
      <c r="G59" s="189">
        <v>6.991737964968971</v>
      </c>
      <c r="H59" s="190">
        <f t="shared" si="6"/>
        <v>0.61204673866044867</v>
      </c>
      <c r="I59" s="189">
        <v>7.4330071754729286</v>
      </c>
      <c r="J59" s="190">
        <f t="shared" si="6"/>
        <v>0.44126921050395751</v>
      </c>
      <c r="K59" s="189">
        <v>7.1010293757221383</v>
      </c>
      <c r="L59" s="190">
        <f t="shared" si="7"/>
        <v>-0.33197779975079023</v>
      </c>
      <c r="M59" s="189"/>
      <c r="N59" s="190"/>
    </row>
    <row r="60" spans="1:15" x14ac:dyDescent="0.25">
      <c r="A60" s="1"/>
      <c r="B60" s="119" t="s">
        <v>87</v>
      </c>
      <c r="C60" s="189">
        <v>6.91712158808933</v>
      </c>
      <c r="D60" s="190">
        <v>-0.69382901861731927</v>
      </c>
      <c r="E60" s="189">
        <v>7.1511943302126166</v>
      </c>
      <c r="F60" s="190">
        <f t="shared" si="6"/>
        <v>0.23407274212328666</v>
      </c>
      <c r="G60" s="189">
        <v>7.5181726261604931</v>
      </c>
      <c r="H60" s="190">
        <f t="shared" si="6"/>
        <v>0.36697829594787645</v>
      </c>
      <c r="I60" s="189">
        <v>7.5015812776723596</v>
      </c>
      <c r="J60" s="190">
        <f t="shared" si="6"/>
        <v>-1.6591348488133484E-2</v>
      </c>
      <c r="K60" s="189">
        <v>7.1414037629065676</v>
      </c>
      <c r="L60" s="190">
        <f t="shared" si="7"/>
        <v>-0.36017751476579196</v>
      </c>
      <c r="M60" s="189"/>
      <c r="N60" s="190"/>
    </row>
    <row r="61" spans="1:15" x14ac:dyDescent="0.25">
      <c r="A61" s="1"/>
      <c r="B61" s="119" t="s">
        <v>89</v>
      </c>
      <c r="C61" s="189">
        <v>7.3037426538818435</v>
      </c>
      <c r="D61" s="190">
        <v>-0.69289897628902519</v>
      </c>
      <c r="E61" s="189">
        <v>6.9833032011060299</v>
      </c>
      <c r="F61" s="190">
        <f t="shared" si="6"/>
        <v>-0.32043945277581365</v>
      </c>
      <c r="G61" s="189">
        <v>7.4246413433322465</v>
      </c>
      <c r="H61" s="190">
        <f t="shared" si="6"/>
        <v>0.44133814222621659</v>
      </c>
      <c r="I61" s="189">
        <v>7.4710882038315667</v>
      </c>
      <c r="J61" s="190">
        <f t="shared" si="6"/>
        <v>4.6446860499320231E-2</v>
      </c>
      <c r="K61" s="189">
        <v>7.140487299118714</v>
      </c>
      <c r="L61" s="190">
        <f t="shared" si="7"/>
        <v>-0.33060090471285264</v>
      </c>
      <c r="M61" s="189"/>
      <c r="N61" s="190"/>
    </row>
    <row r="62" spans="1:15" x14ac:dyDescent="0.25">
      <c r="A62" s="1"/>
      <c r="B62" s="119" t="s">
        <v>91</v>
      </c>
      <c r="C62" s="189">
        <v>5.2754170217947154</v>
      </c>
      <c r="D62" s="190">
        <v>-2.0403952298478858</v>
      </c>
      <c r="E62" s="189">
        <v>6.9548894596825983</v>
      </c>
      <c r="F62" s="190">
        <f t="shared" si="6"/>
        <v>1.6794724378878829</v>
      </c>
      <c r="G62" s="189">
        <v>7.0835261748145992</v>
      </c>
      <c r="H62" s="190">
        <f t="shared" si="6"/>
        <v>0.12863671513200092</v>
      </c>
      <c r="I62" s="189">
        <v>7.0528984464902189</v>
      </c>
      <c r="J62" s="190">
        <f t="shared" si="6"/>
        <v>-3.0627728324380321E-2</v>
      </c>
      <c r="K62" s="189">
        <v>6.7202831579982298</v>
      </c>
      <c r="L62" s="190">
        <f t="shared" si="7"/>
        <v>-0.33261528849198907</v>
      </c>
      <c r="M62" s="189"/>
      <c r="N62" s="190"/>
    </row>
    <row r="63" spans="1:15" x14ac:dyDescent="0.25">
      <c r="A63" s="1"/>
      <c r="B63" s="119" t="s">
        <v>93</v>
      </c>
      <c r="C63" s="189">
        <v>6.8962561231630515</v>
      </c>
      <c r="D63" s="190">
        <v>-0.5282741792246668</v>
      </c>
      <c r="E63" s="189">
        <v>7.3202912188598876</v>
      </c>
      <c r="F63" s="190">
        <f t="shared" si="6"/>
        <v>0.42403509569683617</v>
      </c>
      <c r="G63" s="189">
        <v>7.3741335822525871</v>
      </c>
      <c r="H63" s="190">
        <f t="shared" si="6"/>
        <v>5.3842363392699433E-2</v>
      </c>
      <c r="I63" s="189">
        <v>7.2696190820964564</v>
      </c>
      <c r="J63" s="190">
        <f t="shared" si="6"/>
        <v>-0.10451450015613073</v>
      </c>
      <c r="K63" s="189">
        <v>6.7793509562135421</v>
      </c>
      <c r="L63" s="190">
        <f t="shared" si="7"/>
        <v>-0.49026812588291424</v>
      </c>
      <c r="M63" s="189"/>
      <c r="N63" s="190"/>
    </row>
    <row r="64" spans="1:15" x14ac:dyDescent="0.25">
      <c r="A64" s="1"/>
      <c r="B64" s="119" t="s">
        <v>95</v>
      </c>
      <c r="C64" s="189">
        <v>6.5346969696969701</v>
      </c>
      <c r="D64" s="190">
        <v>-1.1204747091538154</v>
      </c>
      <c r="E64" s="189">
        <v>7.1775361306012915</v>
      </c>
      <c r="F64" s="190">
        <f t="shared" si="6"/>
        <v>0.64283916090432136</v>
      </c>
      <c r="G64" s="189">
        <v>7.1455098355982134</v>
      </c>
      <c r="H64" s="190">
        <f t="shared" si="6"/>
        <v>-3.2026295003078076E-2</v>
      </c>
      <c r="I64" s="189">
        <v>7.1138220941854309</v>
      </c>
      <c r="J64" s="190">
        <f t="shared" si="6"/>
        <v>-3.1687741412782522E-2</v>
      </c>
      <c r="K64" s="189">
        <v>6.8815392072784221</v>
      </c>
      <c r="L64" s="190">
        <f t="shared" si="7"/>
        <v>-0.23228288690700882</v>
      </c>
      <c r="M64" s="189"/>
      <c r="N64" s="190"/>
    </row>
    <row r="65" spans="1:15" ht="15.75" x14ac:dyDescent="0.25">
      <c r="B65" s="122" t="s">
        <v>32</v>
      </c>
      <c r="C65" s="191">
        <v>7.5327249759858939</v>
      </c>
      <c r="D65" s="192">
        <v>5.4294064969136357E-2</v>
      </c>
      <c r="E65" s="191">
        <v>6.9689290896121356</v>
      </c>
      <c r="F65" s="192">
        <f t="shared" si="6"/>
        <v>-0.56379588637375821</v>
      </c>
      <c r="G65" s="191">
        <v>7.0904638739236825</v>
      </c>
      <c r="H65" s="192">
        <f t="shared" si="6"/>
        <v>0.12153478431154685</v>
      </c>
      <c r="I65" s="191">
        <v>7.2082199380853735</v>
      </c>
      <c r="J65" s="192">
        <f t="shared" si="6"/>
        <v>0.11775606416169104</v>
      </c>
      <c r="K65" s="191">
        <v>6.9266848571301347</v>
      </c>
      <c r="L65" s="192">
        <f t="shared" si="7"/>
        <v>-0.28153508095523883</v>
      </c>
      <c r="M65" s="191">
        <v>6.6243013003627063</v>
      </c>
      <c r="N65" s="192">
        <v>-0.29743206074390471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304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8.2890048358360904</v>
      </c>
      <c r="D75" s="190">
        <v>0.1025062988429184</v>
      </c>
      <c r="E75" s="189">
        <v>6.8661087866108783</v>
      </c>
      <c r="F75" s="190">
        <f t="shared" ref="F75:J87" si="9">IFERROR(E75-C75,"-")</f>
        <v>-1.4228960492252121</v>
      </c>
      <c r="G75" s="189">
        <v>8.7080301289416564</v>
      </c>
      <c r="H75" s="190">
        <f t="shared" si="9"/>
        <v>1.8419213423307781</v>
      </c>
      <c r="I75" s="189">
        <v>7.8112930170397599</v>
      </c>
      <c r="J75" s="190">
        <f t="shared" si="9"/>
        <v>-0.89673711190189653</v>
      </c>
      <c r="K75" s="189">
        <v>7.3294535248472839</v>
      </c>
      <c r="L75" s="190">
        <f t="shared" ref="L75:L87" si="10">IFERROR(K75-I75,"-")</f>
        <v>-0.48183949219247602</v>
      </c>
      <c r="M75" s="189">
        <v>7.0242859586112534</v>
      </c>
      <c r="N75" s="190">
        <f>IFERROR(M75-K75,"-")</f>
        <v>-0.30516756623603047</v>
      </c>
    </row>
    <row r="76" spans="1:15" x14ac:dyDescent="0.25">
      <c r="A76" s="1"/>
      <c r="B76" s="119" t="s">
        <v>75</v>
      </c>
      <c r="C76" s="189">
        <v>7.5883022712291002</v>
      </c>
      <c r="D76" s="190">
        <v>0.36444986898742737</v>
      </c>
      <c r="E76" s="189">
        <v>4.7457264957264957</v>
      </c>
      <c r="F76" s="190">
        <f t="shared" si="9"/>
        <v>-2.8425757755026044</v>
      </c>
      <c r="G76" s="189">
        <v>6.2548089144987715</v>
      </c>
      <c r="H76" s="190">
        <f t="shared" si="9"/>
        <v>1.5090824187722758</v>
      </c>
      <c r="I76" s="189">
        <v>6.9233999874631733</v>
      </c>
      <c r="J76" s="190">
        <f t="shared" si="9"/>
        <v>0.66859107296440179</v>
      </c>
      <c r="K76" s="189">
        <v>6.3670339921870447</v>
      </c>
      <c r="L76" s="190">
        <f t="shared" si="10"/>
        <v>-0.55636599527612862</v>
      </c>
      <c r="M76" s="189">
        <v>6.4733495201757432</v>
      </c>
      <c r="N76" s="190">
        <f t="shared" ref="N76:N79" si="11">IFERROR(M76-K76,"-")</f>
        <v>0.10631552798869848</v>
      </c>
    </row>
    <row r="77" spans="1:15" x14ac:dyDescent="0.25">
      <c r="A77" s="1"/>
      <c r="B77" s="119" t="s">
        <v>77</v>
      </c>
      <c r="C77" s="189">
        <v>8.6091778732843469</v>
      </c>
      <c r="D77" s="190">
        <v>1.8994552619086118</v>
      </c>
      <c r="E77" s="189">
        <v>4.0150659133709983</v>
      </c>
      <c r="F77" s="190">
        <f t="shared" si="9"/>
        <v>-4.5941119599133486</v>
      </c>
      <c r="G77" s="189">
        <v>6.5926417599089699</v>
      </c>
      <c r="H77" s="190">
        <f t="shared" si="9"/>
        <v>2.5775758465379717</v>
      </c>
      <c r="I77" s="189">
        <v>6.4836573830793487</v>
      </c>
      <c r="J77" s="190">
        <f t="shared" si="9"/>
        <v>-0.10898437682962125</v>
      </c>
      <c r="K77" s="189">
        <v>5.9453685258964146</v>
      </c>
      <c r="L77" s="190">
        <f t="shared" si="10"/>
        <v>-0.53828885718293407</v>
      </c>
      <c r="M77" s="189">
        <v>6.1167604866533507</v>
      </c>
      <c r="N77" s="190">
        <f t="shared" si="11"/>
        <v>0.17139196075693608</v>
      </c>
    </row>
    <row r="78" spans="1:15" x14ac:dyDescent="0.25">
      <c r="A78" s="1"/>
      <c r="B78" s="119" t="s">
        <v>79</v>
      </c>
      <c r="C78" s="189" t="s">
        <v>250</v>
      </c>
      <c r="D78" s="190" t="s">
        <v>250</v>
      </c>
      <c r="E78" s="189">
        <v>8.9120234604105573</v>
      </c>
      <c r="F78" s="190" t="str">
        <f t="shared" si="9"/>
        <v>-</v>
      </c>
      <c r="G78" s="189">
        <v>5.4027884089666482</v>
      </c>
      <c r="H78" s="190">
        <f t="shared" si="9"/>
        <v>-3.509235051443909</v>
      </c>
      <c r="I78" s="189">
        <v>6.2149014440235</v>
      </c>
      <c r="J78" s="190">
        <f t="shared" si="9"/>
        <v>0.81211303505685173</v>
      </c>
      <c r="K78" s="189">
        <v>5.9940852420991595</v>
      </c>
      <c r="L78" s="190">
        <f t="shared" si="10"/>
        <v>-0.22081620192434048</v>
      </c>
      <c r="M78" s="189">
        <v>5.9894432490586338</v>
      </c>
      <c r="N78" s="190">
        <f t="shared" si="11"/>
        <v>-4.6419930405257048E-3</v>
      </c>
    </row>
    <row r="79" spans="1:15" x14ac:dyDescent="0.25">
      <c r="A79" s="1"/>
      <c r="B79" s="119" t="s">
        <v>81</v>
      </c>
      <c r="C79" s="189" t="s">
        <v>250</v>
      </c>
      <c r="D79" s="190" t="s">
        <v>250</v>
      </c>
      <c r="E79" s="189">
        <v>3.222950819672131</v>
      </c>
      <c r="F79" s="190" t="str">
        <f t="shared" si="9"/>
        <v>-</v>
      </c>
      <c r="G79" s="189">
        <v>5.5331055429005316</v>
      </c>
      <c r="H79" s="190">
        <f t="shared" si="9"/>
        <v>2.3101547232284005</v>
      </c>
      <c r="I79" s="189">
        <v>5.9238744290582179</v>
      </c>
      <c r="J79" s="190">
        <f t="shared" si="9"/>
        <v>0.39076888615768635</v>
      </c>
      <c r="K79" s="189">
        <v>5.6744533732012705</v>
      </c>
      <c r="L79" s="190">
        <f t="shared" si="10"/>
        <v>-0.2494210558569474</v>
      </c>
      <c r="M79" s="189">
        <v>5.5714596949891071</v>
      </c>
      <c r="N79" s="190">
        <f t="shared" si="11"/>
        <v>-0.10299367821216343</v>
      </c>
    </row>
    <row r="80" spans="1:15" x14ac:dyDescent="0.25">
      <c r="A80" s="1"/>
      <c r="B80" s="119" t="s">
        <v>83</v>
      </c>
      <c r="C80" s="189" t="s">
        <v>250</v>
      </c>
      <c r="D80" s="190" t="s">
        <v>250</v>
      </c>
      <c r="E80" s="189">
        <v>3.575093532870123</v>
      </c>
      <c r="F80" s="190" t="str">
        <f t="shared" si="9"/>
        <v>-</v>
      </c>
      <c r="G80" s="189">
        <v>5.8430965060397453</v>
      </c>
      <c r="H80" s="190">
        <f t="shared" si="9"/>
        <v>2.2680029731696223</v>
      </c>
      <c r="I80" s="189">
        <v>5.9982021933241443</v>
      </c>
      <c r="J80" s="190">
        <f t="shared" si="9"/>
        <v>0.155105687284399</v>
      </c>
      <c r="K80" s="189">
        <v>6.0618618948292893</v>
      </c>
      <c r="L80" s="190">
        <f t="shared" si="10"/>
        <v>6.3659701505144994E-2</v>
      </c>
      <c r="M80" s="189"/>
      <c r="N80" s="190"/>
    </row>
    <row r="81" spans="1:15" x14ac:dyDescent="0.25">
      <c r="A81" s="1"/>
      <c r="B81" s="119" t="s">
        <v>85</v>
      </c>
      <c r="C81" s="189" t="s">
        <v>250</v>
      </c>
      <c r="D81" s="190" t="s">
        <v>250</v>
      </c>
      <c r="E81" s="189">
        <v>4.4676313785224675</v>
      </c>
      <c r="F81" s="190" t="str">
        <f t="shared" si="9"/>
        <v>-</v>
      </c>
      <c r="G81" s="189">
        <v>6.6621021021021019</v>
      </c>
      <c r="H81" s="190">
        <f t="shared" si="9"/>
        <v>2.1944707235796344</v>
      </c>
      <c r="I81" s="189">
        <v>6.7138997298108674</v>
      </c>
      <c r="J81" s="190">
        <f t="shared" si="9"/>
        <v>5.1797627708765503E-2</v>
      </c>
      <c r="K81" s="189">
        <v>6.5121279800550562</v>
      </c>
      <c r="L81" s="190">
        <f t="shared" si="10"/>
        <v>-0.20177174975581114</v>
      </c>
      <c r="M81" s="189"/>
      <c r="N81" s="190"/>
    </row>
    <row r="82" spans="1:15" x14ac:dyDescent="0.25">
      <c r="A82" s="1"/>
      <c r="B82" s="119" t="s">
        <v>87</v>
      </c>
      <c r="C82" s="189">
        <v>6.4086702386751098</v>
      </c>
      <c r="D82" s="190">
        <v>-1.2238003834862337</v>
      </c>
      <c r="E82" s="189">
        <v>6.3704802521787505</v>
      </c>
      <c r="F82" s="190">
        <f t="shared" si="9"/>
        <v>-3.8189986496359296E-2</v>
      </c>
      <c r="G82" s="189">
        <v>7.0882044713553798</v>
      </c>
      <c r="H82" s="190">
        <f t="shared" si="9"/>
        <v>0.71772421917662932</v>
      </c>
      <c r="I82" s="189">
        <v>10.777282540566892</v>
      </c>
      <c r="J82" s="190">
        <f t="shared" si="9"/>
        <v>3.6890780692115124</v>
      </c>
      <c r="K82" s="189">
        <v>6.7445251659436574</v>
      </c>
      <c r="L82" s="190">
        <f t="shared" si="10"/>
        <v>-4.0327573746232348</v>
      </c>
      <c r="M82" s="189"/>
      <c r="N82" s="190"/>
    </row>
    <row r="83" spans="1:15" x14ac:dyDescent="0.25">
      <c r="A83" s="1"/>
      <c r="B83" s="119" t="s">
        <v>89</v>
      </c>
      <c r="C83" s="189">
        <v>5.754204398447607</v>
      </c>
      <c r="D83" s="190">
        <v>-2.0639035339321072</v>
      </c>
      <c r="E83" s="189">
        <v>7.6982413372801668</v>
      </c>
      <c r="F83" s="190">
        <f t="shared" si="9"/>
        <v>1.9440369388325598</v>
      </c>
      <c r="G83" s="189">
        <v>6.6442734150795717</v>
      </c>
      <c r="H83" s="190">
        <f t="shared" si="9"/>
        <v>-1.0539679222005951</v>
      </c>
      <c r="I83" s="189">
        <v>6.783448363198886</v>
      </c>
      <c r="J83" s="190">
        <f t="shared" si="9"/>
        <v>0.1391749481193143</v>
      </c>
      <c r="K83" s="189">
        <v>6.4959179045243225</v>
      </c>
      <c r="L83" s="190">
        <f t="shared" si="10"/>
        <v>-0.2875304586745635</v>
      </c>
      <c r="M83" s="189"/>
      <c r="N83" s="190"/>
    </row>
    <row r="84" spans="1:15" x14ac:dyDescent="0.25">
      <c r="A84" s="1"/>
      <c r="B84" s="119" t="s">
        <v>91</v>
      </c>
      <c r="C84" s="189">
        <v>5.2800528401585201</v>
      </c>
      <c r="D84" s="190">
        <v>-1.7638179549996424</v>
      </c>
      <c r="E84" s="189">
        <v>7.2983685220729368</v>
      </c>
      <c r="F84" s="190">
        <f t="shared" si="9"/>
        <v>2.0183156819144168</v>
      </c>
      <c r="G84" s="189">
        <v>6.3252017608217166</v>
      </c>
      <c r="H84" s="190">
        <f t="shared" si="9"/>
        <v>-0.97316676125122026</v>
      </c>
      <c r="I84" s="189">
        <v>6.3279678068410465</v>
      </c>
      <c r="J84" s="190">
        <f t="shared" si="9"/>
        <v>2.7660460193299485E-3</v>
      </c>
      <c r="K84" s="189">
        <v>6.2304592215505359</v>
      </c>
      <c r="L84" s="190">
        <f t="shared" si="10"/>
        <v>-9.7508585290510652E-2</v>
      </c>
      <c r="M84" s="189"/>
      <c r="N84" s="190"/>
    </row>
    <row r="85" spans="1:15" x14ac:dyDescent="0.25">
      <c r="A85" s="1"/>
      <c r="B85" s="119" t="s">
        <v>93</v>
      </c>
      <c r="C85" s="189">
        <v>7.2169971671388105</v>
      </c>
      <c r="D85" s="190">
        <v>4.2628048874709279E-2</v>
      </c>
      <c r="E85" s="189">
        <v>7.11247143323539</v>
      </c>
      <c r="F85" s="190">
        <f t="shared" si="9"/>
        <v>-0.10452573390342046</v>
      </c>
      <c r="G85" s="189">
        <v>6.4895630753273696</v>
      </c>
      <c r="H85" s="190">
        <f t="shared" si="9"/>
        <v>-0.62290835790802035</v>
      </c>
      <c r="I85" s="189">
        <v>6.2915492957746482</v>
      </c>
      <c r="J85" s="190">
        <f t="shared" si="9"/>
        <v>-0.19801377955272148</v>
      </c>
      <c r="K85" s="189">
        <v>7.2395486496485386</v>
      </c>
      <c r="L85" s="190">
        <f t="shared" si="10"/>
        <v>0.94799935387389045</v>
      </c>
      <c r="M85" s="189"/>
      <c r="N85" s="190"/>
    </row>
    <row r="86" spans="1:15" x14ac:dyDescent="0.25">
      <c r="A86" s="1"/>
      <c r="B86" s="119" t="s">
        <v>95</v>
      </c>
      <c r="C86" s="189">
        <v>8.1413644744929314</v>
      </c>
      <c r="D86" s="190">
        <v>0.60755367174748276</v>
      </c>
      <c r="E86" s="189">
        <v>6.8714315482392161</v>
      </c>
      <c r="F86" s="190">
        <f t="shared" si="9"/>
        <v>-1.2699329262537153</v>
      </c>
      <c r="G86" s="189">
        <v>6.6228119706380575</v>
      </c>
      <c r="H86" s="190">
        <f t="shared" si="9"/>
        <v>-0.2486195776011586</v>
      </c>
      <c r="I86" s="189">
        <v>7.0346608998618372</v>
      </c>
      <c r="J86" s="190">
        <f t="shared" si="9"/>
        <v>0.41184892922377969</v>
      </c>
      <c r="K86" s="189">
        <v>6.551043892816045</v>
      </c>
      <c r="L86" s="190">
        <f t="shared" si="10"/>
        <v>-0.48361700704579214</v>
      </c>
      <c r="M86" s="189"/>
      <c r="N86" s="190"/>
    </row>
    <row r="87" spans="1:15" ht="15.75" x14ac:dyDescent="0.25">
      <c r="B87" s="122" t="s">
        <v>32</v>
      </c>
      <c r="C87" s="191">
        <v>7.5913972552270428</v>
      </c>
      <c r="D87" s="192">
        <v>4.3091121293446832E-2</v>
      </c>
      <c r="E87" s="191">
        <v>6.7455399431638776</v>
      </c>
      <c r="F87" s="192">
        <f t="shared" si="9"/>
        <v>-0.84585731206316517</v>
      </c>
      <c r="G87" s="191">
        <v>6.4269044031474971</v>
      </c>
      <c r="H87" s="192">
        <f t="shared" si="9"/>
        <v>-0.3186355400163805</v>
      </c>
      <c r="I87" s="191">
        <v>6.8745572242618751</v>
      </c>
      <c r="J87" s="192">
        <f t="shared" si="9"/>
        <v>0.44765282111437799</v>
      </c>
      <c r="K87" s="191">
        <v>6.401783930355359</v>
      </c>
      <c r="L87" s="192">
        <f t="shared" si="10"/>
        <v>-0.47277329390651612</v>
      </c>
      <c r="M87" s="191">
        <v>6.2753181170470738</v>
      </c>
      <c r="N87" s="192">
        <v>8.2016809011305369E-2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305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9.2931405721316516</v>
      </c>
      <c r="D97" s="190">
        <v>0.18115288275823715</v>
      </c>
      <c r="E97" s="189">
        <v>6.2457056247894913</v>
      </c>
      <c r="F97" s="190">
        <f t="shared" ref="F97:J109" si="12">IFERROR(E97-C97,"-")</f>
        <v>-3.0474349473421602</v>
      </c>
      <c r="G97" s="189">
        <v>8.3071684805739654</v>
      </c>
      <c r="H97" s="190">
        <f t="shared" si="12"/>
        <v>2.0614628557844741</v>
      </c>
      <c r="I97" s="189">
        <v>8.3011123699660114</v>
      </c>
      <c r="J97" s="190">
        <f t="shared" si="12"/>
        <v>-6.0561106079539684E-3</v>
      </c>
      <c r="K97" s="189">
        <v>9.2936143676727365</v>
      </c>
      <c r="L97" s="190">
        <f t="shared" ref="L97:L109" si="13">IFERROR(K97-I97,"-")</f>
        <v>0.99250199770672509</v>
      </c>
      <c r="M97" s="189">
        <v>9.1721741344195511</v>
      </c>
      <c r="N97" s="190">
        <f>IFERROR(M97-K97,"-")</f>
        <v>-0.12144023325318543</v>
      </c>
    </row>
    <row r="98" spans="2:14" x14ac:dyDescent="0.25">
      <c r="B98" s="119" t="s">
        <v>75</v>
      </c>
      <c r="C98" s="189">
        <v>8.625096479943867</v>
      </c>
      <c r="D98" s="190">
        <v>-0.23021183653225563</v>
      </c>
      <c r="E98" s="189">
        <v>5.2119971771347915</v>
      </c>
      <c r="F98" s="190">
        <f t="shared" si="12"/>
        <v>-3.4130993028090755</v>
      </c>
      <c r="G98" s="189">
        <v>7.5730620891955018</v>
      </c>
      <c r="H98" s="190">
        <f t="shared" si="12"/>
        <v>2.3610649120607103</v>
      </c>
      <c r="I98" s="189">
        <v>8.1789666526378326</v>
      </c>
      <c r="J98" s="190">
        <f t="shared" si="12"/>
        <v>0.60590456344233079</v>
      </c>
      <c r="K98" s="189">
        <v>8.1201311092652038</v>
      </c>
      <c r="L98" s="190">
        <f t="shared" si="13"/>
        <v>-5.8835543372628862E-2</v>
      </c>
      <c r="M98" s="189">
        <v>8.01273552403355</v>
      </c>
      <c r="N98" s="190">
        <f t="shared" ref="N98:N101" si="14">IFERROR(M98-K98,"-")</f>
        <v>-0.10739558523165371</v>
      </c>
    </row>
    <row r="99" spans="2:14" x14ac:dyDescent="0.25">
      <c r="B99" s="119" t="s">
        <v>77</v>
      </c>
      <c r="C99" s="189">
        <v>9.711828834606191</v>
      </c>
      <c r="D99" s="190">
        <v>2.1381565017703155</v>
      </c>
      <c r="E99" s="189">
        <v>5.7293934681181957</v>
      </c>
      <c r="F99" s="190">
        <f t="shared" si="12"/>
        <v>-3.9824353664879952</v>
      </c>
      <c r="G99" s="189">
        <v>7.2856591610677324</v>
      </c>
      <c r="H99" s="190">
        <f t="shared" si="12"/>
        <v>1.5562656929495366</v>
      </c>
      <c r="I99" s="189">
        <v>7.4864847470716951</v>
      </c>
      <c r="J99" s="190">
        <f t="shared" si="12"/>
        <v>0.20082558600396272</v>
      </c>
      <c r="K99" s="189">
        <v>7.895418856522757</v>
      </c>
      <c r="L99" s="190">
        <f t="shared" si="13"/>
        <v>0.4089341094510619</v>
      </c>
      <c r="M99" s="189">
        <v>7.2273906597479618</v>
      </c>
      <c r="N99" s="190">
        <f t="shared" si="14"/>
        <v>-0.66802819677479519</v>
      </c>
    </row>
    <row r="100" spans="2:14" x14ac:dyDescent="0.25">
      <c r="B100" s="119" t="s">
        <v>79</v>
      </c>
      <c r="C100" s="189" t="s">
        <v>250</v>
      </c>
      <c r="D100" s="190" t="s">
        <v>250</v>
      </c>
      <c r="E100" s="189">
        <v>4.7813427832583084</v>
      </c>
      <c r="F100" s="190" t="str">
        <f t="shared" si="12"/>
        <v>-</v>
      </c>
      <c r="G100" s="189">
        <v>6.7759002394614374</v>
      </c>
      <c r="H100" s="190">
        <f t="shared" si="12"/>
        <v>1.994557456203129</v>
      </c>
      <c r="I100" s="189">
        <v>6.817497116232782</v>
      </c>
      <c r="J100" s="190">
        <f t="shared" si="12"/>
        <v>4.1596876771344604E-2</v>
      </c>
      <c r="K100" s="189">
        <v>7.473088004190676</v>
      </c>
      <c r="L100" s="190">
        <f t="shared" si="13"/>
        <v>0.655590887957894</v>
      </c>
      <c r="M100" s="189">
        <v>6.9188518420570828</v>
      </c>
      <c r="N100" s="190">
        <f t="shared" si="14"/>
        <v>-0.55423616213359317</v>
      </c>
    </row>
    <row r="101" spans="2:14" x14ac:dyDescent="0.25">
      <c r="B101" s="119" t="s">
        <v>81</v>
      </c>
      <c r="C101" s="189" t="s">
        <v>250</v>
      </c>
      <c r="D101" s="190" t="s">
        <v>250</v>
      </c>
      <c r="E101" s="189">
        <v>4.397778365511769</v>
      </c>
      <c r="F101" s="190" t="str">
        <f t="shared" si="12"/>
        <v>-</v>
      </c>
      <c r="G101" s="189">
        <v>6.9439102564102564</v>
      </c>
      <c r="H101" s="190">
        <f t="shared" si="12"/>
        <v>2.5461318908984873</v>
      </c>
      <c r="I101" s="189">
        <v>7.2586569343065692</v>
      </c>
      <c r="J101" s="190">
        <f t="shared" si="12"/>
        <v>0.31474667789631283</v>
      </c>
      <c r="K101" s="189">
        <v>7.3748725608744099</v>
      </c>
      <c r="L101" s="190">
        <f t="shared" si="13"/>
        <v>0.11621562656784068</v>
      </c>
      <c r="M101" s="189">
        <v>6.6775582121509505</v>
      </c>
      <c r="N101" s="190">
        <f t="shared" si="14"/>
        <v>-0.69731434872345943</v>
      </c>
    </row>
    <row r="102" spans="2:14" x14ac:dyDescent="0.25">
      <c r="B102" s="119" t="s">
        <v>83</v>
      </c>
      <c r="C102" s="189" t="s">
        <v>250</v>
      </c>
      <c r="D102" s="190" t="s">
        <v>250</v>
      </c>
      <c r="E102" s="189">
        <v>5.0881335981755313</v>
      </c>
      <c r="F102" s="190" t="str">
        <f t="shared" si="12"/>
        <v>-</v>
      </c>
      <c r="G102" s="189">
        <v>7.1152385313686937</v>
      </c>
      <c r="H102" s="190">
        <f t="shared" si="12"/>
        <v>2.0271049331931623</v>
      </c>
      <c r="I102" s="189">
        <v>7.1489987528531422</v>
      </c>
      <c r="J102" s="190">
        <f t="shared" si="12"/>
        <v>3.3760221484448572E-2</v>
      </c>
      <c r="K102" s="189">
        <v>7.5855845256024095</v>
      </c>
      <c r="L102" s="190">
        <f t="shared" si="13"/>
        <v>0.43658577274926724</v>
      </c>
      <c r="M102" s="189"/>
      <c r="N102" s="190"/>
    </row>
    <row r="103" spans="2:14" x14ac:dyDescent="0.25">
      <c r="B103" s="119" t="s">
        <v>85</v>
      </c>
      <c r="C103" s="189" t="s">
        <v>250</v>
      </c>
      <c r="D103" s="190" t="s">
        <v>250</v>
      </c>
      <c r="E103" s="189">
        <v>5.9932805987922091</v>
      </c>
      <c r="F103" s="190" t="str">
        <f t="shared" si="12"/>
        <v>-</v>
      </c>
      <c r="G103" s="189">
        <v>7.5383412868191542</v>
      </c>
      <c r="H103" s="190">
        <f t="shared" si="12"/>
        <v>1.5450606880269451</v>
      </c>
      <c r="I103" s="189">
        <v>8.4821730950141117</v>
      </c>
      <c r="J103" s="190">
        <f t="shared" si="12"/>
        <v>0.94383180819495749</v>
      </c>
      <c r="K103" s="189">
        <v>8.1429656266053208</v>
      </c>
      <c r="L103" s="190">
        <f t="shared" si="13"/>
        <v>-0.3392074684087909</v>
      </c>
      <c r="M103" s="189"/>
      <c r="N103" s="190"/>
    </row>
    <row r="104" spans="2:14" x14ac:dyDescent="0.25">
      <c r="B104" s="119" t="s">
        <v>87</v>
      </c>
      <c r="C104" s="189">
        <v>5.7271688124172782</v>
      </c>
      <c r="D104" s="190">
        <v>-2.9064071460722003</v>
      </c>
      <c r="E104" s="189">
        <v>7.6142005157962602</v>
      </c>
      <c r="F104" s="190">
        <f t="shared" si="12"/>
        <v>1.8870317033789821</v>
      </c>
      <c r="G104" s="189">
        <v>7.8744468190747581</v>
      </c>
      <c r="H104" s="190">
        <f t="shared" si="12"/>
        <v>0.26024630327849785</v>
      </c>
      <c r="I104" s="189">
        <v>8.01108209668174</v>
      </c>
      <c r="J104" s="190">
        <f t="shared" si="12"/>
        <v>0.13663527760698191</v>
      </c>
      <c r="K104" s="189">
        <v>8.0382977830910889</v>
      </c>
      <c r="L104" s="190">
        <f t="shared" si="13"/>
        <v>2.7215686409348905E-2</v>
      </c>
      <c r="M104" s="189"/>
      <c r="N104" s="190"/>
    </row>
    <row r="105" spans="2:14" x14ac:dyDescent="0.25">
      <c r="B105" s="119" t="s">
        <v>89</v>
      </c>
      <c r="C105" s="189">
        <v>4.8131985098456624</v>
      </c>
      <c r="D105" s="190">
        <v>-3.3012043222765666</v>
      </c>
      <c r="E105" s="189">
        <v>7.2469283548747407</v>
      </c>
      <c r="F105" s="190">
        <f t="shared" si="12"/>
        <v>2.4337298450290783</v>
      </c>
      <c r="G105" s="189">
        <v>7.2615313415951048</v>
      </c>
      <c r="H105" s="190">
        <f t="shared" si="12"/>
        <v>1.4602986720364086E-2</v>
      </c>
      <c r="I105" s="189">
        <v>7.6952673050069818</v>
      </c>
      <c r="J105" s="190">
        <f t="shared" si="12"/>
        <v>0.43373596341187692</v>
      </c>
      <c r="K105" s="189">
        <v>7.7831139240506326</v>
      </c>
      <c r="L105" s="190">
        <f t="shared" si="13"/>
        <v>8.7846619043650875E-2</v>
      </c>
      <c r="M105" s="189"/>
      <c r="N105" s="190"/>
    </row>
    <row r="106" spans="2:14" x14ac:dyDescent="0.25">
      <c r="B106" s="119" t="s">
        <v>91</v>
      </c>
      <c r="C106" s="189">
        <v>4.2117686448480791</v>
      </c>
      <c r="D106" s="190">
        <v>-3.7509790793806559</v>
      </c>
      <c r="E106" s="189">
        <v>7.0020037817853416</v>
      </c>
      <c r="F106" s="190">
        <f t="shared" si="12"/>
        <v>2.7902351369372624</v>
      </c>
      <c r="G106" s="189">
        <v>7.3794434384827978</v>
      </c>
      <c r="H106" s="190">
        <f t="shared" si="12"/>
        <v>0.37743965669745627</v>
      </c>
      <c r="I106" s="189">
        <v>7.779149370829983</v>
      </c>
      <c r="J106" s="190">
        <f t="shared" si="12"/>
        <v>0.39970593234718521</v>
      </c>
      <c r="K106" s="189">
        <v>7.5828613151606339</v>
      </c>
      <c r="L106" s="190">
        <f t="shared" si="13"/>
        <v>-0.19628805566934915</v>
      </c>
      <c r="M106" s="189"/>
      <c r="N106" s="190"/>
    </row>
    <row r="107" spans="2:14" x14ac:dyDescent="0.25">
      <c r="B107" s="119" t="s">
        <v>93</v>
      </c>
      <c r="C107" s="189">
        <v>6.5008317622269045</v>
      </c>
      <c r="D107" s="190">
        <v>-1.7350610785046454</v>
      </c>
      <c r="E107" s="189">
        <v>7.7717367009387575</v>
      </c>
      <c r="F107" s="190">
        <f t="shared" si="12"/>
        <v>1.2709049387118529</v>
      </c>
      <c r="G107" s="189">
        <v>7.5624564187645769</v>
      </c>
      <c r="H107" s="190">
        <f t="shared" si="12"/>
        <v>-0.2092802821741806</v>
      </c>
      <c r="I107" s="189">
        <v>8.1975707936803399</v>
      </c>
      <c r="J107" s="190">
        <f t="shared" si="12"/>
        <v>0.63511437491576306</v>
      </c>
      <c r="K107" s="189">
        <v>7.6458898129853425</v>
      </c>
      <c r="L107" s="190">
        <f t="shared" si="13"/>
        <v>-0.55168098069499738</v>
      </c>
      <c r="M107" s="189"/>
      <c r="N107" s="190"/>
    </row>
    <row r="108" spans="2:14" x14ac:dyDescent="0.25">
      <c r="B108" s="119" t="s">
        <v>95</v>
      </c>
      <c r="C108" s="189">
        <v>6.7457202049940026</v>
      </c>
      <c r="D108" s="190">
        <v>-1.5311792913931228</v>
      </c>
      <c r="E108" s="189">
        <v>7.6706188030103934</v>
      </c>
      <c r="F108" s="190">
        <f t="shared" si="12"/>
        <v>0.92489859801639085</v>
      </c>
      <c r="G108" s="189">
        <v>7.6502985407427593</v>
      </c>
      <c r="H108" s="190">
        <f t="shared" si="12"/>
        <v>-2.032026226763417E-2</v>
      </c>
      <c r="I108" s="189">
        <v>8.0025941517806345</v>
      </c>
      <c r="J108" s="190">
        <f t="shared" si="12"/>
        <v>0.35229561103787521</v>
      </c>
      <c r="K108" s="189">
        <v>7.9492459197024994</v>
      </c>
      <c r="L108" s="190">
        <f t="shared" si="13"/>
        <v>-5.3348232078135105E-2</v>
      </c>
      <c r="M108" s="189"/>
      <c r="N108" s="190"/>
    </row>
    <row r="109" spans="2:14" ht="15.75" x14ac:dyDescent="0.25">
      <c r="B109" s="122" t="s">
        <v>32</v>
      </c>
      <c r="C109" s="191">
        <v>7.6976565365005385</v>
      </c>
      <c r="D109" s="192">
        <v>-0.41933174623124359</v>
      </c>
      <c r="E109" s="191">
        <v>6.7480053840829859</v>
      </c>
      <c r="F109" s="192">
        <f t="shared" si="12"/>
        <v>-0.9496511524175526</v>
      </c>
      <c r="G109" s="191">
        <v>7.4304103238841659</v>
      </c>
      <c r="H109" s="192">
        <f t="shared" si="12"/>
        <v>0.68240493980118</v>
      </c>
      <c r="I109" s="191">
        <v>7.7809349022994709</v>
      </c>
      <c r="J109" s="192">
        <f t="shared" si="12"/>
        <v>0.35052457841530504</v>
      </c>
      <c r="K109" s="191">
        <v>7.8999954403483574</v>
      </c>
      <c r="L109" s="192">
        <f t="shared" si="13"/>
        <v>0.1190605380488865</v>
      </c>
      <c r="M109" s="191">
        <v>7.5383210374948639</v>
      </c>
      <c r="N109" s="192">
        <v>-0.46982929284394359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A0AD7-1797-4D4A-B0E9-ADD9307C29AE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8C541-815D-49FD-9209-7D69EDAB1DC1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/>
    </row>
    <row r="2" spans="1:16" ht="18.75" x14ac:dyDescent="0.3">
      <c r="D2" s="197"/>
    </row>
    <row r="4" spans="1:16" ht="48.75" customHeight="1" thickBot="1" x14ac:dyDescent="0.3">
      <c r="B4" s="283" t="s">
        <v>306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P5" s="1" t="s">
        <v>153</v>
      </c>
    </row>
    <row r="6" spans="1:16" ht="22.5" thickTop="1" thickBot="1" x14ac:dyDescent="0.3">
      <c r="B6" s="111"/>
      <c r="C6" s="305" t="s">
        <v>154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 t="s">
        <v>320</v>
      </c>
      <c r="F7" s="308"/>
      <c r="G7" s="309" t="s">
        <v>321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0.69230000000000003</v>
      </c>
      <c r="D9" s="121">
        <v>1.748971193415616E-2</v>
      </c>
      <c r="E9" s="198">
        <v>9.5100000000000004E-2</v>
      </c>
      <c r="F9" s="121">
        <f t="shared" ref="F9:J21" si="0">IFERROR(E9/C9-1,"-")</f>
        <v>-0.86263180702007802</v>
      </c>
      <c r="G9" s="198">
        <v>0.5</v>
      </c>
      <c r="H9" s="121">
        <f t="shared" si="0"/>
        <v>4.2576235541535228</v>
      </c>
      <c r="I9" s="198">
        <v>0.66949999999999998</v>
      </c>
      <c r="J9" s="121">
        <f t="shared" si="0"/>
        <v>0.33899999999999997</v>
      </c>
      <c r="K9" s="198">
        <v>0.70660000000000001</v>
      </c>
      <c r="L9" s="121">
        <f t="shared" ref="L9:L14" si="1">IFERROR(K9/I9-1,"-")</f>
        <v>5.5414488424197161E-2</v>
      </c>
      <c r="M9" s="198">
        <v>0.73430000000000006</v>
      </c>
      <c r="N9" s="121">
        <f t="shared" ref="N9:N13" si="2">IFERROR(M9/K9-1,"-")</f>
        <v>3.920181149165014E-2</v>
      </c>
    </row>
    <row r="10" spans="1:16" x14ac:dyDescent="0.25">
      <c r="A10" s="1" t="s">
        <v>74</v>
      </c>
      <c r="B10" s="119" t="s">
        <v>75</v>
      </c>
      <c r="C10" s="198">
        <v>0.68569999999999998</v>
      </c>
      <c r="D10" s="121">
        <v>-8.3875632682574031E-3</v>
      </c>
      <c r="E10" s="198">
        <v>0.1361</v>
      </c>
      <c r="F10" s="121">
        <f t="shared" si="0"/>
        <v>-0.80151669826454719</v>
      </c>
      <c r="G10" s="198">
        <v>0.61280000000000001</v>
      </c>
      <c r="H10" s="121">
        <f t="shared" si="0"/>
        <v>3.5025716385011023</v>
      </c>
      <c r="I10" s="198">
        <v>0.74250000000000005</v>
      </c>
      <c r="J10" s="121">
        <f t="shared" si="0"/>
        <v>0.21165143603133174</v>
      </c>
      <c r="K10" s="198">
        <v>0.74719999999999998</v>
      </c>
      <c r="L10" s="121">
        <f t="shared" si="1"/>
        <v>6.3299663299662967E-3</v>
      </c>
      <c r="M10" s="198">
        <v>0.76090000000000002</v>
      </c>
      <c r="N10" s="121">
        <f t="shared" si="2"/>
        <v>1.8335117773019327E-2</v>
      </c>
    </row>
    <row r="11" spans="1:16" x14ac:dyDescent="0.25">
      <c r="A11" s="1" t="s">
        <v>76</v>
      </c>
      <c r="B11" s="119" t="s">
        <v>77</v>
      </c>
      <c r="C11" s="198">
        <v>0.29420000000000002</v>
      </c>
      <c r="D11" s="121">
        <v>-0.5614192009540846</v>
      </c>
      <c r="E11" s="198">
        <v>0.1757</v>
      </c>
      <c r="F11" s="121">
        <f t="shared" si="0"/>
        <v>-0.40278721957851804</v>
      </c>
      <c r="G11" s="198">
        <v>0.65290000000000004</v>
      </c>
      <c r="H11" s="121">
        <f t="shared" si="0"/>
        <v>2.7159931701764375</v>
      </c>
      <c r="I11" s="198">
        <v>0.70920000000000005</v>
      </c>
      <c r="J11" s="121">
        <f t="shared" si="0"/>
        <v>8.6230663194976298E-2</v>
      </c>
      <c r="K11" s="198">
        <v>0.74159999999999993</v>
      </c>
      <c r="L11" s="121">
        <f t="shared" si="1"/>
        <v>4.5685279187817063E-2</v>
      </c>
      <c r="M11" s="198">
        <v>0.72219999999999995</v>
      </c>
      <c r="N11" s="121">
        <f t="shared" si="2"/>
        <v>-2.6159654800431476E-2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0.17579999999999998</v>
      </c>
      <c r="F12" s="121" t="str">
        <f t="shared" si="0"/>
        <v>-</v>
      </c>
      <c r="G12" s="198">
        <v>0.63419999999999999</v>
      </c>
      <c r="H12" s="121">
        <f t="shared" si="0"/>
        <v>2.6075085324232083</v>
      </c>
      <c r="I12" s="198">
        <v>0.66839999999999999</v>
      </c>
      <c r="J12" s="121">
        <f t="shared" si="0"/>
        <v>5.392620624408706E-2</v>
      </c>
      <c r="K12" s="198">
        <v>0.69840000000000002</v>
      </c>
      <c r="L12" s="121">
        <f t="shared" si="1"/>
        <v>4.4883303411131115E-2</v>
      </c>
      <c r="M12" s="198">
        <v>0.67959999999999998</v>
      </c>
      <c r="N12" s="121">
        <f t="shared" si="2"/>
        <v>-2.6918671248568171E-2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0.15710000000000002</v>
      </c>
      <c r="F13" s="121" t="str">
        <f t="shared" si="0"/>
        <v>-</v>
      </c>
      <c r="G13" s="198">
        <v>0.5615</v>
      </c>
      <c r="H13" s="121">
        <f t="shared" si="0"/>
        <v>2.5741565881604069</v>
      </c>
      <c r="I13" s="198">
        <v>0.58719999999999994</v>
      </c>
      <c r="J13" s="121">
        <f t="shared" si="0"/>
        <v>4.5770258236865535E-2</v>
      </c>
      <c r="K13" s="198">
        <v>0.65599999999999992</v>
      </c>
      <c r="L13" s="121">
        <f t="shared" si="1"/>
        <v>0.11716621253406001</v>
      </c>
      <c r="M13" s="198">
        <v>0.64739999999999998</v>
      </c>
      <c r="N13" s="121">
        <f t="shared" si="2"/>
        <v>-1.3109756097560932E-2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0.18729999999999999</v>
      </c>
      <c r="F14" s="121" t="str">
        <f t="shared" si="0"/>
        <v>-</v>
      </c>
      <c r="G14" s="198">
        <v>0.5746</v>
      </c>
      <c r="H14" s="121">
        <f t="shared" si="0"/>
        <v>2.0678056593699949</v>
      </c>
      <c r="I14" s="198">
        <v>0.68279999999999996</v>
      </c>
      <c r="J14" s="121">
        <f t="shared" si="0"/>
        <v>0.18830490776192121</v>
      </c>
      <c r="K14" s="198">
        <v>0.7095999999999999</v>
      </c>
      <c r="L14" s="121">
        <f t="shared" si="1"/>
        <v>3.9250146455770185E-2</v>
      </c>
      <c r="M14" s="198"/>
      <c r="N14" s="121"/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0.31109999999999999</v>
      </c>
      <c r="F15" s="121" t="str">
        <f t="shared" si="0"/>
        <v>-</v>
      </c>
      <c r="G15" s="198">
        <v>0.70909999999999995</v>
      </c>
      <c r="H15" s="121">
        <f t="shared" si="0"/>
        <v>1.2793314046930249</v>
      </c>
      <c r="I15" s="198">
        <v>0.75749999999999995</v>
      </c>
      <c r="J15" s="121">
        <f t="shared" si="0"/>
        <v>6.8255535185446359E-2</v>
      </c>
      <c r="K15" s="198">
        <v>0.75879999999999992</v>
      </c>
      <c r="L15" s="121">
        <f>IFERROR(K15/I15-1,"-")</f>
        <v>1.7161716171616437E-3</v>
      </c>
      <c r="M15" s="198"/>
      <c r="N15" s="121"/>
    </row>
    <row r="16" spans="1:16" x14ac:dyDescent="0.25">
      <c r="A16" s="1" t="s">
        <v>86</v>
      </c>
      <c r="B16" s="119" t="s">
        <v>87</v>
      </c>
      <c r="C16" s="198">
        <v>0.32240000000000002</v>
      </c>
      <c r="D16" s="121">
        <v>-0.57595685913455208</v>
      </c>
      <c r="E16" s="198">
        <v>0.45500000000000002</v>
      </c>
      <c r="F16" s="121">
        <f t="shared" si="0"/>
        <v>0.41129032258064502</v>
      </c>
      <c r="G16" s="198">
        <v>0.74010000000000009</v>
      </c>
      <c r="H16" s="121">
        <f t="shared" si="0"/>
        <v>0.62659340659340668</v>
      </c>
      <c r="I16" s="198">
        <v>0.82290000000000008</v>
      </c>
      <c r="J16" s="121">
        <f t="shared" si="0"/>
        <v>0.11187677340899871</v>
      </c>
      <c r="K16" s="198">
        <v>0.79330000000000001</v>
      </c>
      <c r="L16" s="121">
        <f>IFERROR(K16/I16-1,"-")</f>
        <v>-3.5970348766557358E-2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0.17910000000000001</v>
      </c>
      <c r="D17" s="121">
        <v>-0.72344039530574422</v>
      </c>
      <c r="E17" s="198">
        <v>0.41299999999999998</v>
      </c>
      <c r="F17" s="121">
        <f t="shared" si="0"/>
        <v>1.3059743160245669</v>
      </c>
      <c r="G17" s="198">
        <v>0.63939999999999997</v>
      </c>
      <c r="H17" s="121">
        <f t="shared" si="0"/>
        <v>0.54818401937046013</v>
      </c>
      <c r="I17" s="198">
        <v>0.6966</v>
      </c>
      <c r="J17" s="121">
        <f t="shared" si="0"/>
        <v>8.945886768845801E-2</v>
      </c>
      <c r="K17" s="198">
        <v>0.70640000000000003</v>
      </c>
      <c r="L17" s="121">
        <f t="shared" ref="L17:L20" si="3">IFERROR(K17/I17-1,"-")</f>
        <v>1.4068331897789221E-2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0.16300000000000001</v>
      </c>
      <c r="D18" s="121">
        <v>-0.74938499384993851</v>
      </c>
      <c r="E18" s="198">
        <v>0.57179999999999997</v>
      </c>
      <c r="F18" s="121">
        <f t="shared" si="0"/>
        <v>2.5079754601226991</v>
      </c>
      <c r="G18" s="198">
        <v>0.66269999999999996</v>
      </c>
      <c r="H18" s="121">
        <f t="shared" si="0"/>
        <v>0.15897166841552979</v>
      </c>
      <c r="I18" s="198">
        <v>0.74870000000000003</v>
      </c>
      <c r="J18" s="121">
        <f t="shared" si="0"/>
        <v>0.12977214425833727</v>
      </c>
      <c r="K18" s="198">
        <v>0.73659999999999992</v>
      </c>
      <c r="L18" s="121">
        <f t="shared" si="3"/>
        <v>-1.6161346333645077E-2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0.18329999999999999</v>
      </c>
      <c r="D19" s="121">
        <v>-0.72493997599039617</v>
      </c>
      <c r="E19" s="198">
        <v>0.61499999999999999</v>
      </c>
      <c r="F19" s="121">
        <f t="shared" si="0"/>
        <v>2.3551554828150576</v>
      </c>
      <c r="G19" s="198">
        <v>0.66959999999999997</v>
      </c>
      <c r="H19" s="121">
        <f t="shared" si="0"/>
        <v>8.8780487804878128E-2</v>
      </c>
      <c r="I19" s="198">
        <v>0.73970000000000002</v>
      </c>
      <c r="J19" s="121">
        <f t="shared" si="0"/>
        <v>0.10468936678614105</v>
      </c>
      <c r="K19" s="198">
        <v>0.71489999999999998</v>
      </c>
      <c r="L19" s="121">
        <f t="shared" si="3"/>
        <v>-3.3527105583344707E-2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0.18170000000000003</v>
      </c>
      <c r="D20" s="121">
        <v>-0.72953259898779399</v>
      </c>
      <c r="E20" s="198">
        <v>0.51790000000000003</v>
      </c>
      <c r="F20" s="121">
        <f t="shared" si="0"/>
        <v>1.8503026967528893</v>
      </c>
      <c r="G20" s="198">
        <v>0.65170000000000006</v>
      </c>
      <c r="H20" s="121">
        <f t="shared" si="0"/>
        <v>0.25835103301795725</v>
      </c>
      <c r="I20" s="198">
        <v>0.72120000000000006</v>
      </c>
      <c r="J20" s="121">
        <f t="shared" si="0"/>
        <v>0.10664416142396815</v>
      </c>
      <c r="K20" s="198">
        <v>0.70669999999999999</v>
      </c>
      <c r="L20" s="121">
        <f t="shared" si="3"/>
        <v>-2.0105379922351729E-2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0.41641203353334449</v>
      </c>
      <c r="D21" s="124">
        <v>-0.38027305715035786</v>
      </c>
      <c r="E21" s="200">
        <v>0.38237984856351559</v>
      </c>
      <c r="F21" s="124">
        <f t="shared" si="0"/>
        <v>-8.1727189008104717E-2</v>
      </c>
      <c r="G21" s="200">
        <v>0.63514820255836268</v>
      </c>
      <c r="H21" s="124">
        <f t="shared" si="0"/>
        <v>0.6610399448203681</v>
      </c>
      <c r="I21" s="200">
        <v>0.71202240207954559</v>
      </c>
      <c r="J21" s="124">
        <f t="shared" si="0"/>
        <v>0.12103348354216448</v>
      </c>
      <c r="K21" s="200">
        <v>0.72327549742346608</v>
      </c>
      <c r="L21" s="124">
        <v>1.5804411927285544E-2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I24" s="201"/>
      <c r="K24" s="201"/>
      <c r="L24" s="121"/>
      <c r="M24" s="201"/>
      <c r="N24" s="121"/>
      <c r="O24" s="317"/>
    </row>
    <row r="26" spans="1:29" ht="21.75" customHeight="1" thickBot="1" x14ac:dyDescent="0.3">
      <c r="B26" s="283" t="s">
        <v>307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P27" s="1" t="s">
        <v>156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309" t="s">
        <v>320</v>
      </c>
      <c r="F29" s="308"/>
      <c r="G29" s="309" t="s">
        <v>321</v>
      </c>
      <c r="H29" s="308"/>
      <c r="I29" s="309">
        <v>2023</v>
      </c>
      <c r="J29" s="308"/>
      <c r="K29" s="309">
        <f>K$7</f>
        <v>2024</v>
      </c>
      <c r="L29" s="308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0.74340000000000006</v>
      </c>
      <c r="D31" s="121"/>
      <c r="E31" s="198">
        <v>7.5199999999999989E-2</v>
      </c>
      <c r="F31" s="121">
        <f t="shared" ref="F31:H43" si="4">IFERROR(E31/C31-1,"-")</f>
        <v>-0.89884315308044127</v>
      </c>
      <c r="G31" s="198">
        <v>0.4824</v>
      </c>
      <c r="H31" s="121">
        <f t="shared" si="4"/>
        <v>5.4148936170212778</v>
      </c>
      <c r="I31" s="198">
        <v>0.72840000000000005</v>
      </c>
      <c r="J31" s="121">
        <f t="shared" ref="J31:J43" si="5">IFERROR(I31/G31-1,"-")</f>
        <v>0.50995024875621908</v>
      </c>
      <c r="K31" s="198">
        <v>0.71409999999999996</v>
      </c>
      <c r="L31" s="121">
        <f t="shared" ref="L31:L39" si="6">IFERROR(K31/I31-1,"-")</f>
        <v>-1.9632070291048964E-2</v>
      </c>
      <c r="M31" s="198">
        <v>0.747</v>
      </c>
      <c r="N31" s="121">
        <f t="shared" ref="N31:N35" si="7">IFERROR(M31/K31-1,"-")</f>
        <v>4.6071978714465889E-2</v>
      </c>
    </row>
    <row r="32" spans="1:29" x14ac:dyDescent="0.25">
      <c r="B32" s="119" t="s">
        <v>75</v>
      </c>
      <c r="C32" s="198">
        <v>0.73480000000000001</v>
      </c>
      <c r="D32" s="121"/>
      <c r="E32" s="198">
        <v>0.17859999999999998</v>
      </c>
      <c r="F32" s="121">
        <f t="shared" si="4"/>
        <v>-0.75694066412629291</v>
      </c>
      <c r="G32" s="198">
        <v>0.61399999999999999</v>
      </c>
      <c r="H32" s="121">
        <f t="shared" si="4"/>
        <v>2.4378499440089589</v>
      </c>
      <c r="I32" s="198">
        <v>0.80059999999999998</v>
      </c>
      <c r="J32" s="121">
        <f t="shared" si="5"/>
        <v>0.30390879478827371</v>
      </c>
      <c r="K32" s="198">
        <v>0.79409999999999992</v>
      </c>
      <c r="L32" s="121">
        <f t="shared" si="6"/>
        <v>-8.1189108168874258E-3</v>
      </c>
      <c r="M32" s="198">
        <v>0.7743000000000001</v>
      </c>
      <c r="N32" s="121">
        <f t="shared" si="7"/>
        <v>-2.4933887419720246E-2</v>
      </c>
    </row>
    <row r="33" spans="2:16" x14ac:dyDescent="0.25">
      <c r="B33" s="119" t="s">
        <v>77</v>
      </c>
      <c r="C33" s="198">
        <v>0.31909999999999999</v>
      </c>
      <c r="D33" s="121"/>
      <c r="E33" s="198">
        <v>0.36119999999999997</v>
      </c>
      <c r="F33" s="121">
        <f t="shared" si="4"/>
        <v>0.13193356314634896</v>
      </c>
      <c r="G33" s="198">
        <v>0.68430000000000002</v>
      </c>
      <c r="H33" s="121">
        <f t="shared" si="4"/>
        <v>0.89451827242524939</v>
      </c>
      <c r="I33" s="198">
        <v>0.76540000000000008</v>
      </c>
      <c r="J33" s="121">
        <f t="shared" si="5"/>
        <v>0.11851527107993576</v>
      </c>
      <c r="K33" s="198">
        <v>0.76760000000000006</v>
      </c>
      <c r="L33" s="121">
        <f t="shared" si="6"/>
        <v>2.8743140841389625E-3</v>
      </c>
      <c r="M33" s="198">
        <v>0.7409</v>
      </c>
      <c r="N33" s="121">
        <f t="shared" si="7"/>
        <v>-3.4783741532047996E-2</v>
      </c>
    </row>
    <row r="34" spans="2:16" x14ac:dyDescent="0.25">
      <c r="B34" s="119" t="s">
        <v>79</v>
      </c>
      <c r="C34" s="198">
        <v>0</v>
      </c>
      <c r="D34" s="121"/>
      <c r="E34" s="198">
        <v>0.36180000000000001</v>
      </c>
      <c r="F34" s="121" t="str">
        <f t="shared" si="4"/>
        <v>-</v>
      </c>
      <c r="G34" s="198">
        <v>0.66879999999999995</v>
      </c>
      <c r="H34" s="121">
        <f t="shared" si="4"/>
        <v>0.84853510226644535</v>
      </c>
      <c r="I34" s="198">
        <v>0.74760000000000004</v>
      </c>
      <c r="J34" s="121">
        <f t="shared" si="5"/>
        <v>0.11782296650717727</v>
      </c>
      <c r="K34" s="198">
        <v>0.71609999999999996</v>
      </c>
      <c r="L34" s="121">
        <f t="shared" si="6"/>
        <v>-4.2134831460674316E-2</v>
      </c>
      <c r="M34" s="198">
        <v>0.66430000000000011</v>
      </c>
      <c r="N34" s="121">
        <f t="shared" si="7"/>
        <v>-7.2336265884652806E-2</v>
      </c>
    </row>
    <row r="35" spans="2:16" x14ac:dyDescent="0.25">
      <c r="B35" s="119" t="s">
        <v>81</v>
      </c>
      <c r="C35" s="198">
        <v>0</v>
      </c>
      <c r="D35" s="121"/>
      <c r="E35" s="198">
        <v>0.23989999999999997</v>
      </c>
      <c r="F35" s="121" t="str">
        <f t="shared" si="4"/>
        <v>-</v>
      </c>
      <c r="G35" s="198">
        <v>0.61009999999999998</v>
      </c>
      <c r="H35" s="121">
        <f t="shared" si="4"/>
        <v>1.5431429762401003</v>
      </c>
      <c r="I35" s="198">
        <v>0.68819999999999992</v>
      </c>
      <c r="J35" s="121">
        <f t="shared" si="5"/>
        <v>0.12801180134404189</v>
      </c>
      <c r="K35" s="198">
        <v>0.67500000000000004</v>
      </c>
      <c r="L35" s="121">
        <f t="shared" si="6"/>
        <v>-1.9180470793373816E-2</v>
      </c>
      <c r="M35" s="198">
        <v>0.68510000000000004</v>
      </c>
      <c r="N35" s="121">
        <f t="shared" si="7"/>
        <v>1.4962962962963067E-2</v>
      </c>
    </row>
    <row r="36" spans="2:16" x14ac:dyDescent="0.25">
      <c r="B36" s="119" t="s">
        <v>83</v>
      </c>
      <c r="C36" s="198">
        <v>0</v>
      </c>
      <c r="D36" s="121"/>
      <c r="E36" s="198">
        <v>0.20010000000000003</v>
      </c>
      <c r="F36" s="121" t="str">
        <f t="shared" si="4"/>
        <v>-</v>
      </c>
      <c r="G36" s="198">
        <v>0.63009999999999999</v>
      </c>
      <c r="H36" s="121">
        <f t="shared" si="4"/>
        <v>2.148925537231384</v>
      </c>
      <c r="I36" s="198">
        <v>0.7591</v>
      </c>
      <c r="J36" s="121">
        <f t="shared" si="5"/>
        <v>0.20472940803047135</v>
      </c>
      <c r="K36" s="198">
        <v>0.74480000000000002</v>
      </c>
      <c r="L36" s="121">
        <f t="shared" si="6"/>
        <v>-1.8838097747332361E-2</v>
      </c>
      <c r="M36" s="198"/>
      <c r="N36" s="121"/>
    </row>
    <row r="37" spans="2:16" x14ac:dyDescent="0.25">
      <c r="B37" s="119" t="s">
        <v>85</v>
      </c>
      <c r="C37" s="198">
        <v>0</v>
      </c>
      <c r="D37" s="121"/>
      <c r="E37" s="198">
        <v>0.2979</v>
      </c>
      <c r="F37" s="121" t="str">
        <f t="shared" si="4"/>
        <v>-</v>
      </c>
      <c r="G37" s="198">
        <v>0.73349999999999993</v>
      </c>
      <c r="H37" s="121">
        <f t="shared" si="4"/>
        <v>1.4622356495468276</v>
      </c>
      <c r="I37" s="198">
        <v>0.82590000000000008</v>
      </c>
      <c r="J37" s="121">
        <f t="shared" si="5"/>
        <v>0.12597137014314952</v>
      </c>
      <c r="K37" s="198">
        <v>0.78220000000000001</v>
      </c>
      <c r="L37" s="121">
        <f t="shared" si="6"/>
        <v>-5.2911974815353036E-2</v>
      </c>
      <c r="M37" s="198"/>
      <c r="N37" s="121"/>
    </row>
    <row r="38" spans="2:16" x14ac:dyDescent="0.25">
      <c r="B38" s="119" t="s">
        <v>87</v>
      </c>
      <c r="C38" s="198">
        <v>0.39679999999999999</v>
      </c>
      <c r="D38" s="121"/>
      <c r="E38" s="198">
        <v>0.48670000000000002</v>
      </c>
      <c r="F38" s="121">
        <f t="shared" si="4"/>
        <v>0.2265625</v>
      </c>
      <c r="G38" s="198">
        <v>0.79159999999999997</v>
      </c>
      <c r="H38" s="121">
        <f t="shared" si="4"/>
        <v>0.62646394082597068</v>
      </c>
      <c r="I38" s="198">
        <v>0.92049999999999998</v>
      </c>
      <c r="J38" s="121">
        <f t="shared" si="5"/>
        <v>0.162834765032845</v>
      </c>
      <c r="K38" s="198">
        <v>0.81459999999999999</v>
      </c>
      <c r="L38" s="121">
        <f t="shared" si="6"/>
        <v>-0.11504617055947852</v>
      </c>
      <c r="M38" s="198"/>
      <c r="N38" s="121"/>
    </row>
    <row r="39" spans="2:16" x14ac:dyDescent="0.25">
      <c r="B39" s="119" t="s">
        <v>89</v>
      </c>
      <c r="C39" s="198">
        <v>0.24129999999999999</v>
      </c>
      <c r="D39" s="121"/>
      <c r="E39" s="198">
        <v>0.43729999999999997</v>
      </c>
      <c r="F39" s="121">
        <f t="shared" si="4"/>
        <v>0.8122668876916701</v>
      </c>
      <c r="G39" s="198">
        <v>0.71860000000000002</v>
      </c>
      <c r="H39" s="121">
        <f t="shared" si="4"/>
        <v>0.64326549279670719</v>
      </c>
      <c r="I39" s="198">
        <v>0.77829999999999999</v>
      </c>
      <c r="J39" s="121">
        <f t="shared" si="5"/>
        <v>8.3078207625939315E-2</v>
      </c>
      <c r="K39" s="198">
        <v>0.76139999999999997</v>
      </c>
      <c r="L39" s="121">
        <f t="shared" si="6"/>
        <v>-2.1713992033920104E-2</v>
      </c>
      <c r="M39" s="198"/>
      <c r="N39" s="121"/>
    </row>
    <row r="40" spans="2:16" x14ac:dyDescent="0.25">
      <c r="B40" s="119" t="s">
        <v>91</v>
      </c>
      <c r="C40" s="198">
        <v>0.1978</v>
      </c>
      <c r="D40" s="121"/>
      <c r="E40" s="198">
        <v>0.65159999999999996</v>
      </c>
      <c r="F40" s="121">
        <f t="shared" si="4"/>
        <v>2.294236602628918</v>
      </c>
      <c r="G40" s="198">
        <v>0.73419999999999996</v>
      </c>
      <c r="H40" s="121">
        <f t="shared" si="4"/>
        <v>0.12676488643339479</v>
      </c>
      <c r="I40" s="198">
        <v>0.8165</v>
      </c>
      <c r="J40" s="121">
        <f t="shared" si="5"/>
        <v>0.11209479705802239</v>
      </c>
      <c r="K40" s="198">
        <v>0.7772</v>
      </c>
      <c r="L40" s="121">
        <f>IFERROR(K40/I40-1,"-")</f>
        <v>-4.8132271892222911E-2</v>
      </c>
      <c r="M40" s="198"/>
      <c r="N40" s="121"/>
    </row>
    <row r="41" spans="2:16" x14ac:dyDescent="0.25">
      <c r="B41" s="119" t="s">
        <v>93</v>
      </c>
      <c r="C41" s="198">
        <v>0.20780000000000001</v>
      </c>
      <c r="D41" s="121"/>
      <c r="E41" s="198">
        <v>0.66430000000000011</v>
      </c>
      <c r="F41" s="121">
        <f t="shared" si="4"/>
        <v>2.1968238691049091</v>
      </c>
      <c r="G41" s="198">
        <v>0.72659999999999991</v>
      </c>
      <c r="H41" s="121">
        <f t="shared" si="4"/>
        <v>9.3782929399367498E-2</v>
      </c>
      <c r="I41" s="198">
        <v>0.78749999999999998</v>
      </c>
      <c r="J41" s="121">
        <f t="shared" si="5"/>
        <v>8.3815028901734312E-2</v>
      </c>
      <c r="K41" s="198">
        <v>0.73769999999999991</v>
      </c>
      <c r="L41" s="121">
        <f>IFERROR(K41/I41-1,"-")</f>
        <v>-6.3238095238095315E-2</v>
      </c>
      <c r="M41" s="198"/>
      <c r="N41" s="121"/>
    </row>
    <row r="42" spans="2:16" x14ac:dyDescent="0.25">
      <c r="B42" s="119" t="s">
        <v>95</v>
      </c>
      <c r="C42" s="198">
        <v>0.19519999999999998</v>
      </c>
      <c r="D42" s="121"/>
      <c r="E42" s="198">
        <v>0.54210000000000003</v>
      </c>
      <c r="F42" s="121">
        <f t="shared" si="4"/>
        <v>1.7771516393442628</v>
      </c>
      <c r="G42" s="198">
        <v>0.71829999999999994</v>
      </c>
      <c r="H42" s="121">
        <f t="shared" si="4"/>
        <v>0.3250322818668141</v>
      </c>
      <c r="I42" s="198">
        <v>0.77560000000000007</v>
      </c>
      <c r="J42" s="121">
        <f t="shared" si="5"/>
        <v>7.9771683140749117E-2</v>
      </c>
      <c r="K42" s="198">
        <v>0.7198</v>
      </c>
      <c r="L42" s="121">
        <f>IFERROR(K42/I42-1,"-")</f>
        <v>-7.1944301186178561E-2</v>
      </c>
      <c r="M42" s="198"/>
      <c r="N42" s="121"/>
    </row>
    <row r="43" spans="2:16" ht="15.75" x14ac:dyDescent="0.25">
      <c r="B43" s="122" t="s">
        <v>32</v>
      </c>
      <c r="C43" s="200">
        <v>0.47595609055413801</v>
      </c>
      <c r="D43" s="124"/>
      <c r="E43" s="200">
        <v>0.46630368359626001</v>
      </c>
      <c r="F43" s="124">
        <f t="shared" si="4"/>
        <v>-2.0280036645061283E-2</v>
      </c>
      <c r="G43" s="200">
        <v>0.67828567936803452</v>
      </c>
      <c r="H43" s="124">
        <f t="shared" si="4"/>
        <v>0.45460073173111581</v>
      </c>
      <c r="I43" s="200">
        <v>0.78253357023995396</v>
      </c>
      <c r="J43" s="124">
        <f t="shared" si="5"/>
        <v>0.15369319159008077</v>
      </c>
      <c r="K43" s="200">
        <v>0.74850931295992884</v>
      </c>
      <c r="L43" s="124">
        <v>-4.3479613621677626E-2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I46" s="201"/>
      <c r="J46" s="201"/>
    </row>
    <row r="48" spans="2:16" ht="21.75" customHeight="1" thickBot="1" x14ac:dyDescent="0.3">
      <c r="B48" s="283" t="s">
        <v>308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4"/>
      <c r="L49" s="4"/>
      <c r="M49" s="4"/>
      <c r="N49" s="4"/>
      <c r="P49" s="1" t="s">
        <v>158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309" t="s">
        <v>320</v>
      </c>
      <c r="F51" s="308"/>
      <c r="G51" s="309" t="s">
        <v>321</v>
      </c>
      <c r="H51" s="308"/>
      <c r="I51" s="309">
        <v>2023</v>
      </c>
      <c r="J51" s="308"/>
      <c r="K51" s="309">
        <f>K$7</f>
        <v>2024</v>
      </c>
      <c r="L51" s="308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0.77239999999999998</v>
      </c>
      <c r="D53" s="121"/>
      <c r="E53" s="198">
        <v>0</v>
      </c>
      <c r="F53" s="121">
        <f t="shared" ref="F53:H65" si="8">IFERROR(E53/C53-1,"-")</f>
        <v>-1</v>
      </c>
      <c r="G53" s="198">
        <v>0.50350000000000006</v>
      </c>
      <c r="H53" s="121" t="str">
        <f t="shared" si="8"/>
        <v>-</v>
      </c>
      <c r="I53" s="198">
        <v>0.77359999999999995</v>
      </c>
      <c r="J53" s="121">
        <f t="shared" ref="J53:J65" si="9">IFERROR(I53/G53-1,"-")</f>
        <v>0.53644488579940397</v>
      </c>
      <c r="K53" s="198">
        <v>0.8014</v>
      </c>
      <c r="L53" s="121">
        <f t="shared" ref="L53:L61" si="10">IFERROR(K53/I53-1,"-")</f>
        <v>3.5935884177869859E-2</v>
      </c>
      <c r="M53" s="198">
        <v>0.76450000000000007</v>
      </c>
      <c r="N53" s="121">
        <f t="shared" ref="N53:N57" si="11">IFERROR(M53/K53-1,"-")</f>
        <v>-4.6044422261043105E-2</v>
      </c>
    </row>
    <row r="54" spans="2:16" x14ac:dyDescent="0.25">
      <c r="B54" s="119" t="s">
        <v>75</v>
      </c>
      <c r="C54" s="198">
        <v>0.74970000000000003</v>
      </c>
      <c r="D54" s="121"/>
      <c r="E54" s="198">
        <v>0</v>
      </c>
      <c r="F54" s="121">
        <f t="shared" si="8"/>
        <v>-1</v>
      </c>
      <c r="G54" s="198">
        <v>0.65469999999999995</v>
      </c>
      <c r="H54" s="121" t="str">
        <f t="shared" si="8"/>
        <v>-</v>
      </c>
      <c r="I54" s="198">
        <v>0.82489999999999997</v>
      </c>
      <c r="J54" s="121">
        <f t="shared" si="9"/>
        <v>0.2599663968229724</v>
      </c>
      <c r="K54" s="198">
        <v>0.83599999999999997</v>
      </c>
      <c r="L54" s="121">
        <f t="shared" si="10"/>
        <v>1.3456176506243089E-2</v>
      </c>
      <c r="M54" s="198">
        <v>0.80030000000000001</v>
      </c>
      <c r="N54" s="121">
        <f t="shared" si="11"/>
        <v>-4.2703349282296577E-2</v>
      </c>
    </row>
    <row r="55" spans="2:16" x14ac:dyDescent="0.25">
      <c r="B55" s="119" t="s">
        <v>77</v>
      </c>
      <c r="C55" s="198">
        <v>0.31869999999999998</v>
      </c>
      <c r="D55" s="121"/>
      <c r="E55" s="198">
        <v>0</v>
      </c>
      <c r="F55" s="121">
        <f t="shared" si="8"/>
        <v>-1</v>
      </c>
      <c r="G55" s="198">
        <v>0.74419999999999997</v>
      </c>
      <c r="H55" s="121" t="str">
        <f t="shared" si="8"/>
        <v>-</v>
      </c>
      <c r="I55" s="198">
        <v>0.7742</v>
      </c>
      <c r="J55" s="121">
        <f t="shared" si="9"/>
        <v>4.0311744154797102E-2</v>
      </c>
      <c r="K55" s="198">
        <v>0.80279999999999996</v>
      </c>
      <c r="L55" s="121">
        <f t="shared" si="10"/>
        <v>3.6941358822009773E-2</v>
      </c>
      <c r="M55" s="198">
        <v>0.75040000000000007</v>
      </c>
      <c r="N55" s="121">
        <f t="shared" si="11"/>
        <v>-6.527154957648218E-2</v>
      </c>
    </row>
    <row r="56" spans="2:16" x14ac:dyDescent="0.25">
      <c r="B56" s="119" t="s">
        <v>79</v>
      </c>
      <c r="C56" s="198">
        <v>0</v>
      </c>
      <c r="D56" s="121"/>
      <c r="E56" s="198">
        <v>0</v>
      </c>
      <c r="F56" s="121" t="str">
        <f t="shared" si="8"/>
        <v>-</v>
      </c>
      <c r="G56" s="198">
        <v>0.7228</v>
      </c>
      <c r="H56" s="121" t="str">
        <f t="shared" si="8"/>
        <v>-</v>
      </c>
      <c r="I56" s="198">
        <v>0.77370000000000005</v>
      </c>
      <c r="J56" s="121">
        <f t="shared" si="9"/>
        <v>7.0420586607637059E-2</v>
      </c>
      <c r="K56" s="198">
        <v>0.75859999999999994</v>
      </c>
      <c r="L56" s="121">
        <f t="shared" si="10"/>
        <v>-1.9516608504588473E-2</v>
      </c>
      <c r="M56" s="198">
        <v>0.67</v>
      </c>
      <c r="N56" s="121">
        <f t="shared" si="11"/>
        <v>-0.11679409438439214</v>
      </c>
    </row>
    <row r="57" spans="2:16" x14ac:dyDescent="0.25">
      <c r="B57" s="119" t="s">
        <v>81</v>
      </c>
      <c r="C57" s="198">
        <v>0</v>
      </c>
      <c r="D57" s="121"/>
      <c r="E57" s="198">
        <v>0</v>
      </c>
      <c r="F57" s="121" t="str">
        <f t="shared" si="8"/>
        <v>-</v>
      </c>
      <c r="G57" s="198">
        <v>0.67019999999999991</v>
      </c>
      <c r="H57" s="121" t="str">
        <f t="shared" si="8"/>
        <v>-</v>
      </c>
      <c r="I57" s="198">
        <v>0.7340000000000001</v>
      </c>
      <c r="J57" s="121">
        <f t="shared" si="9"/>
        <v>9.5195464040585209E-2</v>
      </c>
      <c r="K57" s="198">
        <v>0.73549999999999993</v>
      </c>
      <c r="L57" s="121">
        <f t="shared" si="10"/>
        <v>2.043596730245012E-3</v>
      </c>
      <c r="M57" s="198">
        <v>0.72730000000000006</v>
      </c>
      <c r="N57" s="121">
        <f t="shared" si="11"/>
        <v>-1.1148878314071853E-2</v>
      </c>
    </row>
    <row r="58" spans="2:16" x14ac:dyDescent="0.25">
      <c r="B58" s="119" t="s">
        <v>83</v>
      </c>
      <c r="C58" s="198">
        <v>0</v>
      </c>
      <c r="D58" s="121"/>
      <c r="E58" s="198">
        <v>0</v>
      </c>
      <c r="F58" s="121" t="str">
        <f t="shared" si="8"/>
        <v>-</v>
      </c>
      <c r="G58" s="198">
        <v>0.68610000000000004</v>
      </c>
      <c r="H58" s="121" t="str">
        <f t="shared" si="8"/>
        <v>-</v>
      </c>
      <c r="I58" s="198">
        <v>0.78079999999999994</v>
      </c>
      <c r="J58" s="121">
        <f t="shared" si="9"/>
        <v>0.13802652674537219</v>
      </c>
      <c r="K58" s="198">
        <v>0.78249999999999997</v>
      </c>
      <c r="L58" s="121">
        <f t="shared" si="10"/>
        <v>2.1772540983606703E-3</v>
      </c>
      <c r="M58" s="198"/>
      <c r="N58" s="121"/>
    </row>
    <row r="59" spans="2:16" x14ac:dyDescent="0.25">
      <c r="B59" s="119" t="s">
        <v>85</v>
      </c>
      <c r="C59" s="198">
        <v>0</v>
      </c>
      <c r="D59" s="121"/>
      <c r="E59" s="198">
        <v>0</v>
      </c>
      <c r="F59" s="121" t="str">
        <f t="shared" si="8"/>
        <v>-</v>
      </c>
      <c r="G59" s="198">
        <v>0.79299999999999993</v>
      </c>
      <c r="H59" s="121" t="str">
        <f t="shared" si="8"/>
        <v>-</v>
      </c>
      <c r="I59" s="198">
        <v>0.85099999999999998</v>
      </c>
      <c r="J59" s="121">
        <f t="shared" si="9"/>
        <v>7.3139974779319106E-2</v>
      </c>
      <c r="K59" s="198">
        <v>0.80819999999999992</v>
      </c>
      <c r="L59" s="121">
        <f t="shared" si="10"/>
        <v>-5.0293772032902528E-2</v>
      </c>
      <c r="M59" s="198"/>
      <c r="N59" s="121"/>
    </row>
    <row r="60" spans="2:16" x14ac:dyDescent="0.25">
      <c r="B60" s="119" t="s">
        <v>87</v>
      </c>
      <c r="C60" s="198">
        <v>0.4476</v>
      </c>
      <c r="D60" s="121"/>
      <c r="E60" s="198">
        <v>0</v>
      </c>
      <c r="F60" s="121">
        <f t="shared" si="8"/>
        <v>-1</v>
      </c>
      <c r="G60" s="198">
        <v>0.85159999999999991</v>
      </c>
      <c r="H60" s="121" t="str">
        <f t="shared" si="8"/>
        <v>-</v>
      </c>
      <c r="I60" s="198">
        <v>0.88569999999999993</v>
      </c>
      <c r="J60" s="121">
        <f t="shared" si="9"/>
        <v>4.0042273367778325E-2</v>
      </c>
      <c r="K60" s="198">
        <v>0.8448</v>
      </c>
      <c r="L60" s="121">
        <f t="shared" si="10"/>
        <v>-4.6178164163938051E-2</v>
      </c>
      <c r="M60" s="198"/>
      <c r="N60" s="121"/>
    </row>
    <row r="61" spans="2:16" x14ac:dyDescent="0.25">
      <c r="B61" s="119" t="s">
        <v>89</v>
      </c>
      <c r="C61" s="198">
        <v>0.28889999999999999</v>
      </c>
      <c r="D61" s="121"/>
      <c r="E61" s="198">
        <v>0</v>
      </c>
      <c r="F61" s="121">
        <f t="shared" si="8"/>
        <v>-1</v>
      </c>
      <c r="G61" s="198">
        <v>0.78400000000000003</v>
      </c>
      <c r="H61" s="121" t="str">
        <f t="shared" si="8"/>
        <v>-</v>
      </c>
      <c r="I61" s="198">
        <v>0.79090000000000005</v>
      </c>
      <c r="J61" s="121">
        <f t="shared" si="9"/>
        <v>8.8010204081632182E-3</v>
      </c>
      <c r="K61" s="198">
        <v>0.79409999999999992</v>
      </c>
      <c r="L61" s="121">
        <f t="shared" si="10"/>
        <v>4.0460235175114878E-3</v>
      </c>
      <c r="M61" s="198"/>
      <c r="N61" s="121"/>
    </row>
    <row r="62" spans="2:16" x14ac:dyDescent="0.25">
      <c r="B62" s="119" t="s">
        <v>91</v>
      </c>
      <c r="C62" s="198">
        <v>0.25650000000000001</v>
      </c>
      <c r="D62" s="121"/>
      <c r="E62" s="198">
        <v>0</v>
      </c>
      <c r="F62" s="121">
        <f t="shared" si="8"/>
        <v>-1</v>
      </c>
      <c r="G62" s="198">
        <v>0.80959999999999999</v>
      </c>
      <c r="H62" s="121" t="str">
        <f t="shared" si="8"/>
        <v>-</v>
      </c>
      <c r="I62" s="198">
        <v>0.83700000000000008</v>
      </c>
      <c r="J62" s="121">
        <f t="shared" si="9"/>
        <v>3.3843873517786616E-2</v>
      </c>
      <c r="K62" s="198">
        <v>0.81709999999999994</v>
      </c>
      <c r="L62" s="121">
        <f>IFERROR(K62/I62-1,"-")</f>
        <v>-2.3775388291517485E-2</v>
      </c>
      <c r="M62" s="198"/>
      <c r="N62" s="121"/>
    </row>
    <row r="63" spans="2:16" x14ac:dyDescent="0.25">
      <c r="B63" s="119" t="s">
        <v>93</v>
      </c>
      <c r="C63" s="198">
        <v>0.24109999999999998</v>
      </c>
      <c r="D63" s="121"/>
      <c r="E63" s="198">
        <v>0</v>
      </c>
      <c r="F63" s="121">
        <f t="shared" si="8"/>
        <v>-1</v>
      </c>
      <c r="G63" s="198">
        <v>0.79900000000000004</v>
      </c>
      <c r="H63" s="121" t="str">
        <f t="shared" si="8"/>
        <v>-</v>
      </c>
      <c r="I63" s="198">
        <v>0.79700000000000004</v>
      </c>
      <c r="J63" s="121">
        <f t="shared" si="9"/>
        <v>-2.5031289111389077E-3</v>
      </c>
      <c r="K63" s="198">
        <v>0.75609999999999999</v>
      </c>
      <c r="L63" s="121">
        <f>IFERROR(K63/I63-1,"-")</f>
        <v>-5.1317440401505654E-2</v>
      </c>
      <c r="M63" s="198"/>
      <c r="N63" s="121"/>
    </row>
    <row r="64" spans="2:16" x14ac:dyDescent="0.25">
      <c r="B64" s="119" t="s">
        <v>95</v>
      </c>
      <c r="C64" s="198">
        <v>0.21739999999999998</v>
      </c>
      <c r="D64" s="121"/>
      <c r="E64" s="198">
        <v>0</v>
      </c>
      <c r="F64" s="121">
        <f t="shared" si="8"/>
        <v>-1</v>
      </c>
      <c r="G64" s="198">
        <v>0.78290000000000004</v>
      </c>
      <c r="H64" s="121" t="str">
        <f t="shared" si="8"/>
        <v>-</v>
      </c>
      <c r="I64" s="198">
        <v>0.77450000000000008</v>
      </c>
      <c r="J64" s="121">
        <f t="shared" si="9"/>
        <v>-1.072933963469147E-2</v>
      </c>
      <c r="K64" s="198">
        <v>0.73540000000000005</v>
      </c>
      <c r="L64" s="121">
        <f>IFERROR(K64/I64-1,"-")</f>
        <v>-5.0484183344092992E-2</v>
      </c>
      <c r="M64" s="198"/>
      <c r="N64" s="121"/>
    </row>
    <row r="65" spans="2:16" ht="15.75" x14ac:dyDescent="0.25">
      <c r="B65" s="122" t="s">
        <v>32</v>
      </c>
      <c r="C65" s="200">
        <v>0.50671090593578938</v>
      </c>
      <c r="D65" s="203"/>
      <c r="E65" s="200">
        <v>0.52950161877207813</v>
      </c>
      <c r="F65" s="124">
        <f t="shared" si="8"/>
        <v>4.4977742869376502E-2</v>
      </c>
      <c r="G65" s="200">
        <v>0.73516921989137307</v>
      </c>
      <c r="H65" s="124">
        <f t="shared" si="8"/>
        <v>0.38841732268211193</v>
      </c>
      <c r="I65" s="200">
        <v>0.79979831270382273</v>
      </c>
      <c r="J65" s="124">
        <f t="shared" si="9"/>
        <v>8.7910498785571001E-2</v>
      </c>
      <c r="K65" s="200">
        <v>0.78720921060805849</v>
      </c>
      <c r="L65" s="124">
        <v>-1.5740345904463271E-2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I68" s="201"/>
      <c r="J68" s="201"/>
    </row>
    <row r="70" spans="2:16" ht="21.75" customHeight="1" thickBot="1" x14ac:dyDescent="0.3">
      <c r="B70" s="283" t="s">
        <v>309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4"/>
      <c r="L71" s="4"/>
      <c r="M71" s="4"/>
      <c r="N71" s="4"/>
      <c r="P71" s="1" t="s">
        <v>160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309" t="s">
        <v>320</v>
      </c>
      <c r="F73" s="308"/>
      <c r="G73" s="309" t="s">
        <v>321</v>
      </c>
      <c r="H73" s="308"/>
      <c r="I73" s="309">
        <v>2023</v>
      </c>
      <c r="J73" s="308"/>
      <c r="K73" s="309">
        <f>K$7</f>
        <v>2024</v>
      </c>
      <c r="L73" s="308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0.6715000000000001</v>
      </c>
      <c r="D75" s="121"/>
      <c r="E75" s="198">
        <v>0</v>
      </c>
      <c r="F75" s="121">
        <f t="shared" ref="F75:H87" si="12">IFERROR(E75/C75-1,"-")</f>
        <v>-1</v>
      </c>
      <c r="G75" s="198">
        <v>0.4214</v>
      </c>
      <c r="H75" s="121" t="str">
        <f t="shared" si="12"/>
        <v>-</v>
      </c>
      <c r="I75" s="198">
        <v>0.61450000000000005</v>
      </c>
      <c r="J75" s="121">
        <f t="shared" ref="J75:J87" si="13">IFERROR(I75/G75-1,"-")</f>
        <v>0.45823445657332718</v>
      </c>
      <c r="K75" s="198">
        <v>0.48880000000000001</v>
      </c>
      <c r="L75" s="121">
        <f t="shared" ref="L75:L83" si="14">IFERROR(K75/I75-1,"-")</f>
        <v>-0.20455655004068352</v>
      </c>
      <c r="M75" s="198">
        <v>0.69620000000000004</v>
      </c>
      <c r="N75" s="121">
        <f t="shared" ref="N75:N79" si="15">IFERROR(M75/K75-1,"-")</f>
        <v>0.42430441898527005</v>
      </c>
    </row>
    <row r="76" spans="2:16" x14ac:dyDescent="0.25">
      <c r="B76" s="119" t="s">
        <v>75</v>
      </c>
      <c r="C76" s="198">
        <v>0.69769999999999999</v>
      </c>
      <c r="D76" s="121"/>
      <c r="E76" s="198">
        <v>0</v>
      </c>
      <c r="F76" s="121">
        <f t="shared" si="12"/>
        <v>-1</v>
      </c>
      <c r="G76" s="198">
        <v>0.50490000000000002</v>
      </c>
      <c r="H76" s="121" t="str">
        <f t="shared" si="12"/>
        <v>-</v>
      </c>
      <c r="I76" s="198">
        <v>0.73510000000000009</v>
      </c>
      <c r="J76" s="121">
        <f t="shared" si="13"/>
        <v>0.45593186769657379</v>
      </c>
      <c r="K76" s="198">
        <v>0.68310000000000004</v>
      </c>
      <c r="L76" s="121">
        <f t="shared" si="14"/>
        <v>-7.0738675010202701E-2</v>
      </c>
      <c r="M76" s="198">
        <v>0.70050000000000001</v>
      </c>
      <c r="N76" s="121">
        <f t="shared" si="15"/>
        <v>2.5472112428634119E-2</v>
      </c>
    </row>
    <row r="77" spans="2:16" x14ac:dyDescent="0.25">
      <c r="B77" s="119" t="s">
        <v>77</v>
      </c>
      <c r="C77" s="198">
        <v>0.3201</v>
      </c>
      <c r="D77" s="121"/>
      <c r="E77" s="198">
        <v>0</v>
      </c>
      <c r="F77" s="121">
        <f t="shared" si="12"/>
        <v>-1</v>
      </c>
      <c r="G77" s="198">
        <v>0.54780000000000006</v>
      </c>
      <c r="H77" s="121" t="str">
        <f t="shared" si="12"/>
        <v>-</v>
      </c>
      <c r="I77" s="198">
        <v>0.74170000000000003</v>
      </c>
      <c r="J77" s="121">
        <f t="shared" si="13"/>
        <v>0.35396129974443213</v>
      </c>
      <c r="K77" s="198">
        <v>0.67459999999999998</v>
      </c>
      <c r="L77" s="121">
        <f t="shared" si="14"/>
        <v>-9.0467844141836395E-2</v>
      </c>
      <c r="M77" s="198">
        <v>0.70730000000000004</v>
      </c>
      <c r="N77" s="121">
        <f t="shared" si="15"/>
        <v>4.8473169285502715E-2</v>
      </c>
    </row>
    <row r="78" spans="2:16" x14ac:dyDescent="0.25">
      <c r="B78" s="119" t="s">
        <v>79</v>
      </c>
      <c r="C78" s="198">
        <v>0</v>
      </c>
      <c r="D78" s="121"/>
      <c r="E78" s="198">
        <v>0</v>
      </c>
      <c r="F78" s="121" t="str">
        <f t="shared" si="12"/>
        <v>-</v>
      </c>
      <c r="G78" s="198">
        <v>0.53639999999999999</v>
      </c>
      <c r="H78" s="121" t="str">
        <f t="shared" si="12"/>
        <v>-</v>
      </c>
      <c r="I78" s="198">
        <v>0.68030000000000002</v>
      </c>
      <c r="J78" s="121">
        <f t="shared" si="13"/>
        <v>0.26826994780014912</v>
      </c>
      <c r="K78" s="198">
        <v>0.60350000000000004</v>
      </c>
      <c r="L78" s="121">
        <f t="shared" si="14"/>
        <v>-0.11289137145377037</v>
      </c>
      <c r="M78" s="198">
        <v>0.64419999999999999</v>
      </c>
      <c r="N78" s="121">
        <f t="shared" si="15"/>
        <v>6.7439933719966705E-2</v>
      </c>
    </row>
    <row r="79" spans="2:16" x14ac:dyDescent="0.25">
      <c r="B79" s="119" t="s">
        <v>81</v>
      </c>
      <c r="C79" s="198">
        <v>0</v>
      </c>
      <c r="D79" s="121"/>
      <c r="E79" s="198">
        <v>0</v>
      </c>
      <c r="F79" s="121" t="str">
        <f t="shared" si="12"/>
        <v>-</v>
      </c>
      <c r="G79" s="198">
        <v>0.43930000000000002</v>
      </c>
      <c r="H79" s="121" t="str">
        <f t="shared" si="12"/>
        <v>-</v>
      </c>
      <c r="I79" s="198">
        <v>0.54620000000000002</v>
      </c>
      <c r="J79" s="121">
        <f t="shared" si="13"/>
        <v>0.24334167994536759</v>
      </c>
      <c r="K79" s="198">
        <v>0.51469999999999994</v>
      </c>
      <c r="L79" s="121">
        <f t="shared" si="14"/>
        <v>-5.7671182716953595E-2</v>
      </c>
      <c r="M79" s="198">
        <v>0.53700000000000003</v>
      </c>
      <c r="N79" s="121">
        <f t="shared" si="15"/>
        <v>4.3326209442393848E-2</v>
      </c>
    </row>
    <row r="80" spans="2:16" x14ac:dyDescent="0.25">
      <c r="B80" s="119" t="s">
        <v>83</v>
      </c>
      <c r="C80" s="198">
        <v>0</v>
      </c>
      <c r="D80" s="121"/>
      <c r="E80" s="198">
        <v>0</v>
      </c>
      <c r="F80" s="121" t="str">
        <f t="shared" si="12"/>
        <v>-</v>
      </c>
      <c r="G80" s="198">
        <v>0.48880000000000001</v>
      </c>
      <c r="H80" s="121" t="str">
        <f t="shared" si="12"/>
        <v>-</v>
      </c>
      <c r="I80" s="198">
        <v>0.69129999999999991</v>
      </c>
      <c r="J80" s="121">
        <f t="shared" si="13"/>
        <v>0.41427986906710279</v>
      </c>
      <c r="K80" s="198">
        <v>0.64480000000000004</v>
      </c>
      <c r="L80" s="121">
        <f t="shared" si="14"/>
        <v>-6.7264573991031251E-2</v>
      </c>
      <c r="M80" s="198"/>
      <c r="N80" s="121"/>
    </row>
    <row r="81" spans="2:16" x14ac:dyDescent="0.25">
      <c r="B81" s="119" t="s">
        <v>85</v>
      </c>
      <c r="C81" s="198">
        <v>0</v>
      </c>
      <c r="D81" s="121"/>
      <c r="E81" s="198">
        <v>0</v>
      </c>
      <c r="F81" s="121" t="str">
        <f t="shared" si="12"/>
        <v>-</v>
      </c>
      <c r="G81" s="198">
        <v>0.58310000000000006</v>
      </c>
      <c r="H81" s="121" t="str">
        <f t="shared" si="12"/>
        <v>-</v>
      </c>
      <c r="I81" s="198">
        <v>0.74739999999999995</v>
      </c>
      <c r="J81" s="121">
        <f t="shared" si="13"/>
        <v>0.28176985079746153</v>
      </c>
      <c r="K81" s="198">
        <v>0.70840000000000003</v>
      </c>
      <c r="L81" s="121">
        <f t="shared" si="14"/>
        <v>-5.2180893765052083E-2</v>
      </c>
      <c r="M81" s="198"/>
      <c r="N81" s="121"/>
    </row>
    <row r="82" spans="2:16" x14ac:dyDescent="0.25">
      <c r="B82" s="119" t="s">
        <v>87</v>
      </c>
      <c r="C82" s="198">
        <v>0.30510000000000004</v>
      </c>
      <c r="D82" s="121"/>
      <c r="E82" s="198">
        <v>0</v>
      </c>
      <c r="F82" s="121">
        <f t="shared" si="12"/>
        <v>-1</v>
      </c>
      <c r="G82" s="198">
        <v>0.64</v>
      </c>
      <c r="H82" s="121" t="str">
        <f t="shared" si="12"/>
        <v>-</v>
      </c>
      <c r="I82" s="198">
        <v>1.0290999999999999</v>
      </c>
      <c r="J82" s="121">
        <f t="shared" si="13"/>
        <v>0.60796874999999972</v>
      </c>
      <c r="K82" s="198">
        <v>0.72909999999999997</v>
      </c>
      <c r="L82" s="121">
        <f t="shared" si="14"/>
        <v>-0.29151685939170147</v>
      </c>
      <c r="M82" s="198"/>
      <c r="N82" s="121"/>
    </row>
    <row r="83" spans="2:16" x14ac:dyDescent="0.25">
      <c r="B83" s="119" t="s">
        <v>89</v>
      </c>
      <c r="C83" s="198">
        <v>0.15240000000000001</v>
      </c>
      <c r="D83" s="121"/>
      <c r="E83" s="198">
        <v>0</v>
      </c>
      <c r="F83" s="121">
        <f t="shared" si="12"/>
        <v>-1</v>
      </c>
      <c r="G83" s="198">
        <v>0.5534</v>
      </c>
      <c r="H83" s="121" t="str">
        <f t="shared" si="12"/>
        <v>-</v>
      </c>
      <c r="I83" s="198">
        <v>0.73609999999999998</v>
      </c>
      <c r="J83" s="121">
        <f t="shared" si="13"/>
        <v>0.33014094687387052</v>
      </c>
      <c r="K83" s="198">
        <v>0.66900000000000004</v>
      </c>
      <c r="L83" s="121">
        <f t="shared" si="14"/>
        <v>-9.1156092922157206E-2</v>
      </c>
      <c r="M83" s="198"/>
      <c r="N83" s="121"/>
    </row>
    <row r="84" spans="2:16" x14ac:dyDescent="0.25">
      <c r="B84" s="119" t="s">
        <v>91</v>
      </c>
      <c r="C84" s="198">
        <v>8.8300000000000003E-2</v>
      </c>
      <c r="D84" s="121"/>
      <c r="E84" s="198">
        <v>0</v>
      </c>
      <c r="F84" s="121">
        <f t="shared" si="12"/>
        <v>-1</v>
      </c>
      <c r="G84" s="198">
        <v>0.54390000000000005</v>
      </c>
      <c r="H84" s="121" t="str">
        <f t="shared" si="12"/>
        <v>-</v>
      </c>
      <c r="I84" s="198">
        <v>0.75290000000000001</v>
      </c>
      <c r="J84" s="121">
        <f t="shared" si="13"/>
        <v>0.38426181283324135</v>
      </c>
      <c r="K84" s="198">
        <v>0.66390000000000005</v>
      </c>
      <c r="L84" s="121">
        <f>IFERROR(K84/I84-1,"-")</f>
        <v>-0.11820958958693051</v>
      </c>
      <c r="M84" s="198"/>
      <c r="N84" s="121"/>
    </row>
    <row r="85" spans="2:16" x14ac:dyDescent="0.25">
      <c r="B85" s="119" t="s">
        <v>93</v>
      </c>
      <c r="C85" s="198">
        <v>0.14550000000000002</v>
      </c>
      <c r="D85" s="121"/>
      <c r="E85" s="198">
        <v>0</v>
      </c>
      <c r="F85" s="121">
        <f t="shared" si="12"/>
        <v>-1</v>
      </c>
      <c r="G85" s="198">
        <v>0.54380000000000006</v>
      </c>
      <c r="H85" s="121" t="str">
        <f t="shared" si="12"/>
        <v>-</v>
      </c>
      <c r="I85" s="198">
        <v>0.76319999999999988</v>
      </c>
      <c r="J85" s="121">
        <f t="shared" si="13"/>
        <v>0.40345715336520738</v>
      </c>
      <c r="K85" s="198">
        <v>0.6855</v>
      </c>
      <c r="L85" s="121">
        <f>IFERROR(K85/I85-1,"-")</f>
        <v>-0.10180817610062876</v>
      </c>
      <c r="M85" s="198"/>
      <c r="N85" s="121"/>
    </row>
    <row r="86" spans="2:16" x14ac:dyDescent="0.25">
      <c r="B86" s="119" t="s">
        <v>95</v>
      </c>
      <c r="C86" s="198">
        <v>0.1464</v>
      </c>
      <c r="D86" s="121"/>
      <c r="E86" s="198">
        <v>0</v>
      </c>
      <c r="F86" s="121">
        <f t="shared" si="12"/>
        <v>-1</v>
      </c>
      <c r="G86" s="198">
        <v>0.55500000000000005</v>
      </c>
      <c r="H86" s="121" t="str">
        <f t="shared" si="12"/>
        <v>-</v>
      </c>
      <c r="I86" s="198">
        <v>0.77870000000000006</v>
      </c>
      <c r="J86" s="121">
        <f t="shared" si="13"/>
        <v>0.40306306306306294</v>
      </c>
      <c r="K86" s="198">
        <v>0.67549999999999999</v>
      </c>
      <c r="L86" s="121">
        <f>IFERROR(K86/I86-1,"-")</f>
        <v>-0.13252857326313094</v>
      </c>
      <c r="M86" s="198"/>
      <c r="N86" s="121"/>
    </row>
    <row r="87" spans="2:16" ht="15.75" x14ac:dyDescent="0.25">
      <c r="B87" s="122" t="s">
        <v>32</v>
      </c>
      <c r="C87" s="200">
        <f>IFERROR(AVERAGE(C75:C86),"-")</f>
        <v>0.21058333333333334</v>
      </c>
      <c r="D87" s="203"/>
      <c r="E87" s="200">
        <v>0.31059999999999999</v>
      </c>
      <c r="F87" s="124">
        <f t="shared" si="12"/>
        <v>0.47495053423031242</v>
      </c>
      <c r="G87" s="200">
        <v>0.53259999999999996</v>
      </c>
      <c r="H87" s="124">
        <f t="shared" si="12"/>
        <v>0.71474565357372821</v>
      </c>
      <c r="I87" s="200">
        <v>0.73240000000000005</v>
      </c>
      <c r="J87" s="124">
        <f t="shared" si="13"/>
        <v>0.37514081862561044</v>
      </c>
      <c r="K87" s="200">
        <f>IFERROR(AVERAGE(K75:K86),"-")</f>
        <v>0.64507499999999995</v>
      </c>
      <c r="L87" s="124">
        <v>-0.11918640935668712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161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4"/>
      <c r="L93" s="4"/>
      <c r="M93" s="4"/>
      <c r="N93" s="4"/>
      <c r="P93" s="1" t="s">
        <v>162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309" t="s">
        <v>320</v>
      </c>
      <c r="F95" s="308"/>
      <c r="G95" s="309" t="s">
        <v>321</v>
      </c>
      <c r="H95" s="308"/>
      <c r="I95" s="309">
        <v>2023</v>
      </c>
      <c r="J95" s="308"/>
      <c r="K95" s="309">
        <f>K$7</f>
        <v>2024</v>
      </c>
      <c r="L95" s="308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>
        <v>0.63659999999999994</v>
      </c>
      <c r="D97" s="121"/>
      <c r="E97" s="198">
        <v>0.10619999999999999</v>
      </c>
      <c r="F97" s="121">
        <f t="shared" ref="F97:H109" si="16">IFERROR(E97/C97-1,"-")</f>
        <v>-0.83317624882186614</v>
      </c>
      <c r="G97" s="198">
        <v>0.5212</v>
      </c>
      <c r="H97" s="121">
        <f t="shared" si="16"/>
        <v>3.9077212806026367</v>
      </c>
      <c r="I97" s="198">
        <v>0.59630000000000005</v>
      </c>
      <c r="J97" s="121">
        <f t="shared" ref="J97:J109" si="17">IFERROR(I97/G97-1,"-")</f>
        <v>0.14409056024558731</v>
      </c>
      <c r="K97" s="198">
        <v>0.69739999999999991</v>
      </c>
      <c r="L97" s="121">
        <f t="shared" ref="L97:L105" si="18">IFERROR(K97/I97-1,"-")</f>
        <v>0.16954553077310064</v>
      </c>
      <c r="M97" s="198">
        <v>0.7167</v>
      </c>
      <c r="N97" s="121">
        <f t="shared" ref="N97:N101" si="19">IFERROR(M97/K97-1,"-")</f>
        <v>2.7674218525953753E-2</v>
      </c>
    </row>
    <row r="98" spans="2:14" x14ac:dyDescent="0.25">
      <c r="B98" s="119" t="s">
        <v>75</v>
      </c>
      <c r="C98" s="198">
        <v>0.63249999999999995</v>
      </c>
      <c r="D98" s="121"/>
      <c r="E98" s="198">
        <v>0.12269999999999999</v>
      </c>
      <c r="F98" s="121">
        <f t="shared" si="16"/>
        <v>-0.80600790513833998</v>
      </c>
      <c r="G98" s="198">
        <v>0.61130000000000007</v>
      </c>
      <c r="H98" s="121">
        <f t="shared" si="16"/>
        <v>3.9820700896495529</v>
      </c>
      <c r="I98" s="198">
        <v>0.67659999999999998</v>
      </c>
      <c r="J98" s="121">
        <f t="shared" si="17"/>
        <v>0.10682152789137889</v>
      </c>
      <c r="K98" s="198">
        <v>0.74950000000000006</v>
      </c>
      <c r="L98" s="121">
        <f t="shared" si="18"/>
        <v>0.10774460537984054</v>
      </c>
      <c r="M98" s="198">
        <v>0.74269999999999992</v>
      </c>
      <c r="N98" s="121">
        <f t="shared" si="19"/>
        <v>-9.0727151434291109E-3</v>
      </c>
    </row>
    <row r="99" spans="2:14" x14ac:dyDescent="0.25">
      <c r="B99" s="119" t="s">
        <v>77</v>
      </c>
      <c r="C99" s="198">
        <v>0.26729999999999998</v>
      </c>
      <c r="D99" s="121"/>
      <c r="E99" s="198">
        <v>0.14429999999999998</v>
      </c>
      <c r="F99" s="121">
        <f t="shared" si="16"/>
        <v>-0.46015712682379351</v>
      </c>
      <c r="G99" s="198">
        <v>0.61539999999999995</v>
      </c>
      <c r="H99" s="121">
        <f t="shared" si="16"/>
        <v>3.2647262647262645</v>
      </c>
      <c r="I99" s="198">
        <v>0.64549999999999996</v>
      </c>
      <c r="J99" s="121">
        <f t="shared" si="17"/>
        <v>4.8911277218069538E-2</v>
      </c>
      <c r="K99" s="198">
        <v>0.70950000000000002</v>
      </c>
      <c r="L99" s="121">
        <f t="shared" si="18"/>
        <v>9.9147947327653085E-2</v>
      </c>
      <c r="M99" s="198">
        <v>0.69819999999999993</v>
      </c>
      <c r="N99" s="121">
        <f t="shared" si="19"/>
        <v>-1.5926708949964841E-2</v>
      </c>
    </row>
    <row r="100" spans="2:14" x14ac:dyDescent="0.25">
      <c r="B100" s="119" t="s">
        <v>79</v>
      </c>
      <c r="C100" s="198">
        <v>0</v>
      </c>
      <c r="D100" s="121"/>
      <c r="E100" s="198">
        <v>0.14429999999999998</v>
      </c>
      <c r="F100" s="121" t="str">
        <f t="shared" si="16"/>
        <v>-</v>
      </c>
      <c r="G100" s="198">
        <v>0.59089999999999998</v>
      </c>
      <c r="H100" s="121">
        <f t="shared" si="16"/>
        <v>3.0949410949410954</v>
      </c>
      <c r="I100" s="198">
        <v>0.57799999999999996</v>
      </c>
      <c r="J100" s="121">
        <f t="shared" si="17"/>
        <v>-2.1831105093924608E-2</v>
      </c>
      <c r="K100" s="198">
        <v>0.6765000000000001</v>
      </c>
      <c r="L100" s="121">
        <f t="shared" si="18"/>
        <v>0.17041522491349514</v>
      </c>
      <c r="M100" s="198">
        <v>0.69909999999999994</v>
      </c>
      <c r="N100" s="121">
        <f t="shared" si="19"/>
        <v>3.3407243163340539E-2</v>
      </c>
    </row>
    <row r="101" spans="2:14" x14ac:dyDescent="0.25">
      <c r="B101" s="119" t="s">
        <v>81</v>
      </c>
      <c r="C101" s="198">
        <v>0</v>
      </c>
      <c r="D101" s="121"/>
      <c r="E101" s="198">
        <v>0.13689999999999999</v>
      </c>
      <c r="F101" s="121" t="str">
        <f t="shared" si="16"/>
        <v>-</v>
      </c>
      <c r="G101" s="198">
        <v>0.50259999999999994</v>
      </c>
      <c r="H101" s="121">
        <f t="shared" si="16"/>
        <v>2.6712929145361577</v>
      </c>
      <c r="I101" s="198">
        <v>0.47</v>
      </c>
      <c r="J101" s="121">
        <f t="shared" si="17"/>
        <v>-6.4862713887783419E-2</v>
      </c>
      <c r="K101" s="198">
        <v>0.63129999999999997</v>
      </c>
      <c r="L101" s="121">
        <f t="shared" si="18"/>
        <v>0.34319148936170207</v>
      </c>
      <c r="M101" s="198">
        <v>0.5988</v>
      </c>
      <c r="N101" s="121">
        <f t="shared" si="19"/>
        <v>-5.1481070806272733E-2</v>
      </c>
    </row>
    <row r="102" spans="2:14" x14ac:dyDescent="0.25">
      <c r="B102" s="119" t="s">
        <v>83</v>
      </c>
      <c r="C102" s="198">
        <v>0</v>
      </c>
      <c r="D102" s="121"/>
      <c r="E102" s="198">
        <v>0.17980000000000002</v>
      </c>
      <c r="F102" s="121" t="str">
        <f t="shared" si="16"/>
        <v>-</v>
      </c>
      <c r="G102" s="198">
        <v>0.50560000000000005</v>
      </c>
      <c r="H102" s="121">
        <f t="shared" si="16"/>
        <v>1.8120133481646272</v>
      </c>
      <c r="I102" s="198">
        <v>0.59350000000000003</v>
      </c>
      <c r="J102" s="121">
        <f t="shared" si="17"/>
        <v>0.17385284810126578</v>
      </c>
      <c r="K102" s="198">
        <v>0.66439999999999999</v>
      </c>
      <c r="L102" s="121">
        <f t="shared" si="18"/>
        <v>0.11946082561078342</v>
      </c>
      <c r="M102" s="198"/>
      <c r="N102" s="121"/>
    </row>
    <row r="103" spans="2:14" x14ac:dyDescent="0.25">
      <c r="B103" s="119" t="s">
        <v>85</v>
      </c>
      <c r="C103" s="198">
        <v>0</v>
      </c>
      <c r="D103" s="121"/>
      <c r="E103" s="198">
        <v>0.3226</v>
      </c>
      <c r="F103" s="121" t="str">
        <f t="shared" si="16"/>
        <v>-</v>
      </c>
      <c r="G103" s="198">
        <v>0.67879999999999996</v>
      </c>
      <c r="H103" s="121">
        <f t="shared" si="16"/>
        <v>1.1041537507749535</v>
      </c>
      <c r="I103" s="198">
        <v>0.67799999999999994</v>
      </c>
      <c r="J103" s="121">
        <f t="shared" si="17"/>
        <v>-1.1785503830289423E-3</v>
      </c>
      <c r="K103" s="198">
        <v>0.72719999999999996</v>
      </c>
      <c r="L103" s="121">
        <f t="shared" si="18"/>
        <v>7.2566371681415998E-2</v>
      </c>
      <c r="M103" s="198"/>
      <c r="N103" s="121"/>
    </row>
    <row r="104" spans="2:14" x14ac:dyDescent="0.25">
      <c r="B104" s="119" t="s">
        <v>87</v>
      </c>
      <c r="C104" s="198">
        <v>0.2712</v>
      </c>
      <c r="D104" s="121"/>
      <c r="E104" s="198">
        <v>0.42599999999999999</v>
      </c>
      <c r="F104" s="121">
        <f t="shared" si="16"/>
        <v>0.57079646017699104</v>
      </c>
      <c r="G104" s="198">
        <v>0.67610000000000003</v>
      </c>
      <c r="H104" s="121">
        <f t="shared" si="16"/>
        <v>0.58708920187793434</v>
      </c>
      <c r="I104" s="198">
        <v>0.70940000000000003</v>
      </c>
      <c r="J104" s="121">
        <f t="shared" si="17"/>
        <v>4.925306907262228E-2</v>
      </c>
      <c r="K104" s="198">
        <v>0.76439999999999997</v>
      </c>
      <c r="L104" s="121">
        <f t="shared" si="18"/>
        <v>7.7530307301945323E-2</v>
      </c>
      <c r="M104" s="198"/>
      <c r="N104" s="121"/>
    </row>
    <row r="105" spans="2:14" x14ac:dyDescent="0.25">
      <c r="B105" s="119" t="s">
        <v>89</v>
      </c>
      <c r="C105" s="198">
        <v>0.1331</v>
      </c>
      <c r="D105" s="121"/>
      <c r="E105" s="198">
        <v>0.38450000000000001</v>
      </c>
      <c r="F105" s="121">
        <f t="shared" si="16"/>
        <v>1.8888054094665665</v>
      </c>
      <c r="G105" s="198">
        <v>0.54090000000000005</v>
      </c>
      <c r="H105" s="121">
        <f t="shared" si="16"/>
        <v>0.40676202860858268</v>
      </c>
      <c r="I105" s="198">
        <v>0.59689999999999999</v>
      </c>
      <c r="J105" s="121">
        <f t="shared" si="17"/>
        <v>0.10353115178406358</v>
      </c>
      <c r="K105" s="198">
        <v>0.63200000000000001</v>
      </c>
      <c r="L105" s="121">
        <f t="shared" si="18"/>
        <v>5.8803819735299134E-2</v>
      </c>
      <c r="M105" s="198"/>
      <c r="N105" s="121"/>
    </row>
    <row r="106" spans="2:14" x14ac:dyDescent="0.25">
      <c r="B106" s="119" t="s">
        <v>91</v>
      </c>
      <c r="C106" s="198">
        <v>0.13819999999999999</v>
      </c>
      <c r="D106" s="121"/>
      <c r="E106" s="198">
        <v>0.48170000000000002</v>
      </c>
      <c r="F106" s="121">
        <f t="shared" si="16"/>
        <v>2.4855282199710569</v>
      </c>
      <c r="G106" s="198">
        <v>0.57399999999999995</v>
      </c>
      <c r="H106" s="121">
        <f t="shared" si="16"/>
        <v>0.19161303716005795</v>
      </c>
      <c r="I106" s="198">
        <v>0.67</v>
      </c>
      <c r="J106" s="121">
        <f t="shared" si="17"/>
        <v>0.16724738675958206</v>
      </c>
      <c r="K106" s="198">
        <v>0.68180000000000007</v>
      </c>
      <c r="L106" s="121">
        <f>IFERROR(K106/I106-1,"-")</f>
        <v>1.7611940298507545E-2</v>
      </c>
      <c r="M106" s="198"/>
      <c r="N106" s="121"/>
    </row>
    <row r="107" spans="2:14" x14ac:dyDescent="0.25">
      <c r="B107" s="119" t="s">
        <v>93</v>
      </c>
      <c r="C107" s="198">
        <v>0.16600000000000001</v>
      </c>
      <c r="D107" s="121"/>
      <c r="E107" s="198">
        <v>0.55799999999999994</v>
      </c>
      <c r="F107" s="121">
        <f t="shared" si="16"/>
        <v>2.3614457831325297</v>
      </c>
      <c r="G107" s="198">
        <v>0.59920000000000007</v>
      </c>
      <c r="H107" s="121">
        <f t="shared" si="16"/>
        <v>7.3835125448028949E-2</v>
      </c>
      <c r="I107" s="198">
        <v>0.68140000000000001</v>
      </c>
      <c r="J107" s="121">
        <f t="shared" si="17"/>
        <v>0.13718291054739651</v>
      </c>
      <c r="K107" s="198">
        <v>0.68409999999999993</v>
      </c>
      <c r="L107" s="121">
        <f>IFERROR(K107/I107-1,"-")</f>
        <v>3.9624302905780784E-3</v>
      </c>
      <c r="M107" s="198"/>
      <c r="N107" s="121"/>
    </row>
    <row r="108" spans="2:14" x14ac:dyDescent="0.25">
      <c r="B108" s="119" t="s">
        <v>95</v>
      </c>
      <c r="C108" s="198">
        <v>0.17100000000000001</v>
      </c>
      <c r="D108" s="121"/>
      <c r="E108" s="198">
        <v>0.49049999999999999</v>
      </c>
      <c r="F108" s="121">
        <f t="shared" si="16"/>
        <v>1.8684210526315788</v>
      </c>
      <c r="G108" s="198">
        <v>0.56940000000000002</v>
      </c>
      <c r="H108" s="121">
        <f t="shared" si="16"/>
        <v>0.16085626911314987</v>
      </c>
      <c r="I108" s="198">
        <v>0.6583</v>
      </c>
      <c r="J108" s="121">
        <f t="shared" si="17"/>
        <v>0.15612925886898488</v>
      </c>
      <c r="K108" s="198">
        <v>0.68889999999999996</v>
      </c>
      <c r="L108" s="121">
        <f>IFERROR(K108/I108-1,"-")</f>
        <v>4.6483366246392155E-2</v>
      </c>
      <c r="M108" s="198"/>
      <c r="N108" s="121"/>
    </row>
    <row r="109" spans="2:14" ht="15.75" x14ac:dyDescent="0.25">
      <c r="B109" s="122" t="s">
        <v>32</v>
      </c>
      <c r="C109" s="205">
        <f>IFERROR(AVERAGE(C97:C108),"-")</f>
        <v>0.20132499999999998</v>
      </c>
      <c r="D109" s="124"/>
      <c r="E109" s="205">
        <f>IFERROR(AVERAGE(E97:E108),"-")</f>
        <v>0.29145833333333332</v>
      </c>
      <c r="F109" s="124">
        <f t="shared" si="16"/>
        <v>0.4477006498613354</v>
      </c>
      <c r="G109" s="205">
        <f>IFERROR(AVERAGE(G97:G108),"-")</f>
        <v>0.58211666666666662</v>
      </c>
      <c r="H109" s="124">
        <f t="shared" si="16"/>
        <v>0.99725518227305221</v>
      </c>
      <c r="I109" s="205">
        <f>IFERROR(AVERAGE(I97:I108),"-")</f>
        <v>0.62949166666666667</v>
      </c>
      <c r="J109" s="124">
        <f t="shared" si="17"/>
        <v>8.1384029547341807E-2</v>
      </c>
      <c r="K109" s="205">
        <f>IFERROR(AVERAGE(K97:K108),"-")</f>
        <v>0.69224999999999992</v>
      </c>
      <c r="L109" s="124">
        <v>9.9858269086105844E-2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I112" s="201"/>
      <c r="J112" s="201"/>
    </row>
  </sheetData>
  <mergeCells count="33">
    <mergeCell ref="E95:F95"/>
    <mergeCell ref="G95:H95"/>
    <mergeCell ref="I95:J95"/>
    <mergeCell ref="K95:L95"/>
    <mergeCell ref="K51:L51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E29:F29"/>
    <mergeCell ref="G29:H29"/>
    <mergeCell ref="I29:J29"/>
    <mergeCell ref="K29:L29"/>
    <mergeCell ref="E51:F51"/>
    <mergeCell ref="G51:H51"/>
    <mergeCell ref="I51:J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C5AD4-DCFA-4870-8C08-BD58711B869C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75AE8-1964-49F3-AACF-9599FD5F8E36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164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165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166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264</v>
      </c>
      <c r="D7" s="207" t="s">
        <v>265</v>
      </c>
      <c r="E7" s="207" t="s">
        <v>266</v>
      </c>
      <c r="F7" s="92" t="s">
        <v>267</v>
      </c>
      <c r="G7" s="92" t="s">
        <v>268</v>
      </c>
      <c r="H7" s="14" t="str">
        <f>CONCATENATE("var. ",RIGHT(G7,2),"/",RIGHT(F7,2))</f>
        <v>var. 25/24</v>
      </c>
      <c r="I7" s="207" t="s">
        <v>226</v>
      </c>
      <c r="J7" s="208" t="s">
        <v>227</v>
      </c>
      <c r="K7" s="208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7" t="s">
        <v>264</v>
      </c>
      <c r="R7" s="208" t="s">
        <v>265</v>
      </c>
      <c r="S7" s="208" t="s">
        <v>266</v>
      </c>
      <c r="T7" s="92" t="s">
        <v>267</v>
      </c>
      <c r="U7" s="92" t="s">
        <v>268</v>
      </c>
      <c r="V7" s="14" t="str">
        <f>CONCATENATE("var. ",RIGHT(U7,2),"/",RIGHT(T7,2))</f>
        <v>var. 25/24</v>
      </c>
      <c r="W7" s="207" t="s">
        <v>226</v>
      </c>
      <c r="X7" s="207" t="s">
        <v>227</v>
      </c>
      <c r="Y7" s="207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7" t="s">
        <v>264</v>
      </c>
      <c r="AF7" s="208" t="s">
        <v>265</v>
      </c>
      <c r="AG7" s="208" t="s">
        <v>266</v>
      </c>
      <c r="AH7" s="92" t="s">
        <v>267</v>
      </c>
      <c r="AI7" s="92" t="s">
        <v>268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226</v>
      </c>
      <c r="AN7" s="208" t="s">
        <v>227</v>
      </c>
      <c r="AO7" s="208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89.423468038758116</v>
      </c>
      <c r="D8" s="213">
        <v>105.64044124934222</v>
      </c>
      <c r="E8" s="213">
        <v>111.34863739464056</v>
      </c>
      <c r="F8" s="214">
        <v>124.7440986517978</v>
      </c>
      <c r="G8" s="213">
        <v>133.37966119257888</v>
      </c>
      <c r="H8" s="136">
        <f>G8/F8-1</f>
        <v>6.9226220992512078E-2</v>
      </c>
      <c r="I8" s="212">
        <v>86.17</v>
      </c>
      <c r="J8" s="215">
        <v>87.38</v>
      </c>
      <c r="K8" s="215">
        <v>94.03</v>
      </c>
      <c r="L8" s="215">
        <v>102.38</v>
      </c>
      <c r="M8" s="215">
        <v>107.69</v>
      </c>
      <c r="N8" s="136">
        <f t="shared" ref="N8:N18" si="0">M8/L8-1</f>
        <v>5.1865598749755826E-2</v>
      </c>
      <c r="P8" s="211" t="s">
        <v>45</v>
      </c>
      <c r="Q8" s="212">
        <v>24.61800978023355</v>
      </c>
      <c r="R8" s="214">
        <v>76.315361633408315</v>
      </c>
      <c r="S8" s="214">
        <v>90.871739829036486</v>
      </c>
      <c r="T8" s="214">
        <v>104.76472274215966</v>
      </c>
      <c r="U8" s="214">
        <v>110.48556966297285</v>
      </c>
      <c r="V8" s="136">
        <f t="shared" ref="V8:V18" si="1">U8/T8-1</f>
        <v>5.460661538610645E-2</v>
      </c>
      <c r="W8" s="212">
        <v>29.15</v>
      </c>
      <c r="X8" s="215">
        <v>61.04</v>
      </c>
      <c r="Y8" s="215">
        <v>68.22</v>
      </c>
      <c r="Z8" s="215">
        <v>77.86</v>
      </c>
      <c r="AA8" s="215">
        <v>81.08</v>
      </c>
      <c r="AB8" s="136">
        <f t="shared" ref="AB8:AB18" si="2">AA8/Z8-1</f>
        <v>4.1356280503467735E-2</v>
      </c>
      <c r="AD8" s="67" t="s">
        <v>45</v>
      </c>
      <c r="AE8" s="216">
        <v>75837969.260000005</v>
      </c>
      <c r="AF8" s="135">
        <v>589388227.38999987</v>
      </c>
      <c r="AG8" s="135">
        <v>726538653.19000006</v>
      </c>
      <c r="AH8" s="135">
        <v>846016357.94000006</v>
      </c>
      <c r="AI8" s="135">
        <v>881772585.12999988</v>
      </c>
      <c r="AJ8" s="136">
        <f t="shared" ref="AJ8:AJ18" si="3">AI8/AH8-1</f>
        <v>4.2264226754508805E-2</v>
      </c>
      <c r="AK8" s="135">
        <f t="shared" ref="AK8:AK18" si="4">AI8-AH8</f>
        <v>35756227.189999819</v>
      </c>
      <c r="AL8" s="137">
        <f t="shared" ref="AL8:AL18" si="5">AI8/AI$8</f>
        <v>1</v>
      </c>
      <c r="AM8" s="217">
        <v>19222102.370000001</v>
      </c>
      <c r="AN8" s="218">
        <v>97026873.810000002</v>
      </c>
      <c r="AO8" s="218">
        <v>110363179.45999999</v>
      </c>
      <c r="AP8" s="218">
        <v>127747837.72</v>
      </c>
      <c r="AQ8" s="218">
        <v>130419827.3</v>
      </c>
      <c r="AR8" s="136">
        <f t="shared" ref="AR8:AR18" si="6">AQ8/AP8-1</f>
        <v>2.0916123730066571E-2</v>
      </c>
      <c r="AS8" s="135">
        <f t="shared" ref="AS8:AS18" si="7">AQ8-AP8</f>
        <v>2671989.5799999982</v>
      </c>
      <c r="AT8" s="136">
        <f t="shared" ref="AT8:AT18" si="8">AQ8/AM8-1</f>
        <v>5.7848888113064394</v>
      </c>
      <c r="AU8" s="135">
        <f t="shared" ref="AU8:AU18" si="9">AQ8-AM8</f>
        <v>111197724.92999999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119.61314873097885</v>
      </c>
      <c r="D9" s="220">
        <v>132.23809490025502</v>
      </c>
      <c r="E9" s="220">
        <v>137.98804402669992</v>
      </c>
      <c r="F9" s="220">
        <v>153.28463003899193</v>
      </c>
      <c r="G9" s="220">
        <v>162.38391218939125</v>
      </c>
      <c r="H9" s="76">
        <f>G9/F9-1</f>
        <v>5.9361999621780015E-2</v>
      </c>
      <c r="I9" s="219">
        <v>112.98</v>
      </c>
      <c r="J9" s="220">
        <v>108.31</v>
      </c>
      <c r="K9" s="220">
        <v>112.07</v>
      </c>
      <c r="L9" s="220">
        <v>120.74</v>
      </c>
      <c r="M9" s="220">
        <v>123.41</v>
      </c>
      <c r="N9" s="76">
        <f t="shared" si="0"/>
        <v>2.2113632598973032E-2</v>
      </c>
      <c r="P9" s="15" t="s">
        <v>46</v>
      </c>
      <c r="Q9" s="219">
        <v>34.532290327417726</v>
      </c>
      <c r="R9" s="220">
        <v>102.92898644100693</v>
      </c>
      <c r="S9" s="220">
        <v>118.25142482894158</v>
      </c>
      <c r="T9" s="220">
        <v>132.44852244191219</v>
      </c>
      <c r="U9" s="220">
        <v>139.78529855322412</v>
      </c>
      <c r="V9" s="76">
        <f t="shared" si="1"/>
        <v>5.5393416068719281E-2</v>
      </c>
      <c r="W9" s="219">
        <v>38.03</v>
      </c>
      <c r="X9" s="220">
        <v>83.6</v>
      </c>
      <c r="Y9" s="220">
        <v>89.91</v>
      </c>
      <c r="Z9" s="220">
        <v>99.56</v>
      </c>
      <c r="AA9" s="220">
        <v>98.01</v>
      </c>
      <c r="AB9" s="76">
        <f t="shared" si="2"/>
        <v>-1.5568501406187152E-2</v>
      </c>
      <c r="AD9" s="15" t="s">
        <v>46</v>
      </c>
      <c r="AE9" s="221">
        <v>37082376.100000001</v>
      </c>
      <c r="AF9" s="53">
        <v>290557558.92999995</v>
      </c>
      <c r="AG9" s="53">
        <v>351147907.67000002</v>
      </c>
      <c r="AH9" s="53">
        <v>399743477.25</v>
      </c>
      <c r="AI9" s="53">
        <v>399229590.04999995</v>
      </c>
      <c r="AJ9" s="76">
        <f t="shared" si="3"/>
        <v>-1.2855424271968063E-3</v>
      </c>
      <c r="AK9" s="53">
        <f t="shared" si="4"/>
        <v>-513887.20000004768</v>
      </c>
      <c r="AL9" s="100">
        <f t="shared" si="5"/>
        <v>0.45275799767707847</v>
      </c>
      <c r="AM9" s="222">
        <v>9477077.6999999993</v>
      </c>
      <c r="AN9" s="223">
        <v>49225047.259999998</v>
      </c>
      <c r="AO9" s="223">
        <v>54760619.090000004</v>
      </c>
      <c r="AP9" s="223">
        <v>60676985.259999998</v>
      </c>
      <c r="AQ9" s="223">
        <v>55957188.729999997</v>
      </c>
      <c r="AR9" s="76">
        <f t="shared" si="6"/>
        <v>-7.7785613602517345E-2</v>
      </c>
      <c r="AS9" s="53">
        <f t="shared" si="7"/>
        <v>-4719796.5300000012</v>
      </c>
      <c r="AT9" s="76">
        <f t="shared" si="8"/>
        <v>4.9044771501662376</v>
      </c>
      <c r="AU9" s="53">
        <f t="shared" si="9"/>
        <v>46480111.030000001</v>
      </c>
      <c r="AV9" s="100">
        <f t="shared" si="10"/>
        <v>0.42905430783375986</v>
      </c>
    </row>
    <row r="10" spans="2:48" x14ac:dyDescent="0.25">
      <c r="B10" s="19" t="s">
        <v>47</v>
      </c>
      <c r="C10" s="219">
        <v>68.605998124772668</v>
      </c>
      <c r="D10" s="220">
        <v>91.749378487789571</v>
      </c>
      <c r="E10" s="220">
        <v>99.58570987428547</v>
      </c>
      <c r="F10" s="220">
        <v>113.78281563761162</v>
      </c>
      <c r="G10" s="220">
        <v>123.90733032262716</v>
      </c>
      <c r="H10" s="76">
        <f>G10/F10-1</f>
        <v>8.8981052439950581E-2</v>
      </c>
      <c r="I10" s="219">
        <v>67.34</v>
      </c>
      <c r="J10" s="220">
        <v>79.27</v>
      </c>
      <c r="K10" s="220">
        <v>82.53</v>
      </c>
      <c r="L10" s="220">
        <v>97.02</v>
      </c>
      <c r="M10" s="220">
        <v>107.6</v>
      </c>
      <c r="N10" s="76">
        <f t="shared" si="0"/>
        <v>0.10904968047825192</v>
      </c>
      <c r="P10" s="19" t="s">
        <v>47</v>
      </c>
      <c r="Q10" s="219">
        <v>14.137286315654363</v>
      </c>
      <c r="R10" s="220">
        <v>66.15306212844591</v>
      </c>
      <c r="S10" s="220">
        <v>81.414700866660823</v>
      </c>
      <c r="T10" s="220">
        <v>95.987960191022665</v>
      </c>
      <c r="U10" s="220">
        <v>101.3173015035609</v>
      </c>
      <c r="V10" s="76">
        <f t="shared" si="1"/>
        <v>5.5520935145746186E-2</v>
      </c>
      <c r="W10" s="219">
        <v>15.16</v>
      </c>
      <c r="X10" s="220">
        <v>53.96</v>
      </c>
      <c r="Y10" s="220">
        <v>58.56</v>
      </c>
      <c r="Z10" s="220">
        <v>74.69</v>
      </c>
      <c r="AA10" s="220">
        <v>79.97</v>
      </c>
      <c r="AB10" s="76">
        <f t="shared" si="2"/>
        <v>7.0692194403534581E-2</v>
      </c>
      <c r="AD10" s="19" t="s">
        <v>47</v>
      </c>
      <c r="AE10" s="221">
        <v>10753057.719999999</v>
      </c>
      <c r="AF10" s="53">
        <v>141629522.08000001</v>
      </c>
      <c r="AG10" s="53">
        <v>176392985.84</v>
      </c>
      <c r="AH10" s="53">
        <v>209535700.69</v>
      </c>
      <c r="AI10" s="53">
        <v>222539831.72999999</v>
      </c>
      <c r="AJ10" s="76">
        <f t="shared" si="3"/>
        <v>6.2061648669784919E-2</v>
      </c>
      <c r="AK10" s="53">
        <f t="shared" si="4"/>
        <v>13004131.039999992</v>
      </c>
      <c r="AL10" s="100">
        <f t="shared" si="5"/>
        <v>0.25237780747877403</v>
      </c>
      <c r="AM10" s="222">
        <v>2329043.2799999998</v>
      </c>
      <c r="AN10" s="223">
        <v>24139704.43</v>
      </c>
      <c r="AO10" s="223">
        <v>25469490.43</v>
      </c>
      <c r="AP10" s="223">
        <v>32488684.890000001</v>
      </c>
      <c r="AQ10" s="223">
        <v>35469619.950000003</v>
      </c>
      <c r="AR10" s="76">
        <f t="shared" si="6"/>
        <v>9.1753023247719501E-2</v>
      </c>
      <c r="AS10" s="53">
        <f t="shared" si="7"/>
        <v>2980935.0600000024</v>
      </c>
      <c r="AT10" s="76">
        <f t="shared" si="8"/>
        <v>14.229266134547746</v>
      </c>
      <c r="AU10" s="53">
        <f t="shared" si="9"/>
        <v>33140576.670000002</v>
      </c>
      <c r="AV10" s="100">
        <f t="shared" si="10"/>
        <v>0.27196493573335689</v>
      </c>
    </row>
    <row r="11" spans="2:48" x14ac:dyDescent="0.25">
      <c r="B11" s="19" t="s">
        <v>48</v>
      </c>
      <c r="C11" s="219">
        <v>54.385695459573327</v>
      </c>
      <c r="D11" s="220">
        <v>69.053002298236166</v>
      </c>
      <c r="E11" s="220">
        <v>78.125708533032878</v>
      </c>
      <c r="F11" s="220">
        <v>86.04087629442229</v>
      </c>
      <c r="G11" s="220">
        <v>103.43789968721794</v>
      </c>
      <c r="H11" s="76">
        <f>G11/F11-1</f>
        <v>0.20219486530175468</v>
      </c>
      <c r="I11" s="219">
        <v>50.39</v>
      </c>
      <c r="J11" s="220">
        <v>66.709999999999994</v>
      </c>
      <c r="K11" s="220">
        <v>58.18</v>
      </c>
      <c r="L11" s="220">
        <v>76.709999999999994</v>
      </c>
      <c r="M11" s="220">
        <v>85.07</v>
      </c>
      <c r="N11" s="76">
        <f t="shared" si="0"/>
        <v>0.10898187980706564</v>
      </c>
      <c r="P11" s="19" t="s">
        <v>48</v>
      </c>
      <c r="Q11" s="219">
        <v>19.218728302184203</v>
      </c>
      <c r="R11" s="220">
        <v>49.444334994722752</v>
      </c>
      <c r="S11" s="220">
        <v>54.895985344462289</v>
      </c>
      <c r="T11" s="220">
        <v>63.19860642891576</v>
      </c>
      <c r="U11" s="220">
        <v>70.782903103112503</v>
      </c>
      <c r="V11" s="76">
        <f t="shared" si="1"/>
        <v>0.1200073403948767</v>
      </c>
      <c r="W11" s="219">
        <v>19.03</v>
      </c>
      <c r="X11" s="220">
        <v>35.21</v>
      </c>
      <c r="Y11" s="220">
        <v>27.56</v>
      </c>
      <c r="Z11" s="220">
        <v>28.5</v>
      </c>
      <c r="AA11" s="220">
        <v>40.020000000000003</v>
      </c>
      <c r="AB11" s="76">
        <f t="shared" si="2"/>
        <v>0.40421052631578958</v>
      </c>
      <c r="AD11" s="19" t="s">
        <v>48</v>
      </c>
      <c r="AE11" s="221">
        <v>684823.49</v>
      </c>
      <c r="AF11" s="53">
        <v>2996981.0000000005</v>
      </c>
      <c r="AG11" s="53">
        <v>3730293.5300000003</v>
      </c>
      <c r="AH11" s="53">
        <v>4322585.34</v>
      </c>
      <c r="AI11" s="53">
        <v>4826897.7100000009</v>
      </c>
      <c r="AJ11" s="76">
        <f t="shared" si="3"/>
        <v>0.11666915291023527</v>
      </c>
      <c r="AK11" s="53">
        <f t="shared" si="4"/>
        <v>504312.37000000104</v>
      </c>
      <c r="AL11" s="100">
        <f t="shared" si="5"/>
        <v>5.4740845784952254E-3</v>
      </c>
      <c r="AM11" s="222">
        <v>139202.99</v>
      </c>
      <c r="AN11" s="223">
        <v>447473.95</v>
      </c>
      <c r="AO11" s="223">
        <v>384494.2</v>
      </c>
      <c r="AP11" s="223">
        <v>397521.95</v>
      </c>
      <c r="AQ11" s="223">
        <v>560823.26</v>
      </c>
      <c r="AR11" s="76">
        <f t="shared" si="6"/>
        <v>0.4107982213309227</v>
      </c>
      <c r="AS11" s="53">
        <f t="shared" si="7"/>
        <v>163301.31</v>
      </c>
      <c r="AT11" s="76">
        <f t="shared" si="8"/>
        <v>3.0288161913763494</v>
      </c>
      <c r="AU11" s="53">
        <f t="shared" si="9"/>
        <v>421620.27</v>
      </c>
      <c r="AV11" s="100">
        <f t="shared" si="10"/>
        <v>4.3001380358368259E-3</v>
      </c>
    </row>
    <row r="12" spans="2:48" x14ac:dyDescent="0.25">
      <c r="B12" s="19" t="s">
        <v>49</v>
      </c>
      <c r="C12" s="219">
        <v>154.48940917080748</v>
      </c>
      <c r="D12" s="220">
        <v>236.67629712851519</v>
      </c>
      <c r="E12" s="220">
        <v>166.96534083631551</v>
      </c>
      <c r="F12" s="220">
        <v>195.22665126196995</v>
      </c>
      <c r="G12" s="220">
        <v>217.32573280048848</v>
      </c>
      <c r="H12" s="76">
        <f t="shared" ref="H12:H18" si="11">G12/F12-1</f>
        <v>0.11319705273674097</v>
      </c>
      <c r="I12" s="219">
        <v>160.93</v>
      </c>
      <c r="J12" s="220">
        <v>104.86</v>
      </c>
      <c r="K12" s="220">
        <v>153.51</v>
      </c>
      <c r="L12" s="220">
        <v>130.86000000000001</v>
      </c>
      <c r="M12" s="220">
        <v>161.69999999999999</v>
      </c>
      <c r="N12" s="76">
        <f t="shared" si="0"/>
        <v>0.23567171022466726</v>
      </c>
      <c r="P12" s="19" t="s">
        <v>49</v>
      </c>
      <c r="Q12" s="219">
        <v>36.316833258124703</v>
      </c>
      <c r="R12" s="220">
        <v>117.61546768022718</v>
      </c>
      <c r="S12" s="220">
        <v>92.168248419946877</v>
      </c>
      <c r="T12" s="220">
        <v>127.96940866594741</v>
      </c>
      <c r="U12" s="220">
        <v>160.40557580035642</v>
      </c>
      <c r="V12" s="76">
        <f t="shared" si="1"/>
        <v>0.25346813330270734</v>
      </c>
      <c r="W12" s="219">
        <v>51.71</v>
      </c>
      <c r="X12" s="220">
        <v>40.42</v>
      </c>
      <c r="Y12" s="220">
        <v>53.45</v>
      </c>
      <c r="Z12" s="220">
        <v>80.97</v>
      </c>
      <c r="AA12" s="220">
        <v>109.85</v>
      </c>
      <c r="AB12" s="76">
        <f t="shared" si="2"/>
        <v>0.35667531184389278</v>
      </c>
      <c r="AD12" s="19" t="s">
        <v>49</v>
      </c>
      <c r="AE12" s="221">
        <v>6696030.4400000004</v>
      </c>
      <c r="AF12" s="53">
        <v>28784183.25</v>
      </c>
      <c r="AG12" s="53">
        <v>22634832.440000001</v>
      </c>
      <c r="AH12" s="53">
        <v>22717136.969999999</v>
      </c>
      <c r="AI12" s="53">
        <v>40934269.170000002</v>
      </c>
      <c r="AJ12" s="76">
        <f t="shared" si="3"/>
        <v>0.80191144791077096</v>
      </c>
      <c r="AK12" s="53">
        <f t="shared" si="4"/>
        <v>18217132.200000003</v>
      </c>
      <c r="AL12" s="100">
        <f t="shared" si="5"/>
        <v>4.6422705650306713E-2</v>
      </c>
      <c r="AM12" s="222">
        <v>1957390.92</v>
      </c>
      <c r="AN12" s="223">
        <v>2068539.88</v>
      </c>
      <c r="AO12" s="223">
        <v>2536858.79</v>
      </c>
      <c r="AP12" s="223">
        <v>3516583.46</v>
      </c>
      <c r="AQ12" s="223">
        <v>5754963.5300000003</v>
      </c>
      <c r="AR12" s="76">
        <f t="shared" si="6"/>
        <v>0.63652124155756584</v>
      </c>
      <c r="AS12" s="53">
        <f t="shared" si="7"/>
        <v>2238380.0700000003</v>
      </c>
      <c r="AT12" s="76">
        <f t="shared" si="8"/>
        <v>1.940119661942644</v>
      </c>
      <c r="AU12" s="53">
        <f t="shared" si="9"/>
        <v>3797572.6100000003</v>
      </c>
      <c r="AV12" s="100">
        <f t="shared" si="10"/>
        <v>4.4126446485487719E-2</v>
      </c>
    </row>
    <row r="13" spans="2:48" x14ac:dyDescent="0.25">
      <c r="B13" s="19" t="s">
        <v>50</v>
      </c>
      <c r="C13" s="219">
        <v>35.164202003230017</v>
      </c>
      <c r="D13" s="220">
        <v>56.134315429729149</v>
      </c>
      <c r="E13" s="220">
        <v>63.521467355569442</v>
      </c>
      <c r="F13" s="220">
        <v>73.307692546764059</v>
      </c>
      <c r="G13" s="220">
        <v>80.740314642419676</v>
      </c>
      <c r="H13" s="76">
        <f t="shared" si="11"/>
        <v>0.10138938817252008</v>
      </c>
      <c r="I13" s="219">
        <v>33.96</v>
      </c>
      <c r="J13" s="220">
        <v>46.88</v>
      </c>
      <c r="K13" s="220">
        <v>54.44</v>
      </c>
      <c r="L13" s="220">
        <v>58.54</v>
      </c>
      <c r="M13" s="220">
        <v>66.95</v>
      </c>
      <c r="N13" s="76">
        <f t="shared" si="0"/>
        <v>0.14366245302357372</v>
      </c>
      <c r="P13" s="19" t="s">
        <v>50</v>
      </c>
      <c r="Q13" s="219">
        <v>10.539728120072974</v>
      </c>
      <c r="R13" s="220">
        <v>36.382449139046848</v>
      </c>
      <c r="S13" s="220">
        <v>50.331836134752088</v>
      </c>
      <c r="T13" s="220">
        <v>59.591288416812354</v>
      </c>
      <c r="U13" s="220">
        <v>65.332979640246435</v>
      </c>
      <c r="V13" s="76">
        <f t="shared" si="1"/>
        <v>9.6351184476390461E-2</v>
      </c>
      <c r="W13" s="219">
        <v>14.65</v>
      </c>
      <c r="X13" s="220">
        <v>30.01</v>
      </c>
      <c r="Y13" s="220">
        <v>36.36</v>
      </c>
      <c r="Z13" s="220">
        <v>39.32</v>
      </c>
      <c r="AA13" s="220">
        <v>47.74</v>
      </c>
      <c r="AB13" s="76">
        <f t="shared" si="2"/>
        <v>0.2141403865717193</v>
      </c>
      <c r="AD13" s="19" t="s">
        <v>50</v>
      </c>
      <c r="AE13" s="221">
        <v>4319463.5500000007</v>
      </c>
      <c r="AF13" s="53">
        <v>48806993.219999999</v>
      </c>
      <c r="AG13" s="53">
        <v>70738269.140000001</v>
      </c>
      <c r="AH13" s="53">
        <v>87872326.560000002</v>
      </c>
      <c r="AI13" s="53">
        <v>95433704.729999989</v>
      </c>
      <c r="AJ13" s="76">
        <f t="shared" si="3"/>
        <v>8.6049595657820888E-2</v>
      </c>
      <c r="AK13" s="53">
        <f t="shared" si="4"/>
        <v>7561378.1699999869</v>
      </c>
      <c r="AL13" s="100">
        <f t="shared" si="5"/>
        <v>0.10822938514915406</v>
      </c>
      <c r="AM13" s="222">
        <v>1280826.01</v>
      </c>
      <c r="AN13" s="223">
        <v>8016409.6399999997</v>
      </c>
      <c r="AO13" s="223">
        <v>10194390.619999999</v>
      </c>
      <c r="AP13" s="223">
        <v>11946130.1</v>
      </c>
      <c r="AQ13" s="223">
        <v>13971138.93</v>
      </c>
      <c r="AR13" s="76">
        <f t="shared" si="6"/>
        <v>0.16951170069711541</v>
      </c>
      <c r="AS13" s="53">
        <f t="shared" si="7"/>
        <v>2025008.83</v>
      </c>
      <c r="AT13" s="76">
        <f t="shared" si="8"/>
        <v>9.9079131911132876</v>
      </c>
      <c r="AU13" s="53">
        <f t="shared" si="9"/>
        <v>12690312.92</v>
      </c>
      <c r="AV13" s="100">
        <f t="shared" si="10"/>
        <v>0.1071243477256161</v>
      </c>
    </row>
    <row r="14" spans="2:48" x14ac:dyDescent="0.25">
      <c r="B14" s="19" t="s">
        <v>51</v>
      </c>
      <c r="C14" s="219">
        <v>80.611090552006999</v>
      </c>
      <c r="D14" s="220">
        <v>89.354754765392471</v>
      </c>
      <c r="E14" s="220">
        <v>99.460677559462709</v>
      </c>
      <c r="F14" s="220">
        <v>111.53278240164596</v>
      </c>
      <c r="G14" s="220">
        <v>120.06942655265695</v>
      </c>
      <c r="H14" s="76">
        <f t="shared" si="11"/>
        <v>7.6539327426346171E-2</v>
      </c>
      <c r="I14" s="219">
        <v>80.28</v>
      </c>
      <c r="J14" s="220">
        <v>82.54</v>
      </c>
      <c r="K14" s="220">
        <v>86.96</v>
      </c>
      <c r="L14" s="220">
        <v>99.78</v>
      </c>
      <c r="M14" s="220">
        <v>106.08</v>
      </c>
      <c r="N14" s="76">
        <f t="shared" si="0"/>
        <v>6.3138905592303063E-2</v>
      </c>
      <c r="P14" s="19" t="s">
        <v>51</v>
      </c>
      <c r="Q14" s="219">
        <v>31.407207596971087</v>
      </c>
      <c r="R14" s="220">
        <v>69.287823586122954</v>
      </c>
      <c r="S14" s="220">
        <v>81.552824481819684</v>
      </c>
      <c r="T14" s="220">
        <v>94.069200130065227</v>
      </c>
      <c r="U14" s="220">
        <v>100.64893668336411</v>
      </c>
      <c r="V14" s="76">
        <f t="shared" si="1"/>
        <v>6.9945705333960273E-2</v>
      </c>
      <c r="W14" s="219">
        <v>36.950000000000003</v>
      </c>
      <c r="X14" s="220">
        <v>59.7</v>
      </c>
      <c r="Y14" s="220">
        <v>60.27</v>
      </c>
      <c r="Z14" s="220">
        <v>69.36</v>
      </c>
      <c r="AA14" s="220">
        <v>82.85</v>
      </c>
      <c r="AB14" s="76">
        <f t="shared" si="2"/>
        <v>0.19449250288350628</v>
      </c>
      <c r="AD14" s="19" t="s">
        <v>51</v>
      </c>
      <c r="AE14" s="221">
        <v>1123967.6199999999</v>
      </c>
      <c r="AF14" s="53">
        <v>3403215.3</v>
      </c>
      <c r="AG14" s="53">
        <v>4174619.51</v>
      </c>
      <c r="AH14" s="53">
        <v>4918637.4700000007</v>
      </c>
      <c r="AI14" s="53">
        <v>5228187.7</v>
      </c>
      <c r="AJ14" s="76">
        <f t="shared" si="3"/>
        <v>6.2934142206662713E-2</v>
      </c>
      <c r="AK14" s="53">
        <f t="shared" si="4"/>
        <v>309550.22999999952</v>
      </c>
      <c r="AL14" s="100">
        <f t="shared" si="5"/>
        <v>5.9291792330209581E-3</v>
      </c>
      <c r="AM14" s="222">
        <v>271492.53999999998</v>
      </c>
      <c r="AN14" s="223">
        <v>627335.91</v>
      </c>
      <c r="AO14" s="223">
        <v>633392.22</v>
      </c>
      <c r="AP14" s="223">
        <v>739635.33</v>
      </c>
      <c r="AQ14" s="223">
        <v>883542.71</v>
      </c>
      <c r="AR14" s="76">
        <f t="shared" si="6"/>
        <v>0.19456531369316821</v>
      </c>
      <c r="AS14" s="53">
        <f t="shared" si="7"/>
        <v>143907.38</v>
      </c>
      <c r="AT14" s="76">
        <f t="shared" si="8"/>
        <v>2.254390378461228</v>
      </c>
      <c r="AU14" s="53">
        <f t="shared" si="9"/>
        <v>612050.16999999993</v>
      </c>
      <c r="AV14" s="100">
        <f t="shared" si="10"/>
        <v>6.7746042016112989E-3</v>
      </c>
    </row>
    <row r="15" spans="2:48" x14ac:dyDescent="0.25">
      <c r="B15" s="19" t="s">
        <v>52</v>
      </c>
      <c r="C15" s="219">
        <v>107.84751943500432</v>
      </c>
      <c r="D15" s="220">
        <v>118.83918536650482</v>
      </c>
      <c r="E15" s="220">
        <v>141.30959432666666</v>
      </c>
      <c r="F15" s="220">
        <v>163.99167209658259</v>
      </c>
      <c r="G15" s="220">
        <v>191.18215536599405</v>
      </c>
      <c r="H15" s="76">
        <f t="shared" si="11"/>
        <v>0.16580404920438685</v>
      </c>
      <c r="I15" s="219">
        <v>92.13</v>
      </c>
      <c r="J15" s="220">
        <v>110.06</v>
      </c>
      <c r="K15" s="220">
        <v>137.72</v>
      </c>
      <c r="L15" s="220">
        <v>134.81</v>
      </c>
      <c r="M15" s="220">
        <v>156.78</v>
      </c>
      <c r="N15" s="76">
        <f t="shared" si="0"/>
        <v>0.16297010607521689</v>
      </c>
      <c r="P15" s="19" t="s">
        <v>52</v>
      </c>
      <c r="Q15" s="219">
        <v>44.959498197315753</v>
      </c>
      <c r="R15" s="220">
        <v>88.148081426396161</v>
      </c>
      <c r="S15" s="220">
        <v>111.84802044236957</v>
      </c>
      <c r="T15" s="220">
        <v>141.36123737760903</v>
      </c>
      <c r="U15" s="220">
        <v>158.99894520799916</v>
      </c>
      <c r="V15" s="76">
        <f t="shared" si="1"/>
        <v>0.12477046860643748</v>
      </c>
      <c r="W15" s="219">
        <v>47.09</v>
      </c>
      <c r="X15" s="220">
        <v>74.209999999999994</v>
      </c>
      <c r="Y15" s="220">
        <v>101.32</v>
      </c>
      <c r="Z15" s="220">
        <v>107.84</v>
      </c>
      <c r="AA15" s="220">
        <v>121.14</v>
      </c>
      <c r="AB15" s="76">
        <f t="shared" si="2"/>
        <v>0.12333086053412456</v>
      </c>
      <c r="AD15" s="19" t="s">
        <v>52</v>
      </c>
      <c r="AE15" s="221">
        <v>3944626.17</v>
      </c>
      <c r="AF15" s="53">
        <v>20711631.059999999</v>
      </c>
      <c r="AG15" s="53">
        <v>30146808.84</v>
      </c>
      <c r="AH15" s="53">
        <v>38418093.060000002</v>
      </c>
      <c r="AI15" s="53">
        <v>43479894.840000004</v>
      </c>
      <c r="AJ15" s="76">
        <f t="shared" si="3"/>
        <v>0.13175567491324092</v>
      </c>
      <c r="AK15" s="53">
        <f t="shared" si="4"/>
        <v>5061801.7800000012</v>
      </c>
      <c r="AL15" s="100">
        <f t="shared" si="5"/>
        <v>4.9309646923973889E-2</v>
      </c>
      <c r="AM15" s="222">
        <v>919570.67</v>
      </c>
      <c r="AN15" s="223">
        <v>3319775.68</v>
      </c>
      <c r="AO15" s="223">
        <v>5606630.8099999996</v>
      </c>
      <c r="AP15" s="223">
        <v>5977140.8700000001</v>
      </c>
      <c r="AQ15" s="223">
        <v>6800983.6900000004</v>
      </c>
      <c r="AR15" s="76">
        <f t="shared" si="6"/>
        <v>0.13783225758237827</v>
      </c>
      <c r="AS15" s="53">
        <f t="shared" si="7"/>
        <v>823842.8200000003</v>
      </c>
      <c r="AT15" s="76">
        <f t="shared" si="8"/>
        <v>6.395824934259811</v>
      </c>
      <c r="AU15" s="53">
        <f t="shared" si="9"/>
        <v>5881413.0200000005</v>
      </c>
      <c r="AV15" s="100">
        <f t="shared" si="10"/>
        <v>5.2146853977623697E-2</v>
      </c>
    </row>
    <row r="16" spans="2:48" x14ac:dyDescent="0.25">
      <c r="B16" s="19" t="s">
        <v>53</v>
      </c>
      <c r="C16" s="219">
        <v>63.394620252519019</v>
      </c>
      <c r="D16" s="220">
        <v>75.761882314410343</v>
      </c>
      <c r="E16" s="220">
        <v>87.685735766659221</v>
      </c>
      <c r="F16" s="220">
        <v>97.331889797767843</v>
      </c>
      <c r="G16" s="220">
        <v>107.17649698300404</v>
      </c>
      <c r="H16" s="76">
        <f t="shared" si="11"/>
        <v>0.10114472456756896</v>
      </c>
      <c r="I16" s="219">
        <v>65.77</v>
      </c>
      <c r="J16" s="220">
        <v>71.44</v>
      </c>
      <c r="K16" s="220">
        <v>78.97</v>
      </c>
      <c r="L16" s="220">
        <v>79.5</v>
      </c>
      <c r="M16" s="220">
        <v>90.02</v>
      </c>
      <c r="N16" s="76">
        <f t="shared" si="0"/>
        <v>0.13232704402515716</v>
      </c>
      <c r="P16" s="19" t="s">
        <v>53</v>
      </c>
      <c r="Q16" s="219">
        <v>26.247603193336275</v>
      </c>
      <c r="R16" s="220">
        <v>56.218571331512265</v>
      </c>
      <c r="S16" s="220">
        <v>64.730510163947514</v>
      </c>
      <c r="T16" s="220">
        <v>75.245820492638387</v>
      </c>
      <c r="U16" s="220">
        <v>81.884457754327471</v>
      </c>
      <c r="V16" s="76">
        <f t="shared" si="1"/>
        <v>8.8225993393727054E-2</v>
      </c>
      <c r="W16" s="219">
        <v>28.77</v>
      </c>
      <c r="X16" s="220">
        <v>52.03</v>
      </c>
      <c r="Y16" s="220">
        <v>48.39</v>
      </c>
      <c r="Z16" s="220">
        <v>46.6</v>
      </c>
      <c r="AA16" s="220">
        <v>60.98</v>
      </c>
      <c r="AB16" s="76">
        <f t="shared" si="2"/>
        <v>0.30858369098712446</v>
      </c>
      <c r="AD16" s="19" t="s">
        <v>53</v>
      </c>
      <c r="AE16" s="221">
        <v>4357954.3599999994</v>
      </c>
      <c r="AF16" s="53">
        <v>11562666.579999998</v>
      </c>
      <c r="AG16" s="53">
        <v>14902487.529999999</v>
      </c>
      <c r="AH16" s="53">
        <v>16813605.07</v>
      </c>
      <c r="AI16" s="53">
        <v>17409143.960000001</v>
      </c>
      <c r="AJ16" s="76">
        <f t="shared" si="3"/>
        <v>3.542005938170889E-2</v>
      </c>
      <c r="AK16" s="53">
        <f t="shared" si="4"/>
        <v>595538.8900000006</v>
      </c>
      <c r="AL16" s="100">
        <f t="shared" si="5"/>
        <v>1.9743349082953592E-2</v>
      </c>
      <c r="AM16" s="222">
        <v>1115784.1499999999</v>
      </c>
      <c r="AN16" s="223">
        <v>2327395.5499999998</v>
      </c>
      <c r="AO16" s="223">
        <v>2293561.5499999998</v>
      </c>
      <c r="AP16" s="223">
        <v>2123583.19</v>
      </c>
      <c r="AQ16" s="223">
        <v>2661565.9</v>
      </c>
      <c r="AR16" s="76">
        <f t="shared" si="6"/>
        <v>0.25333724270062619</v>
      </c>
      <c r="AS16" s="53">
        <f t="shared" si="7"/>
        <v>537982.71</v>
      </c>
      <c r="AT16" s="76">
        <f t="shared" si="8"/>
        <v>1.3853770462683128</v>
      </c>
      <c r="AU16" s="53">
        <f t="shared" si="9"/>
        <v>1545781.75</v>
      </c>
      <c r="AV16" s="100">
        <f t="shared" si="10"/>
        <v>2.0407678457338364E-2</v>
      </c>
    </row>
    <row r="17" spans="2:48" x14ac:dyDescent="0.25">
      <c r="B17" s="19" t="s">
        <v>54</v>
      </c>
      <c r="C17" s="219">
        <v>84.79904791982085</v>
      </c>
      <c r="D17" s="220">
        <v>108.55793877235132</v>
      </c>
      <c r="E17" s="220">
        <v>124.89683916108375</v>
      </c>
      <c r="F17" s="220">
        <v>138.28996695676636</v>
      </c>
      <c r="G17" s="220">
        <v>115.38530827077689</v>
      </c>
      <c r="H17" s="76">
        <f t="shared" si="11"/>
        <v>-0.16562776888326369</v>
      </c>
      <c r="I17" s="219">
        <v>80.63</v>
      </c>
      <c r="J17" s="220">
        <v>95.86</v>
      </c>
      <c r="K17" s="220">
        <v>113.97</v>
      </c>
      <c r="L17" s="220">
        <v>122.94</v>
      </c>
      <c r="M17" s="220">
        <v>91.08</v>
      </c>
      <c r="N17" s="76">
        <f t="shared" si="0"/>
        <v>-0.25915080527086387</v>
      </c>
      <c r="P17" s="19" t="s">
        <v>54</v>
      </c>
      <c r="Q17" s="219">
        <v>25.330788310187259</v>
      </c>
      <c r="R17" s="220">
        <v>77.907610986334461</v>
      </c>
      <c r="S17" s="220">
        <v>103.81438075227631</v>
      </c>
      <c r="T17" s="220">
        <v>119.46333206455625</v>
      </c>
      <c r="U17" s="220">
        <v>98.652309276117307</v>
      </c>
      <c r="V17" s="76">
        <f t="shared" si="1"/>
        <v>-0.17420427196181809</v>
      </c>
      <c r="W17" s="219">
        <v>29.03</v>
      </c>
      <c r="X17" s="220">
        <v>65.599999999999994</v>
      </c>
      <c r="Y17" s="220">
        <v>86.93</v>
      </c>
      <c r="Z17" s="220">
        <v>98.95</v>
      </c>
      <c r="AA17" s="220">
        <v>72.53</v>
      </c>
      <c r="AB17" s="76">
        <f t="shared" si="2"/>
        <v>-0.26700353713996972</v>
      </c>
      <c r="AD17" s="19" t="s">
        <v>54</v>
      </c>
      <c r="AE17" s="221">
        <v>4159050.5600000005</v>
      </c>
      <c r="AF17" s="53">
        <v>32009049.5</v>
      </c>
      <c r="AG17" s="53">
        <v>41935965.370000005</v>
      </c>
      <c r="AH17" s="53">
        <v>49426144.450000003</v>
      </c>
      <c r="AI17" s="53">
        <v>40831148.799999997</v>
      </c>
      <c r="AJ17" s="76">
        <f t="shared" si="3"/>
        <v>-0.17389573363738275</v>
      </c>
      <c r="AK17" s="53">
        <f t="shared" si="4"/>
        <v>-8594995.650000006</v>
      </c>
      <c r="AL17" s="100">
        <f t="shared" si="5"/>
        <v>4.6305758977503539E-2</v>
      </c>
      <c r="AM17" s="222">
        <v>882765.87</v>
      </c>
      <c r="AN17" s="223">
        <v>5533119.9100000001</v>
      </c>
      <c r="AO17" s="223">
        <v>7023051.9699999997</v>
      </c>
      <c r="AP17" s="223">
        <v>8349188.1500000004</v>
      </c>
      <c r="AQ17" s="223">
        <v>6163335.5700000003</v>
      </c>
      <c r="AR17" s="76">
        <f t="shared" si="6"/>
        <v>-0.26180420667607063</v>
      </c>
      <c r="AS17" s="53">
        <f t="shared" si="7"/>
        <v>-2185852.58</v>
      </c>
      <c r="AT17" s="76">
        <f t="shared" si="8"/>
        <v>5.9818462397056651</v>
      </c>
      <c r="AU17" s="53">
        <f t="shared" si="9"/>
        <v>5280569.7</v>
      </c>
      <c r="AV17" s="100">
        <f t="shared" si="10"/>
        <v>4.7257657808599168E-2</v>
      </c>
    </row>
    <row r="18" spans="2:48" x14ac:dyDescent="0.25">
      <c r="B18" s="23" t="s">
        <v>55</v>
      </c>
      <c r="C18" s="219">
        <v>79.290809248569559</v>
      </c>
      <c r="D18" s="220">
        <v>62.000242937734313</v>
      </c>
      <c r="E18" s="220">
        <v>71.091270430905183</v>
      </c>
      <c r="F18" s="220">
        <v>77.162788348329599</v>
      </c>
      <c r="G18" s="220">
        <v>77.905957326338452</v>
      </c>
      <c r="H18" s="76">
        <f t="shared" si="11"/>
        <v>9.6311835525437761E-3</v>
      </c>
      <c r="I18" s="219">
        <v>79.44</v>
      </c>
      <c r="J18" s="220">
        <v>51.13</v>
      </c>
      <c r="K18" s="220">
        <v>53.39</v>
      </c>
      <c r="L18" s="220">
        <v>54.91</v>
      </c>
      <c r="M18" s="220">
        <v>77.97</v>
      </c>
      <c r="N18" s="76">
        <f t="shared" si="0"/>
        <v>0.4199599344381717</v>
      </c>
      <c r="P18" s="23" t="s">
        <v>55</v>
      </c>
      <c r="Q18" s="219">
        <v>16.728878531526679</v>
      </c>
      <c r="R18" s="220">
        <v>42.193841171498114</v>
      </c>
      <c r="S18" s="220">
        <v>57.98342362668452</v>
      </c>
      <c r="T18" s="220">
        <v>63.589757842486854</v>
      </c>
      <c r="U18" s="220">
        <v>61.640685361972558</v>
      </c>
      <c r="V18" s="76">
        <f t="shared" si="1"/>
        <v>-3.0650729718804559E-2</v>
      </c>
      <c r="W18" s="219">
        <v>30.5</v>
      </c>
      <c r="X18" s="220">
        <v>34.869999999999997</v>
      </c>
      <c r="Y18" s="220">
        <v>38.43</v>
      </c>
      <c r="Z18" s="220">
        <v>39.17</v>
      </c>
      <c r="AA18" s="220">
        <v>55.49</v>
      </c>
      <c r="AB18" s="76">
        <f t="shared" si="2"/>
        <v>0.41664539188154204</v>
      </c>
      <c r="AD18" s="23" t="s">
        <v>55</v>
      </c>
      <c r="AE18" s="221">
        <v>2716619.25</v>
      </c>
      <c r="AF18" s="53">
        <v>8926426.4600000009</v>
      </c>
      <c r="AG18" s="53">
        <v>10734483.330000002</v>
      </c>
      <c r="AH18" s="53">
        <v>12248651.059999999</v>
      </c>
      <c r="AI18" s="53">
        <v>11859916.41</v>
      </c>
      <c r="AJ18" s="76">
        <f t="shared" si="3"/>
        <v>-3.1736935609952721E-2</v>
      </c>
      <c r="AK18" s="53">
        <f t="shared" si="4"/>
        <v>-388734.64999999851</v>
      </c>
      <c r="AL18" s="100">
        <f t="shared" si="5"/>
        <v>1.3450085214717229E-2</v>
      </c>
      <c r="AM18" s="222">
        <v>848948.24</v>
      </c>
      <c r="AN18" s="223">
        <v>1322071.6100000001</v>
      </c>
      <c r="AO18" s="223">
        <v>1460689.78</v>
      </c>
      <c r="AP18" s="223">
        <v>1532384.51</v>
      </c>
      <c r="AQ18" s="223">
        <v>2196665.04</v>
      </c>
      <c r="AR18" s="76">
        <f t="shared" si="6"/>
        <v>0.43349467817316945</v>
      </c>
      <c r="AS18" s="53">
        <f t="shared" si="7"/>
        <v>664280.53</v>
      </c>
      <c r="AT18" s="76">
        <f t="shared" si="8"/>
        <v>1.5875135096575499</v>
      </c>
      <c r="AU18" s="53">
        <f t="shared" si="9"/>
        <v>1347716.8</v>
      </c>
      <c r="AV18" s="100">
        <f t="shared" si="10"/>
        <v>1.6843029817445558E-2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167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168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169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170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171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6592.4915951569301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172</v>
      </c>
      <c r="C27" s="283"/>
      <c r="D27" s="283"/>
      <c r="E27" s="283"/>
      <c r="F27" s="283"/>
      <c r="G27" s="283"/>
      <c r="H27" s="283"/>
      <c r="I27" s="146"/>
      <c r="P27" s="283" t="s">
        <v>173</v>
      </c>
      <c r="Q27" s="283"/>
      <c r="R27" s="283"/>
      <c r="S27" s="283"/>
      <c r="T27" s="283"/>
      <c r="U27" s="283"/>
      <c r="V27" s="283"/>
      <c r="W27" s="283"/>
      <c r="AE27" s="283" t="s">
        <v>174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167</v>
      </c>
      <c r="C43" s="281"/>
      <c r="D43" s="281"/>
      <c r="E43" s="281"/>
      <c r="F43" s="281"/>
      <c r="G43" s="281"/>
      <c r="H43" s="281"/>
      <c r="P43" s="281" t="s">
        <v>168</v>
      </c>
      <c r="Q43" s="281"/>
      <c r="R43" s="281"/>
      <c r="S43" s="281"/>
      <c r="T43" s="281"/>
      <c r="U43" s="281"/>
      <c r="V43" s="281"/>
      <c r="W43" s="281"/>
      <c r="AE43" s="319" t="s">
        <v>169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170</v>
      </c>
      <c r="C44" s="281"/>
      <c r="D44" s="281"/>
      <c r="E44" s="281"/>
      <c r="F44" s="281"/>
      <c r="G44" s="281"/>
      <c r="H44" s="281"/>
      <c r="P44" s="320" t="s">
        <v>171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66667-C392-4F6A-980F-B998D7DE7830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86.17</v>
      </c>
      <c r="L6" s="229">
        <v>87.38</v>
      </c>
      <c r="M6" s="229">
        <v>94.03</v>
      </c>
      <c r="N6" s="229">
        <v>102.38</v>
      </c>
      <c r="O6" s="229">
        <v>107.69</v>
      </c>
      <c r="P6" s="95">
        <f t="shared" ref="P6:P51" si="2">IFERROR(O6/N6-1,"-")</f>
        <v>5.1865598749755826E-2</v>
      </c>
      <c r="Q6" s="228">
        <f t="shared" ref="Q6:Q51" si="3">IFERROR(O6-N6,"-")</f>
        <v>5.3100000000000023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95.22</v>
      </c>
      <c r="L7" s="231">
        <v>93.56</v>
      </c>
      <c r="M7" s="231">
        <v>102.22</v>
      </c>
      <c r="N7" s="231">
        <v>110.27</v>
      </c>
      <c r="O7" s="231">
        <v>115.62</v>
      </c>
      <c r="P7" s="98">
        <f t="shared" si="2"/>
        <v>4.851727577763687E-2</v>
      </c>
      <c r="Q7" s="230">
        <f t="shared" si="3"/>
        <v>5.3500000000000085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104.71</v>
      </c>
      <c r="L8" s="233">
        <v>100.8</v>
      </c>
      <c r="M8" s="233">
        <v>109.95</v>
      </c>
      <c r="N8" s="233">
        <v>118.34</v>
      </c>
      <c r="O8" s="233">
        <v>124.12</v>
      </c>
      <c r="P8" s="100">
        <f t="shared" si="2"/>
        <v>4.8842318742606139E-2</v>
      </c>
      <c r="Q8" s="232">
        <f t="shared" si="3"/>
        <v>5.7800000000000011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44.93</v>
      </c>
      <c r="L9" s="233">
        <v>53.93</v>
      </c>
      <c r="M9" s="233">
        <v>58.18</v>
      </c>
      <c r="N9" s="233">
        <v>63.87</v>
      </c>
      <c r="O9" s="233">
        <v>68.12</v>
      </c>
      <c r="P9" s="100">
        <f t="shared" si="2"/>
        <v>6.6541412243619869E-2</v>
      </c>
      <c r="Q9" s="232">
        <f t="shared" si="3"/>
        <v>4.2500000000000071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55.87</v>
      </c>
      <c r="L10" s="231">
        <v>62</v>
      </c>
      <c r="M10" s="231">
        <v>61.19</v>
      </c>
      <c r="N10" s="231">
        <v>72.44</v>
      </c>
      <c r="O10" s="231">
        <v>78.62</v>
      </c>
      <c r="P10" s="98">
        <f t="shared" si="2"/>
        <v>8.5311982330204428E-2</v>
      </c>
      <c r="Q10" s="230">
        <f t="shared" si="3"/>
        <v>6.1800000000000068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112.98</v>
      </c>
      <c r="L11" s="235">
        <v>108.31</v>
      </c>
      <c r="M11" s="235">
        <v>112.07</v>
      </c>
      <c r="N11" s="235">
        <v>120.74</v>
      </c>
      <c r="O11" s="235">
        <v>123.41</v>
      </c>
      <c r="P11" s="102">
        <f t="shared" si="2"/>
        <v>2.2113632598973032E-2</v>
      </c>
      <c r="Q11" s="234">
        <f t="shared" si="3"/>
        <v>2.6700000000000017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121.35</v>
      </c>
      <c r="L12" s="231">
        <v>114.25</v>
      </c>
      <c r="M12" s="231">
        <v>121.58</v>
      </c>
      <c r="N12" s="231">
        <v>131.06</v>
      </c>
      <c r="O12" s="231">
        <v>134.24</v>
      </c>
      <c r="P12" s="98">
        <f t="shared" si="2"/>
        <v>2.4263696017091441E-2</v>
      </c>
      <c r="Q12" s="230">
        <f t="shared" si="3"/>
        <v>3.1800000000000068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122.22</v>
      </c>
      <c r="L13" s="233">
        <v>121.39</v>
      </c>
      <c r="M13" s="233">
        <v>129.54</v>
      </c>
      <c r="N13" s="233">
        <v>139.09</v>
      </c>
      <c r="O13" s="233">
        <v>143.36000000000001</v>
      </c>
      <c r="P13" s="100">
        <f t="shared" si="2"/>
        <v>3.0699547055863086E-2</v>
      </c>
      <c r="Q13" s="232">
        <f t="shared" si="3"/>
        <v>4.2700000000000102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35.49</v>
      </c>
      <c r="L14" s="233">
        <v>48.12</v>
      </c>
      <c r="M14" s="233">
        <v>49.27</v>
      </c>
      <c r="N14" s="233">
        <v>51.81</v>
      </c>
      <c r="O14" s="233">
        <v>55.62</v>
      </c>
      <c r="P14" s="100">
        <f t="shared" si="2"/>
        <v>7.3537927041111617E-2</v>
      </c>
      <c r="Q14" s="232">
        <f t="shared" si="3"/>
        <v>3.8099999999999952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66.459999999999994</v>
      </c>
      <c r="L15" s="231">
        <v>72.819999999999993</v>
      </c>
      <c r="M15" s="231">
        <v>61.59</v>
      </c>
      <c r="N15" s="231">
        <v>71.89</v>
      </c>
      <c r="O15" s="231">
        <v>74.7</v>
      </c>
      <c r="P15" s="98">
        <f t="shared" si="2"/>
        <v>3.9087494783697441E-2</v>
      </c>
      <c r="Q15" s="230">
        <f t="shared" si="3"/>
        <v>2.8100000000000023</v>
      </c>
    </row>
    <row r="16" spans="2:17" x14ac:dyDescent="0.25">
      <c r="B16" s="93" t="s">
        <v>47</v>
      </c>
      <c r="C16" s="234">
        <v>84.93</v>
      </c>
      <c r="D16" s="234">
        <v>89.5</v>
      </c>
      <c r="E16" s="234">
        <v>85.87</v>
      </c>
      <c r="F16" s="234">
        <v>93.47</v>
      </c>
      <c r="G16" s="234">
        <v>101.29</v>
      </c>
      <c r="H16" s="234">
        <v>115.8</v>
      </c>
      <c r="I16" s="102">
        <f t="shared" si="0"/>
        <v>0.14325204857340301</v>
      </c>
      <c r="J16" s="234">
        <f t="shared" si="1"/>
        <v>14.509999999999991</v>
      </c>
      <c r="K16" s="235">
        <v>67.34</v>
      </c>
      <c r="L16" s="235">
        <v>79.27</v>
      </c>
      <c r="M16" s="235">
        <v>82.53</v>
      </c>
      <c r="N16" s="235">
        <v>97.02</v>
      </c>
      <c r="O16" s="235">
        <v>107.6</v>
      </c>
      <c r="P16" s="102">
        <f t="shared" si="2"/>
        <v>0.10904968047825192</v>
      </c>
      <c r="Q16" s="234">
        <f t="shared" si="3"/>
        <v>10.579999999999998</v>
      </c>
    </row>
    <row r="17" spans="2:17" x14ac:dyDescent="0.25">
      <c r="B17" s="96" t="s">
        <v>62</v>
      </c>
      <c r="C17" s="230">
        <v>94.98</v>
      </c>
      <c r="D17" s="230">
        <v>98.68</v>
      </c>
      <c r="E17" s="230">
        <v>96.69</v>
      </c>
      <c r="F17" s="230">
        <v>103.31</v>
      </c>
      <c r="G17" s="230">
        <v>112.32</v>
      </c>
      <c r="H17" s="230">
        <v>127.11</v>
      </c>
      <c r="I17" s="98">
        <f t="shared" si="0"/>
        <v>0.13167735042735051</v>
      </c>
      <c r="J17" s="230">
        <f t="shared" si="1"/>
        <v>14.790000000000006</v>
      </c>
      <c r="K17" s="231">
        <v>70.83</v>
      </c>
      <c r="L17" s="231">
        <v>87.79</v>
      </c>
      <c r="M17" s="231">
        <v>91.65</v>
      </c>
      <c r="N17" s="231">
        <v>105.67</v>
      </c>
      <c r="O17" s="231">
        <v>115.62</v>
      </c>
      <c r="P17" s="98">
        <f t="shared" si="2"/>
        <v>9.4161067474212157E-2</v>
      </c>
      <c r="Q17" s="230">
        <f t="shared" si="3"/>
        <v>9.9500000000000028</v>
      </c>
    </row>
    <row r="18" spans="2:17" x14ac:dyDescent="0.25">
      <c r="B18" s="99" t="s">
        <v>63</v>
      </c>
      <c r="C18" s="232">
        <v>102.76</v>
      </c>
      <c r="D18" s="232">
        <v>110.87</v>
      </c>
      <c r="E18" s="232">
        <v>104.07</v>
      </c>
      <c r="F18" s="232">
        <v>111.76</v>
      </c>
      <c r="G18" s="232">
        <v>119.59</v>
      </c>
      <c r="H18" s="232">
        <v>136.18</v>
      </c>
      <c r="I18" s="100">
        <f t="shared" si="0"/>
        <v>0.13872397357638611</v>
      </c>
      <c r="J18" s="232">
        <f t="shared" si="1"/>
        <v>16.590000000000003</v>
      </c>
      <c r="K18" s="233">
        <v>72.84</v>
      </c>
      <c r="L18" s="233">
        <v>94.03</v>
      </c>
      <c r="M18" s="233">
        <v>97.33</v>
      </c>
      <c r="N18" s="233">
        <v>113.91</v>
      </c>
      <c r="O18" s="233">
        <v>122.75</v>
      </c>
      <c r="P18" s="100">
        <f t="shared" si="2"/>
        <v>7.7605126854534356E-2</v>
      </c>
      <c r="Q18" s="232">
        <f t="shared" si="3"/>
        <v>8.8400000000000034</v>
      </c>
    </row>
    <row r="19" spans="2:17" x14ac:dyDescent="0.25">
      <c r="B19" s="99" t="s">
        <v>64</v>
      </c>
      <c r="C19" s="232">
        <v>71.23</v>
      </c>
      <c r="D19" s="232">
        <v>64.17</v>
      </c>
      <c r="E19" s="232">
        <v>65.650000000000006</v>
      </c>
      <c r="F19" s="232">
        <v>73.12</v>
      </c>
      <c r="G19" s="232">
        <v>86.6</v>
      </c>
      <c r="H19" s="232">
        <v>94.6</v>
      </c>
      <c r="I19" s="100">
        <f t="shared" si="0"/>
        <v>9.2378752886836057E-2</v>
      </c>
      <c r="J19" s="232">
        <f t="shared" si="1"/>
        <v>8</v>
      </c>
      <c r="K19" s="233">
        <v>52.54</v>
      </c>
      <c r="L19" s="233">
        <v>61.67</v>
      </c>
      <c r="M19" s="233">
        <v>66.540000000000006</v>
      </c>
      <c r="N19" s="233">
        <v>73.349999999999994</v>
      </c>
      <c r="O19" s="233">
        <v>81.39</v>
      </c>
      <c r="P19" s="100">
        <f t="shared" si="2"/>
        <v>0.10961145194274047</v>
      </c>
      <c r="Q19" s="232">
        <f t="shared" si="3"/>
        <v>8.0400000000000063</v>
      </c>
    </row>
    <row r="20" spans="2:17" x14ac:dyDescent="0.25">
      <c r="B20" s="96" t="s">
        <v>65</v>
      </c>
      <c r="C20" s="230">
        <v>70.14</v>
      </c>
      <c r="D20" s="230">
        <v>76.2</v>
      </c>
      <c r="E20" s="230">
        <v>71.16</v>
      </c>
      <c r="F20" s="230">
        <v>76.430000000000007</v>
      </c>
      <c r="G20" s="230">
        <v>81.99</v>
      </c>
      <c r="H20" s="230">
        <v>95.66</v>
      </c>
      <c r="I20" s="98">
        <f t="shared" si="0"/>
        <v>0.16672764971337961</v>
      </c>
      <c r="J20" s="230">
        <f t="shared" si="1"/>
        <v>13.670000000000002</v>
      </c>
      <c r="K20" s="231">
        <v>65.45</v>
      </c>
      <c r="L20" s="231">
        <v>64.02</v>
      </c>
      <c r="M20" s="231">
        <v>65.02</v>
      </c>
      <c r="N20" s="231">
        <v>81.75</v>
      </c>
      <c r="O20" s="231">
        <v>92.75</v>
      </c>
      <c r="P20" s="98">
        <f t="shared" si="2"/>
        <v>0.13455657492354733</v>
      </c>
      <c r="Q20" s="230">
        <f t="shared" si="3"/>
        <v>11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50.39</v>
      </c>
      <c r="L21" s="235">
        <v>66.709999999999994</v>
      </c>
      <c r="M21" s="235">
        <v>58.18</v>
      </c>
      <c r="N21" s="235">
        <v>76.709999999999994</v>
      </c>
      <c r="O21" s="235">
        <v>85.07</v>
      </c>
      <c r="P21" s="102">
        <f t="shared" si="2"/>
        <v>0.10898187980706564</v>
      </c>
      <c r="Q21" s="234">
        <f t="shared" si="3"/>
        <v>8.36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50.39</v>
      </c>
      <c r="L22" s="231">
        <v>66.709999999999994</v>
      </c>
      <c r="M22" s="231">
        <v>57.99</v>
      </c>
      <c r="N22" s="231">
        <v>76.84</v>
      </c>
      <c r="O22" s="231">
        <v>85.03</v>
      </c>
      <c r="P22" s="98">
        <f t="shared" si="2"/>
        <v>0.1065851119208745</v>
      </c>
      <c r="Q22" s="230">
        <f t="shared" si="3"/>
        <v>8.1899999999999977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160.93</v>
      </c>
      <c r="L24" s="235">
        <v>104.86</v>
      </c>
      <c r="M24" s="235">
        <v>153.51</v>
      </c>
      <c r="N24" s="235">
        <v>130.86000000000001</v>
      </c>
      <c r="O24" s="235">
        <v>161.69999999999999</v>
      </c>
      <c r="P24" s="102">
        <f t="shared" si="2"/>
        <v>0.23567171022466726</v>
      </c>
      <c r="Q24" s="234">
        <f t="shared" si="3"/>
        <v>30.839999999999975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159.79</v>
      </c>
      <c r="L25" s="231">
        <v>100.03</v>
      </c>
      <c r="M25" s="231">
        <v>149.26</v>
      </c>
      <c r="N25" s="231">
        <v>130.86000000000001</v>
      </c>
      <c r="O25" s="231">
        <v>167.18</v>
      </c>
      <c r="P25" s="98">
        <f t="shared" si="2"/>
        <v>0.27754852514137229</v>
      </c>
      <c r="Q25" s="230">
        <f t="shared" si="3"/>
        <v>36.319999999999993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159.79</v>
      </c>
      <c r="L26" s="233">
        <v>0</v>
      </c>
      <c r="M26" s="233">
        <v>149.26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33.96</v>
      </c>
      <c r="L28" s="235">
        <v>46.88</v>
      </c>
      <c r="M28" s="235">
        <v>54.44</v>
      </c>
      <c r="N28" s="235">
        <v>58.54</v>
      </c>
      <c r="O28" s="235">
        <v>66.95</v>
      </c>
      <c r="P28" s="102">
        <f t="shared" si="2"/>
        <v>0.14366245302357372</v>
      </c>
      <c r="Q28" s="234">
        <f t="shared" si="3"/>
        <v>8.4100000000000037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36.47</v>
      </c>
      <c r="L29" s="231">
        <v>49.86</v>
      </c>
      <c r="M29" s="231">
        <v>58.2</v>
      </c>
      <c r="N29" s="231">
        <v>61.51</v>
      </c>
      <c r="O29" s="231">
        <v>71.97</v>
      </c>
      <c r="P29" s="98">
        <f t="shared" si="2"/>
        <v>0.1700536498130385</v>
      </c>
      <c r="Q29" s="230">
        <f t="shared" si="3"/>
        <v>10.46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41.4</v>
      </c>
      <c r="L30" s="233">
        <v>51.38</v>
      </c>
      <c r="M30" s="233">
        <v>60.53</v>
      </c>
      <c r="N30" s="233">
        <v>63.9</v>
      </c>
      <c r="O30" s="233">
        <v>75.59</v>
      </c>
      <c r="P30" s="100">
        <f t="shared" si="2"/>
        <v>0.18294209702660424</v>
      </c>
      <c r="Q30" s="232">
        <f t="shared" si="3"/>
        <v>11.690000000000005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27.63</v>
      </c>
      <c r="L31" s="233">
        <v>38.99</v>
      </c>
      <c r="M31" s="233">
        <v>43.24</v>
      </c>
      <c r="N31" s="233">
        <v>45.79</v>
      </c>
      <c r="O31" s="233">
        <v>49.31</v>
      </c>
      <c r="P31" s="100">
        <f t="shared" si="2"/>
        <v>7.6872679624372164E-2</v>
      </c>
      <c r="Q31" s="232">
        <f t="shared" si="3"/>
        <v>3.5200000000000031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29.17</v>
      </c>
      <c r="L32" s="231">
        <v>33.19</v>
      </c>
      <c r="M32" s="231">
        <v>37.479999999999997</v>
      </c>
      <c r="N32" s="231">
        <v>43.95</v>
      </c>
      <c r="O32" s="231">
        <v>46.29</v>
      </c>
      <c r="P32" s="98">
        <f t="shared" si="2"/>
        <v>5.3242320819112621E-2</v>
      </c>
      <c r="Q32" s="230">
        <f t="shared" si="3"/>
        <v>2.3399999999999963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80.28</v>
      </c>
      <c r="L33" s="235">
        <v>82.54</v>
      </c>
      <c r="M33" s="235">
        <v>86.96</v>
      </c>
      <c r="N33" s="235">
        <v>99.78</v>
      </c>
      <c r="O33" s="235">
        <v>106.08</v>
      </c>
      <c r="P33" s="102">
        <f t="shared" si="2"/>
        <v>6.3138905592303063E-2</v>
      </c>
      <c r="Q33" s="234">
        <f t="shared" si="3"/>
        <v>6.2999999999999972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80.28</v>
      </c>
      <c r="L34" s="231">
        <v>82.54</v>
      </c>
      <c r="M34" s="231">
        <v>86.96</v>
      </c>
      <c r="N34" s="231">
        <v>99.78</v>
      </c>
      <c r="O34" s="231">
        <v>106.08</v>
      </c>
      <c r="P34" s="98">
        <f t="shared" si="2"/>
        <v>6.3138905592303063E-2</v>
      </c>
      <c r="Q34" s="230">
        <f t="shared" si="3"/>
        <v>6.2999999999999972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92.13</v>
      </c>
      <c r="L35" s="235">
        <v>110.06</v>
      </c>
      <c r="M35" s="235">
        <v>137.72</v>
      </c>
      <c r="N35" s="235">
        <v>134.81</v>
      </c>
      <c r="O35" s="235">
        <v>156.78</v>
      </c>
      <c r="P35" s="102">
        <f t="shared" si="2"/>
        <v>0.16297010607521689</v>
      </c>
      <c r="Q35" s="234">
        <f t="shared" si="3"/>
        <v>21.97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92.18</v>
      </c>
      <c r="L36" s="231">
        <v>121.74</v>
      </c>
      <c r="M36" s="231">
        <v>147.33000000000001</v>
      </c>
      <c r="N36" s="231">
        <v>145.06</v>
      </c>
      <c r="O36" s="231">
        <v>171.52</v>
      </c>
      <c r="P36" s="98">
        <f t="shared" si="2"/>
        <v>0.18240727974631188</v>
      </c>
      <c r="Q36" s="230">
        <f t="shared" si="3"/>
        <v>26.460000000000008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63.95</v>
      </c>
      <c r="L37" s="231">
        <v>51.26</v>
      </c>
      <c r="M37" s="231">
        <v>89.3</v>
      </c>
      <c r="N37" s="231">
        <v>73.790000000000006</v>
      </c>
      <c r="O37" s="231">
        <v>80.510000000000005</v>
      </c>
      <c r="P37" s="98">
        <f t="shared" si="2"/>
        <v>9.1069250575958716E-2</v>
      </c>
      <c r="Q37" s="230">
        <f t="shared" si="3"/>
        <v>6.7199999999999989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65.77</v>
      </c>
      <c r="L38" s="235">
        <v>71.44</v>
      </c>
      <c r="M38" s="235">
        <v>78.97</v>
      </c>
      <c r="N38" s="235">
        <v>79.5</v>
      </c>
      <c r="O38" s="235">
        <v>90.02</v>
      </c>
      <c r="P38" s="102">
        <f t="shared" si="2"/>
        <v>0.13232704402515716</v>
      </c>
      <c r="Q38" s="234">
        <f t="shared" si="3"/>
        <v>10.519999999999996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65.77</v>
      </c>
      <c r="L39" s="231">
        <v>71.44</v>
      </c>
      <c r="M39" s="231">
        <v>78.97</v>
      </c>
      <c r="N39" s="231">
        <v>79.5</v>
      </c>
      <c r="O39" s="231">
        <v>90.02</v>
      </c>
      <c r="P39" s="98">
        <f t="shared" si="2"/>
        <v>0.13232704402515716</v>
      </c>
      <c r="Q39" s="230">
        <f t="shared" si="3"/>
        <v>10.519999999999996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72.2</v>
      </c>
      <c r="L40" s="233">
        <v>84.79</v>
      </c>
      <c r="M40" s="233">
        <v>93.22</v>
      </c>
      <c r="N40" s="233">
        <v>93.48</v>
      </c>
      <c r="O40" s="233">
        <v>102.66</v>
      </c>
      <c r="P40" s="100">
        <f t="shared" si="2"/>
        <v>9.8202824133504452E-2</v>
      </c>
      <c r="Q40" s="232">
        <f t="shared" si="3"/>
        <v>9.1799999999999926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56.46</v>
      </c>
      <c r="L41" s="233">
        <v>54.77</v>
      </c>
      <c r="M41" s="233">
        <v>60.7</v>
      </c>
      <c r="N41" s="233">
        <v>62.18</v>
      </c>
      <c r="O41" s="233">
        <v>67.88</v>
      </c>
      <c r="P41" s="100">
        <f t="shared" si="2"/>
        <v>9.1669347056931416E-2</v>
      </c>
      <c r="Q41" s="232">
        <f t="shared" si="3"/>
        <v>5.6999999999999957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80.63</v>
      </c>
      <c r="L42" s="235">
        <v>95.86</v>
      </c>
      <c r="M42" s="235">
        <v>113.97</v>
      </c>
      <c r="N42" s="235">
        <v>122.94</v>
      </c>
      <c r="O42" s="235">
        <v>91.08</v>
      </c>
      <c r="P42" s="102">
        <f t="shared" si="2"/>
        <v>-0.25915080527086387</v>
      </c>
      <c r="Q42" s="234">
        <f t="shared" si="3"/>
        <v>-31.86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94.86</v>
      </c>
      <c r="L43" s="231">
        <v>101.74</v>
      </c>
      <c r="M43" s="231">
        <v>120.85</v>
      </c>
      <c r="N43" s="231">
        <v>130.04</v>
      </c>
      <c r="O43" s="231">
        <v>93.36</v>
      </c>
      <c r="P43" s="98">
        <f t="shared" si="2"/>
        <v>-0.28206705629037221</v>
      </c>
      <c r="Q43" s="230">
        <f t="shared" si="3"/>
        <v>-36.679999999999993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0</v>
      </c>
      <c r="L44" s="233">
        <v>109.9</v>
      </c>
      <c r="M44" s="233">
        <v>126.67</v>
      </c>
      <c r="N44" s="233">
        <v>137.72</v>
      </c>
      <c r="O44" s="233">
        <v>90.94</v>
      </c>
      <c r="P44" s="100">
        <f t="shared" si="2"/>
        <v>-0.33967470229451058</v>
      </c>
      <c r="Q44" s="232">
        <f t="shared" si="3"/>
        <v>-46.78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0</v>
      </c>
      <c r="L45" s="233">
        <v>74.56</v>
      </c>
      <c r="M45" s="233">
        <v>99.77</v>
      </c>
      <c r="N45" s="233">
        <v>99.71</v>
      </c>
      <c r="O45" s="233">
        <v>103.12</v>
      </c>
      <c r="P45" s="100">
        <f t="shared" si="2"/>
        <v>3.4199177615083842E-2</v>
      </c>
      <c r="Q45" s="232">
        <f t="shared" si="3"/>
        <v>3.4100000000000108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38.590000000000003</v>
      </c>
      <c r="L46" s="231">
        <v>42.61</v>
      </c>
      <c r="M46" s="231">
        <v>59.51</v>
      </c>
      <c r="N46" s="231">
        <v>68.319999999999993</v>
      </c>
      <c r="O46" s="231">
        <v>74.400000000000006</v>
      </c>
      <c r="P46" s="98">
        <f t="shared" si="2"/>
        <v>8.8992974238875977E-2</v>
      </c>
      <c r="Q46" s="230">
        <f t="shared" si="3"/>
        <v>6.0800000000000125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79.44</v>
      </c>
      <c r="L47" s="235">
        <v>51.13</v>
      </c>
      <c r="M47" s="235">
        <v>53.39</v>
      </c>
      <c r="N47" s="235">
        <v>54.91</v>
      </c>
      <c r="O47" s="235">
        <v>77.97</v>
      </c>
      <c r="P47" s="102">
        <f t="shared" si="2"/>
        <v>0.4199599344381717</v>
      </c>
      <c r="Q47" s="234">
        <f t="shared" si="3"/>
        <v>23.060000000000002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79.84</v>
      </c>
      <c r="L48" s="231">
        <v>51.4</v>
      </c>
      <c r="M48" s="231">
        <v>52.45</v>
      </c>
      <c r="N48" s="231">
        <v>55.89</v>
      </c>
      <c r="O48" s="231">
        <v>80.12</v>
      </c>
      <c r="P48" s="98">
        <f t="shared" si="2"/>
        <v>0.43353014850599392</v>
      </c>
      <c r="Q48" s="230">
        <f t="shared" si="3"/>
        <v>24.230000000000004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75.88</v>
      </c>
      <c r="L49" s="233">
        <v>56.79</v>
      </c>
      <c r="M49" s="233">
        <v>57.55</v>
      </c>
      <c r="N49" s="233">
        <v>58.48</v>
      </c>
      <c r="O49" s="233">
        <v>91.49</v>
      </c>
      <c r="P49" s="100">
        <f t="shared" si="2"/>
        <v>0.56446648426812596</v>
      </c>
      <c r="Q49" s="232">
        <f t="shared" si="3"/>
        <v>33.01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114.9</v>
      </c>
      <c r="L50" s="233">
        <v>40.46</v>
      </c>
      <c r="M50" s="233">
        <v>40.31</v>
      </c>
      <c r="N50" s="233">
        <v>49.95</v>
      </c>
      <c r="O50" s="233">
        <v>53</v>
      </c>
      <c r="P50" s="100">
        <f t="shared" si="2"/>
        <v>6.1061061061060906E-2</v>
      </c>
      <c r="Q50" s="232">
        <f t="shared" si="3"/>
        <v>3.0499999999999972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164.19</v>
      </c>
      <c r="L51" s="231">
        <v>132.30000000000001</v>
      </c>
      <c r="M51" s="231">
        <v>118.26</v>
      </c>
      <c r="N51" s="231">
        <v>45.82</v>
      </c>
      <c r="O51" s="231">
        <v>84.07</v>
      </c>
      <c r="P51" s="98">
        <f t="shared" si="2"/>
        <v>0.83478830205150567</v>
      </c>
      <c r="Q51" s="230">
        <f t="shared" si="3"/>
        <v>38.249999999999993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4EA6C-2061-4970-B4FF-9AB7F5EBAA38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29.15</v>
      </c>
      <c r="L6" s="229">
        <v>61.04</v>
      </c>
      <c r="M6" s="229">
        <v>68.22</v>
      </c>
      <c r="N6" s="229">
        <v>77.86</v>
      </c>
      <c r="O6" s="229">
        <v>81.08</v>
      </c>
      <c r="P6" s="95">
        <f t="shared" ref="P6:P51" si="2">IFERROR(O6/N6-1,"-")</f>
        <v>4.1356280503467735E-2</v>
      </c>
      <c r="Q6" s="228">
        <f t="shared" ref="Q6:Q51" si="3">IFERROR(O6-N6,"-")</f>
        <v>3.2199999999999989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37.21</v>
      </c>
      <c r="L7" s="231">
        <v>67.489999999999995</v>
      </c>
      <c r="M7" s="231">
        <v>77.17</v>
      </c>
      <c r="N7" s="231">
        <v>85.04</v>
      </c>
      <c r="O7" s="231">
        <v>88.82</v>
      </c>
      <c r="P7" s="98">
        <f t="shared" si="2"/>
        <v>4.4449670743179626E-2</v>
      </c>
      <c r="Q7" s="230">
        <f t="shared" si="3"/>
        <v>3.7799999999999869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41.83</v>
      </c>
      <c r="L8" s="233">
        <v>74.41</v>
      </c>
      <c r="M8" s="233">
        <v>84.42</v>
      </c>
      <c r="N8" s="233">
        <v>92.88</v>
      </c>
      <c r="O8" s="233">
        <v>96.25</v>
      </c>
      <c r="P8" s="100">
        <f t="shared" si="2"/>
        <v>3.6283376399655509E-2</v>
      </c>
      <c r="Q8" s="232">
        <f t="shared" si="3"/>
        <v>3.3700000000000045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15.72</v>
      </c>
      <c r="L9" s="233">
        <v>34.58</v>
      </c>
      <c r="M9" s="233">
        <v>40.07</v>
      </c>
      <c r="N9" s="233">
        <v>44.77</v>
      </c>
      <c r="O9" s="233">
        <v>49.74</v>
      </c>
      <c r="P9" s="100">
        <f t="shared" si="2"/>
        <v>0.11101183828456551</v>
      </c>
      <c r="Q9" s="232">
        <f t="shared" si="3"/>
        <v>4.9699999999999989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13.04</v>
      </c>
      <c r="L10" s="231">
        <v>38.340000000000003</v>
      </c>
      <c r="M10" s="231">
        <v>38.380000000000003</v>
      </c>
      <c r="N10" s="231">
        <v>52.34</v>
      </c>
      <c r="O10" s="231">
        <v>55.16</v>
      </c>
      <c r="P10" s="98">
        <f t="shared" si="2"/>
        <v>5.3878486816965943E-2</v>
      </c>
      <c r="Q10" s="230">
        <f t="shared" si="3"/>
        <v>2.8199999999999932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38.03</v>
      </c>
      <c r="L11" s="235">
        <v>83.6</v>
      </c>
      <c r="M11" s="235">
        <v>89.91</v>
      </c>
      <c r="N11" s="235">
        <v>99.56</v>
      </c>
      <c r="O11" s="235">
        <v>98.01</v>
      </c>
      <c r="P11" s="102">
        <f t="shared" si="2"/>
        <v>-1.5568501406187152E-2</v>
      </c>
      <c r="Q11" s="234">
        <f t="shared" si="3"/>
        <v>-1.5499999999999972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45.63</v>
      </c>
      <c r="L12" s="231">
        <v>90.64</v>
      </c>
      <c r="M12" s="231">
        <v>100.62</v>
      </c>
      <c r="N12" s="231">
        <v>109.83</v>
      </c>
      <c r="O12" s="231">
        <v>109.22</v>
      </c>
      <c r="P12" s="98">
        <f t="shared" si="2"/>
        <v>-5.5540380588181559E-3</v>
      </c>
      <c r="Q12" s="230">
        <f t="shared" si="3"/>
        <v>-0.60999999999999943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50.11</v>
      </c>
      <c r="L13" s="233">
        <v>98.47</v>
      </c>
      <c r="M13" s="233">
        <v>108.06</v>
      </c>
      <c r="N13" s="233">
        <v>117.13</v>
      </c>
      <c r="O13" s="233">
        <v>116.81</v>
      </c>
      <c r="P13" s="100">
        <f t="shared" si="2"/>
        <v>-2.7320071715187799E-3</v>
      </c>
      <c r="Q13" s="232">
        <f t="shared" si="3"/>
        <v>-0.31999999999999318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1.46</v>
      </c>
      <c r="L14" s="233">
        <v>31.71</v>
      </c>
      <c r="M14" s="233">
        <v>38.020000000000003</v>
      </c>
      <c r="N14" s="233">
        <v>41.42</v>
      </c>
      <c r="O14" s="233">
        <v>44.68</v>
      </c>
      <c r="P14" s="100">
        <f t="shared" si="2"/>
        <v>7.8705939159826155E-2</v>
      </c>
      <c r="Q14" s="232">
        <f t="shared" si="3"/>
        <v>3.259999999999998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14.14</v>
      </c>
      <c r="L15" s="231">
        <v>48.39</v>
      </c>
      <c r="M15" s="231">
        <v>42.53</v>
      </c>
      <c r="N15" s="231">
        <v>55.08</v>
      </c>
      <c r="O15" s="231">
        <v>53.58</v>
      </c>
      <c r="P15" s="98">
        <f t="shared" si="2"/>
        <v>-2.7233115468409563E-2</v>
      </c>
      <c r="Q15" s="230">
        <f t="shared" si="3"/>
        <v>-1.5</v>
      </c>
    </row>
    <row r="16" spans="2:17" x14ac:dyDescent="0.25">
      <c r="B16" s="93" t="s">
        <v>47</v>
      </c>
      <c r="C16" s="234">
        <v>68.489999999999995</v>
      </c>
      <c r="D16" s="234">
        <v>44.55</v>
      </c>
      <c r="E16" s="234">
        <v>43.14</v>
      </c>
      <c r="F16" s="234">
        <v>71.23</v>
      </c>
      <c r="G16" s="234">
        <v>83.79</v>
      </c>
      <c r="H16" s="234">
        <v>97.12</v>
      </c>
      <c r="I16" s="102">
        <f t="shared" si="0"/>
        <v>0.15908819668218155</v>
      </c>
      <c r="J16" s="234">
        <f t="shared" si="1"/>
        <v>13.329999999999998</v>
      </c>
      <c r="K16" s="235">
        <v>15.16</v>
      </c>
      <c r="L16" s="235">
        <v>53.96</v>
      </c>
      <c r="M16" s="235">
        <v>58.56</v>
      </c>
      <c r="N16" s="235">
        <v>74.69</v>
      </c>
      <c r="O16" s="235">
        <v>79.97</v>
      </c>
      <c r="P16" s="102">
        <f t="shared" si="2"/>
        <v>7.0692194403534581E-2</v>
      </c>
      <c r="Q16" s="234">
        <f t="shared" si="3"/>
        <v>5.2800000000000011</v>
      </c>
    </row>
    <row r="17" spans="2:17" x14ac:dyDescent="0.25">
      <c r="B17" s="96" t="s">
        <v>62</v>
      </c>
      <c r="C17" s="230">
        <v>79.64</v>
      </c>
      <c r="D17" s="230">
        <v>52.7</v>
      </c>
      <c r="E17" s="230">
        <v>55.02</v>
      </c>
      <c r="F17" s="230">
        <v>81.069999999999993</v>
      </c>
      <c r="G17" s="230">
        <v>97.87</v>
      </c>
      <c r="H17" s="230">
        <v>109.06</v>
      </c>
      <c r="I17" s="98">
        <f t="shared" si="0"/>
        <v>0.11433534280167557</v>
      </c>
      <c r="J17" s="230">
        <f t="shared" si="1"/>
        <v>11.189999999999998</v>
      </c>
      <c r="K17" s="231">
        <v>19.420000000000002</v>
      </c>
      <c r="L17" s="231">
        <v>62.3</v>
      </c>
      <c r="M17" s="231">
        <v>71.08</v>
      </c>
      <c r="N17" s="231">
        <v>82.66</v>
      </c>
      <c r="O17" s="231">
        <v>88.84</v>
      </c>
      <c r="P17" s="98">
        <f t="shared" si="2"/>
        <v>7.4764093878538773E-2</v>
      </c>
      <c r="Q17" s="230">
        <f t="shared" si="3"/>
        <v>6.1800000000000068</v>
      </c>
    </row>
    <row r="18" spans="2:17" x14ac:dyDescent="0.25">
      <c r="B18" s="99" t="s">
        <v>63</v>
      </c>
      <c r="C18" s="232">
        <v>86.59</v>
      </c>
      <c r="D18" s="232">
        <v>60.22</v>
      </c>
      <c r="E18" s="232">
        <v>64.260000000000005</v>
      </c>
      <c r="F18" s="232">
        <v>90.5</v>
      </c>
      <c r="G18" s="232">
        <v>104.93</v>
      </c>
      <c r="H18" s="232">
        <v>119.27</v>
      </c>
      <c r="I18" s="100">
        <f t="shared" si="0"/>
        <v>0.13666253692938146</v>
      </c>
      <c r="J18" s="232">
        <f t="shared" si="1"/>
        <v>14.339999999999989</v>
      </c>
      <c r="K18" s="233">
        <v>23.66</v>
      </c>
      <c r="L18" s="233">
        <v>69.8</v>
      </c>
      <c r="M18" s="233">
        <v>78.55</v>
      </c>
      <c r="N18" s="233">
        <v>93.59</v>
      </c>
      <c r="O18" s="233">
        <v>97.12</v>
      </c>
      <c r="P18" s="100">
        <f t="shared" si="2"/>
        <v>3.7717704883000414E-2</v>
      </c>
      <c r="Q18" s="232">
        <f t="shared" si="3"/>
        <v>3.5300000000000011</v>
      </c>
    </row>
    <row r="19" spans="2:17" x14ac:dyDescent="0.25">
      <c r="B19" s="99" t="s">
        <v>64</v>
      </c>
      <c r="C19" s="232">
        <v>58.83</v>
      </c>
      <c r="D19" s="232">
        <v>32.700000000000003</v>
      </c>
      <c r="E19" s="232">
        <v>28.09</v>
      </c>
      <c r="F19" s="232">
        <v>51.65</v>
      </c>
      <c r="G19" s="232">
        <v>73.63</v>
      </c>
      <c r="H19" s="232">
        <v>75.63</v>
      </c>
      <c r="I19" s="100">
        <f t="shared" si="0"/>
        <v>2.7162841233193014E-2</v>
      </c>
      <c r="J19" s="232">
        <f t="shared" si="1"/>
        <v>2</v>
      </c>
      <c r="K19" s="233">
        <v>5.93</v>
      </c>
      <c r="L19" s="233">
        <v>36.979999999999997</v>
      </c>
      <c r="M19" s="233">
        <v>44.02</v>
      </c>
      <c r="N19" s="233">
        <v>48.28</v>
      </c>
      <c r="O19" s="233">
        <v>54.93</v>
      </c>
      <c r="P19" s="100">
        <f t="shared" si="2"/>
        <v>0.13773819386909691</v>
      </c>
      <c r="Q19" s="232">
        <f t="shared" si="3"/>
        <v>6.6499999999999986</v>
      </c>
    </row>
    <row r="20" spans="2:17" x14ac:dyDescent="0.25">
      <c r="B20" s="96" t="s">
        <v>65</v>
      </c>
      <c r="C20" s="230">
        <v>53.54</v>
      </c>
      <c r="D20" s="230">
        <v>34.54</v>
      </c>
      <c r="E20" s="230">
        <v>30.84</v>
      </c>
      <c r="F20" s="230">
        <v>55.47</v>
      </c>
      <c r="G20" s="230">
        <v>62.32</v>
      </c>
      <c r="H20" s="230">
        <v>77.14</v>
      </c>
      <c r="I20" s="98">
        <f t="shared" si="0"/>
        <v>0.23780487804878048</v>
      </c>
      <c r="J20" s="230">
        <f t="shared" si="1"/>
        <v>14.82</v>
      </c>
      <c r="K20" s="231">
        <v>13.43</v>
      </c>
      <c r="L20" s="231">
        <v>40.6</v>
      </c>
      <c r="M20" s="231">
        <v>39.65</v>
      </c>
      <c r="N20" s="231">
        <v>61.23</v>
      </c>
      <c r="O20" s="231">
        <v>65</v>
      </c>
      <c r="P20" s="98">
        <f t="shared" si="2"/>
        <v>6.1571125265392768E-2</v>
      </c>
      <c r="Q20" s="230">
        <f t="shared" si="3"/>
        <v>3.7700000000000031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19.03</v>
      </c>
      <c r="L21" s="235">
        <v>35.21</v>
      </c>
      <c r="M21" s="235">
        <v>27.56</v>
      </c>
      <c r="N21" s="235">
        <v>28.5</v>
      </c>
      <c r="O21" s="235">
        <v>40.020000000000003</v>
      </c>
      <c r="P21" s="102">
        <f t="shared" si="2"/>
        <v>0.40421052631578958</v>
      </c>
      <c r="Q21" s="234">
        <f t="shared" si="3"/>
        <v>11.520000000000003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19.03</v>
      </c>
      <c r="L22" s="231">
        <v>35.21</v>
      </c>
      <c r="M22" s="231">
        <v>27.47</v>
      </c>
      <c r="N22" s="231">
        <v>28.43</v>
      </c>
      <c r="O22" s="231">
        <v>40.43</v>
      </c>
      <c r="P22" s="98">
        <f t="shared" si="2"/>
        <v>0.42208934224410832</v>
      </c>
      <c r="Q22" s="230">
        <f t="shared" si="3"/>
        <v>12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51.71</v>
      </c>
      <c r="L24" s="235">
        <v>40.42</v>
      </c>
      <c r="M24" s="235">
        <v>53.45</v>
      </c>
      <c r="N24" s="235">
        <v>80.97</v>
      </c>
      <c r="O24" s="235">
        <v>109.85</v>
      </c>
      <c r="P24" s="102">
        <f t="shared" si="2"/>
        <v>0.35667531184389278</v>
      </c>
      <c r="Q24" s="234">
        <f t="shared" si="3"/>
        <v>28.879999999999995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57.15</v>
      </c>
      <c r="L25" s="231">
        <v>40.369999999999997</v>
      </c>
      <c r="M25" s="231">
        <v>53.19</v>
      </c>
      <c r="N25" s="231">
        <v>80.97</v>
      </c>
      <c r="O25" s="231">
        <v>113.58</v>
      </c>
      <c r="P25" s="98">
        <f t="shared" si="2"/>
        <v>0.40274175620600228</v>
      </c>
      <c r="Q25" s="230">
        <f t="shared" si="3"/>
        <v>32.61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57.15</v>
      </c>
      <c r="L26" s="233">
        <v>0</v>
      </c>
      <c r="M26" s="233">
        <v>53.19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14.65</v>
      </c>
      <c r="L28" s="235">
        <v>30.01</v>
      </c>
      <c r="M28" s="235">
        <v>36.36</v>
      </c>
      <c r="N28" s="235">
        <v>39.32</v>
      </c>
      <c r="O28" s="235">
        <v>47.74</v>
      </c>
      <c r="P28" s="102">
        <f t="shared" si="2"/>
        <v>0.2141403865717193</v>
      </c>
      <c r="Q28" s="234">
        <f t="shared" si="3"/>
        <v>8.4200000000000017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16.68</v>
      </c>
      <c r="L29" s="231">
        <v>32.770000000000003</v>
      </c>
      <c r="M29" s="231">
        <v>40.01</v>
      </c>
      <c r="N29" s="231">
        <v>42.37</v>
      </c>
      <c r="O29" s="231">
        <v>51.46</v>
      </c>
      <c r="P29" s="98">
        <f t="shared" si="2"/>
        <v>0.21453858862402653</v>
      </c>
      <c r="Q29" s="230">
        <f t="shared" si="3"/>
        <v>9.0900000000000034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17.18</v>
      </c>
      <c r="L30" s="233">
        <v>34.24</v>
      </c>
      <c r="M30" s="233">
        <v>41.71</v>
      </c>
      <c r="N30" s="233">
        <v>43.9</v>
      </c>
      <c r="O30" s="233">
        <v>53.95</v>
      </c>
      <c r="P30" s="100">
        <f t="shared" si="2"/>
        <v>0.22892938496583159</v>
      </c>
      <c r="Q30" s="232">
        <f t="shared" si="3"/>
        <v>10.050000000000004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15.47</v>
      </c>
      <c r="L31" s="233">
        <v>23.36</v>
      </c>
      <c r="M31" s="233">
        <v>29.28</v>
      </c>
      <c r="N31" s="233">
        <v>32.090000000000003</v>
      </c>
      <c r="O31" s="233">
        <v>35.700000000000003</v>
      </c>
      <c r="P31" s="100">
        <f t="shared" si="2"/>
        <v>0.11249610470551574</v>
      </c>
      <c r="Q31" s="232">
        <f t="shared" si="3"/>
        <v>3.6099999999999994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11.34</v>
      </c>
      <c r="L32" s="231">
        <v>18.98</v>
      </c>
      <c r="M32" s="231">
        <v>22.18</v>
      </c>
      <c r="N32" s="231">
        <v>26.33</v>
      </c>
      <c r="O32" s="231">
        <v>32.619999999999997</v>
      </c>
      <c r="P32" s="98">
        <f t="shared" si="2"/>
        <v>0.23889099886061516</v>
      </c>
      <c r="Q32" s="230">
        <f t="shared" si="3"/>
        <v>6.2899999999999991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36.950000000000003</v>
      </c>
      <c r="L33" s="235">
        <v>59.7</v>
      </c>
      <c r="M33" s="235">
        <v>60.27</v>
      </c>
      <c r="N33" s="235">
        <v>69.36</v>
      </c>
      <c r="O33" s="235">
        <v>82.85</v>
      </c>
      <c r="P33" s="102">
        <f t="shared" si="2"/>
        <v>0.19449250288350628</v>
      </c>
      <c r="Q33" s="234">
        <f t="shared" si="3"/>
        <v>13.489999999999995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36.950000000000003</v>
      </c>
      <c r="L34" s="231">
        <v>59.7</v>
      </c>
      <c r="M34" s="231">
        <v>60.27</v>
      </c>
      <c r="N34" s="231">
        <v>69.36</v>
      </c>
      <c r="O34" s="231">
        <v>82.85</v>
      </c>
      <c r="P34" s="98">
        <f t="shared" si="2"/>
        <v>0.19449250288350628</v>
      </c>
      <c r="Q34" s="230">
        <f t="shared" si="3"/>
        <v>13.489999999999995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47.09</v>
      </c>
      <c r="L35" s="235">
        <v>74.209999999999994</v>
      </c>
      <c r="M35" s="235">
        <v>101.32</v>
      </c>
      <c r="N35" s="235">
        <v>107.84</v>
      </c>
      <c r="O35" s="235">
        <v>121.14</v>
      </c>
      <c r="P35" s="102">
        <f t="shared" si="2"/>
        <v>0.12333086053412456</v>
      </c>
      <c r="Q35" s="234">
        <f t="shared" si="3"/>
        <v>13.299999999999997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48.57</v>
      </c>
      <c r="L36" s="231">
        <v>83.18</v>
      </c>
      <c r="M36" s="231">
        <v>106.29</v>
      </c>
      <c r="N36" s="231">
        <v>116.94</v>
      </c>
      <c r="O36" s="231">
        <v>130.44</v>
      </c>
      <c r="P36" s="98">
        <f t="shared" si="2"/>
        <v>0.11544381734222675</v>
      </c>
      <c r="Q36" s="230">
        <f t="shared" si="3"/>
        <v>13.5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1.65</v>
      </c>
      <c r="L37" s="231">
        <v>32.43</v>
      </c>
      <c r="M37" s="231">
        <v>72.94</v>
      </c>
      <c r="N37" s="231">
        <v>56.4</v>
      </c>
      <c r="O37" s="231">
        <v>67.84</v>
      </c>
      <c r="P37" s="98">
        <f t="shared" si="2"/>
        <v>0.2028368794326243</v>
      </c>
      <c r="Q37" s="230">
        <f t="shared" si="3"/>
        <v>11.440000000000005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28.77</v>
      </c>
      <c r="L38" s="235">
        <v>52.03</v>
      </c>
      <c r="M38" s="235">
        <v>48.39</v>
      </c>
      <c r="N38" s="235">
        <v>46.6</v>
      </c>
      <c r="O38" s="235">
        <v>60.98</v>
      </c>
      <c r="P38" s="102">
        <f t="shared" si="2"/>
        <v>0.30858369098712446</v>
      </c>
      <c r="Q38" s="234">
        <f t="shared" si="3"/>
        <v>14.379999999999995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28.77</v>
      </c>
      <c r="L39" s="231">
        <v>52.03</v>
      </c>
      <c r="M39" s="231">
        <v>48.39</v>
      </c>
      <c r="N39" s="231">
        <v>46.6</v>
      </c>
      <c r="O39" s="231">
        <v>60.98</v>
      </c>
      <c r="P39" s="98">
        <f t="shared" si="2"/>
        <v>0.30858369098712446</v>
      </c>
      <c r="Q39" s="230">
        <f t="shared" si="3"/>
        <v>14.379999999999995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28.61</v>
      </c>
      <c r="L40" s="233">
        <v>59.98</v>
      </c>
      <c r="M40" s="233">
        <v>59.48</v>
      </c>
      <c r="N40" s="233">
        <v>53.97</v>
      </c>
      <c r="O40" s="233">
        <v>68.59</v>
      </c>
      <c r="P40" s="100">
        <f t="shared" si="2"/>
        <v>0.27089123587178077</v>
      </c>
      <c r="Q40" s="232">
        <f t="shared" si="3"/>
        <v>14.620000000000005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29.07</v>
      </c>
      <c r="L41" s="233">
        <v>41.41</v>
      </c>
      <c r="M41" s="233">
        <v>35.39</v>
      </c>
      <c r="N41" s="233">
        <v>37.15</v>
      </c>
      <c r="O41" s="233">
        <v>47.12</v>
      </c>
      <c r="P41" s="100">
        <f t="shared" si="2"/>
        <v>0.26837146702557191</v>
      </c>
      <c r="Q41" s="232">
        <f t="shared" si="3"/>
        <v>9.9699999999999989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29.03</v>
      </c>
      <c r="L42" s="235">
        <v>65.599999999999994</v>
      </c>
      <c r="M42" s="235">
        <v>86.93</v>
      </c>
      <c r="N42" s="235">
        <v>98.95</v>
      </c>
      <c r="O42" s="235">
        <v>72.53</v>
      </c>
      <c r="P42" s="102">
        <f t="shared" si="2"/>
        <v>-0.26700353713996972</v>
      </c>
      <c r="Q42" s="234">
        <f t="shared" si="3"/>
        <v>-26.42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41.3</v>
      </c>
      <c r="L43" s="231">
        <v>74.73</v>
      </c>
      <c r="M43" s="231">
        <v>98.38</v>
      </c>
      <c r="N43" s="231">
        <v>110.38</v>
      </c>
      <c r="O43" s="231">
        <v>78.489999999999995</v>
      </c>
      <c r="P43" s="98">
        <f t="shared" si="2"/>
        <v>-0.28891103460771883</v>
      </c>
      <c r="Q43" s="230">
        <f t="shared" si="3"/>
        <v>-31.89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0</v>
      </c>
      <c r="L44" s="233">
        <v>77.349999999999994</v>
      </c>
      <c r="M44" s="233">
        <v>102.01</v>
      </c>
      <c r="N44" s="233">
        <v>116.24</v>
      </c>
      <c r="O44" s="233">
        <v>76.28</v>
      </c>
      <c r="P44" s="100">
        <f t="shared" si="2"/>
        <v>-0.34377150722642802</v>
      </c>
      <c r="Q44" s="232">
        <f t="shared" si="3"/>
        <v>-39.959999999999994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0</v>
      </c>
      <c r="L45" s="233">
        <v>64.069999999999993</v>
      </c>
      <c r="M45" s="233">
        <v>84.56</v>
      </c>
      <c r="N45" s="233">
        <v>86.59</v>
      </c>
      <c r="O45" s="233">
        <v>87.47</v>
      </c>
      <c r="P45" s="100">
        <f t="shared" si="2"/>
        <v>1.0162836355237292E-2</v>
      </c>
      <c r="Q45" s="232">
        <f t="shared" si="3"/>
        <v>0.87999999999999545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9.19</v>
      </c>
      <c r="L46" s="231">
        <v>18</v>
      </c>
      <c r="M46" s="231">
        <v>30.27</v>
      </c>
      <c r="N46" s="231">
        <v>39.299999999999997</v>
      </c>
      <c r="O46" s="231">
        <v>42.76</v>
      </c>
      <c r="P46" s="98">
        <f t="shared" si="2"/>
        <v>8.8040712468193449E-2</v>
      </c>
      <c r="Q46" s="230">
        <f t="shared" si="3"/>
        <v>3.4600000000000009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30.5</v>
      </c>
      <c r="L47" s="235">
        <v>34.869999999999997</v>
      </c>
      <c r="M47" s="235">
        <v>38.43</v>
      </c>
      <c r="N47" s="235">
        <v>39.17</v>
      </c>
      <c r="O47" s="235">
        <v>55.49</v>
      </c>
      <c r="P47" s="102">
        <f t="shared" si="2"/>
        <v>0.41664539188154204</v>
      </c>
      <c r="Q47" s="234">
        <f t="shared" si="3"/>
        <v>16.32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30.64</v>
      </c>
      <c r="L48" s="231">
        <v>35.54</v>
      </c>
      <c r="M48" s="231">
        <v>38.700000000000003</v>
      </c>
      <c r="N48" s="231">
        <v>40.549999999999997</v>
      </c>
      <c r="O48" s="231">
        <v>59.35</v>
      </c>
      <c r="P48" s="98">
        <f t="shared" si="2"/>
        <v>0.46362515413070304</v>
      </c>
      <c r="Q48" s="230">
        <f t="shared" si="3"/>
        <v>18.800000000000004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27.69</v>
      </c>
      <c r="L49" s="233">
        <v>37.799999999999997</v>
      </c>
      <c r="M49" s="233">
        <v>40.369999999999997</v>
      </c>
      <c r="N49" s="233">
        <v>40.380000000000003</v>
      </c>
      <c r="O49" s="233">
        <v>66.17</v>
      </c>
      <c r="P49" s="100">
        <f t="shared" si="2"/>
        <v>0.63868251609707771</v>
      </c>
      <c r="Q49" s="232">
        <f t="shared" si="3"/>
        <v>25.79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81.319999999999993</v>
      </c>
      <c r="L50" s="233">
        <v>30.37</v>
      </c>
      <c r="M50" s="233">
        <v>33.94</v>
      </c>
      <c r="N50" s="233">
        <v>41</v>
      </c>
      <c r="O50" s="233">
        <v>41.66</v>
      </c>
      <c r="P50" s="100">
        <f t="shared" si="2"/>
        <v>1.609756097560977E-2</v>
      </c>
      <c r="Q50" s="232">
        <f t="shared" si="3"/>
        <v>0.65999999999999659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13.22</v>
      </c>
      <c r="L51" s="231">
        <v>35.5</v>
      </c>
      <c r="M51" s="231">
        <v>47.03</v>
      </c>
      <c r="N51" s="231">
        <v>28.3</v>
      </c>
      <c r="O51" s="231">
        <v>48.96</v>
      </c>
      <c r="P51" s="98">
        <f t="shared" si="2"/>
        <v>0.73003533568904588</v>
      </c>
      <c r="Q51" s="230">
        <f t="shared" si="3"/>
        <v>20.66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5F27E-1E01-408F-8D5F-7354E41D0A80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62D38-9873-402B-9F95-CBE3D7D428B9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263</v>
      </c>
      <c r="D5" s="174" t="s">
        <v>264</v>
      </c>
      <c r="E5" s="174" t="s">
        <v>265</v>
      </c>
      <c r="F5" s="174" t="s">
        <v>266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267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268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175</v>
      </c>
      <c r="C6" s="238">
        <v>249277</v>
      </c>
      <c r="D6" s="238">
        <v>60212</v>
      </c>
      <c r="E6" s="238">
        <v>473974</v>
      </c>
      <c r="F6" s="238">
        <v>528116</v>
      </c>
      <c r="G6" s="239">
        <f t="shared" ref="G6:G11" si="0">F6/E6-1</f>
        <v>0.114229894466785</v>
      </c>
      <c r="H6" s="238">
        <f t="shared" ref="H6:H11" si="1">F6-E6</f>
        <v>54142</v>
      </c>
      <c r="I6" s="239"/>
      <c r="J6" s="238">
        <v>561508</v>
      </c>
      <c r="K6" s="239">
        <f t="shared" ref="K6:K11" si="2">J6/F6-1</f>
        <v>6.3228533125298192E-2</v>
      </c>
      <c r="L6" s="238">
        <f t="shared" ref="L6:L11" si="3">J6-F6</f>
        <v>33392</v>
      </c>
      <c r="M6" s="239"/>
      <c r="N6" s="238">
        <v>579080</v>
      </c>
      <c r="O6" s="239">
        <f t="shared" ref="O6:O11" si="4">N6/J6-1</f>
        <v>3.1294300348347681E-2</v>
      </c>
      <c r="P6" s="238">
        <f t="shared" ref="P6:P11" si="5">N6-J6</f>
        <v>17572</v>
      </c>
      <c r="Q6" s="239">
        <f>N6/C6-1</f>
        <v>1.3230382265511862</v>
      </c>
      <c r="R6" s="238">
        <f>N6-C6</f>
        <v>329803</v>
      </c>
      <c r="S6" s="239"/>
      <c r="T6" s="239"/>
      <c r="V6" s="29"/>
      <c r="AE6" s="1"/>
    </row>
    <row r="7" spans="1:31" ht="18.75" x14ac:dyDescent="0.3">
      <c r="A7" s="4"/>
      <c r="B7" s="237" t="s">
        <v>176</v>
      </c>
      <c r="C7" s="238">
        <v>13953</v>
      </c>
      <c r="D7" s="238">
        <v>20214</v>
      </c>
      <c r="E7" s="238">
        <v>39365</v>
      </c>
      <c r="F7" s="238">
        <v>36909</v>
      </c>
      <c r="G7" s="239">
        <f t="shared" si="0"/>
        <v>-6.2390448367839468E-2</v>
      </c>
      <c r="H7" s="238">
        <f t="shared" si="1"/>
        <v>-2456</v>
      </c>
      <c r="I7" s="239">
        <f>F7/$F$7</f>
        <v>1</v>
      </c>
      <c r="J7" s="238">
        <v>35905</v>
      </c>
      <c r="K7" s="239">
        <f t="shared" si="2"/>
        <v>-2.7202037443441962E-2</v>
      </c>
      <c r="L7" s="238">
        <f t="shared" si="3"/>
        <v>-1004</v>
      </c>
      <c r="M7" s="239">
        <f>J7/$J$7</f>
        <v>1</v>
      </c>
      <c r="N7" s="238">
        <v>39006</v>
      </c>
      <c r="O7" s="239">
        <f t="shared" si="4"/>
        <v>8.63668012811587E-2</v>
      </c>
      <c r="P7" s="238">
        <f t="shared" si="5"/>
        <v>3101</v>
      </c>
      <c r="Q7" s="239">
        <f t="shared" ref="Q7:Q11" si="6">N7/C7-1</f>
        <v>1.7955278434745217</v>
      </c>
      <c r="R7" s="238">
        <f t="shared" ref="R7:R11" si="7">N7-C7</f>
        <v>25053</v>
      </c>
      <c r="S7" s="239">
        <f>N7/$N$7</f>
        <v>1</v>
      </c>
      <c r="T7" s="239">
        <f>N7/$N$6</f>
        <v>6.7358568764246743E-2</v>
      </c>
      <c r="V7" s="29"/>
      <c r="W7" s="81"/>
      <c r="AE7" s="1" t="s">
        <v>177</v>
      </c>
    </row>
    <row r="8" spans="1:31" ht="15.75" x14ac:dyDescent="0.25">
      <c r="A8" s="4"/>
      <c r="B8" s="240" t="s">
        <v>102</v>
      </c>
      <c r="C8" s="241">
        <v>8874</v>
      </c>
      <c r="D8" s="241">
        <v>3806</v>
      </c>
      <c r="E8" s="241">
        <v>23004</v>
      </c>
      <c r="F8" s="241">
        <v>22463</v>
      </c>
      <c r="G8" s="242">
        <f t="shared" si="0"/>
        <v>-2.3517649104503602E-2</v>
      </c>
      <c r="H8" s="241">
        <f t="shared" si="1"/>
        <v>-541</v>
      </c>
      <c r="I8" s="242">
        <f>F8/$F$7</f>
        <v>0.60860494730282588</v>
      </c>
      <c r="J8" s="241">
        <v>20973</v>
      </c>
      <c r="K8" s="242">
        <f t="shared" si="2"/>
        <v>-6.6331300360592982E-2</v>
      </c>
      <c r="L8" s="241">
        <f t="shared" si="3"/>
        <v>-1490</v>
      </c>
      <c r="M8" s="242">
        <f>J8/$J$7</f>
        <v>0.5841247737083971</v>
      </c>
      <c r="N8" s="241">
        <v>23308</v>
      </c>
      <c r="O8" s="242">
        <f t="shared" si="4"/>
        <v>0.11133361941543884</v>
      </c>
      <c r="P8" s="241">
        <f t="shared" si="5"/>
        <v>2335</v>
      </c>
      <c r="Q8" s="242">
        <f t="shared" si="6"/>
        <v>1.6265494703628578</v>
      </c>
      <c r="R8" s="241">
        <f t="shared" si="7"/>
        <v>14434</v>
      </c>
      <c r="S8" s="242">
        <f>N8/$N$7</f>
        <v>0.59754909501102393</v>
      </c>
      <c r="T8" s="242">
        <f>N8/$N$6</f>
        <v>4.0250051806313462E-2</v>
      </c>
      <c r="V8" s="29"/>
      <c r="W8" s="81"/>
      <c r="AE8" s="1" t="s">
        <v>178</v>
      </c>
    </row>
    <row r="9" spans="1:31" s="4" customFormat="1" x14ac:dyDescent="0.25">
      <c r="B9" s="243" t="s">
        <v>105</v>
      </c>
      <c r="C9" s="244">
        <v>5079</v>
      </c>
      <c r="D9" s="244">
        <v>16408</v>
      </c>
      <c r="E9" s="244">
        <v>16361</v>
      </c>
      <c r="F9" s="244">
        <v>14446</v>
      </c>
      <c r="G9" s="245">
        <f t="shared" si="0"/>
        <v>-0.11704663529124137</v>
      </c>
      <c r="H9" s="246">
        <f t="shared" si="1"/>
        <v>-1915</v>
      </c>
      <c r="I9" s="247">
        <f>F9/$F$7</f>
        <v>0.39139505269717412</v>
      </c>
      <c r="J9" s="244">
        <v>14932</v>
      </c>
      <c r="K9" s="245">
        <f t="shared" si="2"/>
        <v>3.3642530804374848E-2</v>
      </c>
      <c r="L9" s="246">
        <f t="shared" si="3"/>
        <v>486</v>
      </c>
      <c r="M9" s="247">
        <f>J9/$J$7</f>
        <v>0.41587522629160284</v>
      </c>
      <c r="N9" s="244">
        <v>15698</v>
      </c>
      <c r="O9" s="245">
        <f t="shared" si="4"/>
        <v>5.1299223144923634E-2</v>
      </c>
      <c r="P9" s="246">
        <f t="shared" si="5"/>
        <v>766</v>
      </c>
      <c r="Q9" s="245">
        <f t="shared" si="6"/>
        <v>2.0907658987989763</v>
      </c>
      <c r="R9" s="246">
        <f t="shared" si="7"/>
        <v>10619</v>
      </c>
      <c r="S9" s="247">
        <f>N9/$N$7</f>
        <v>0.40245090498897607</v>
      </c>
      <c r="T9" s="247">
        <f>N9/$N$6</f>
        <v>2.7108516957933274E-2</v>
      </c>
      <c r="V9" s="29"/>
      <c r="W9" s="81"/>
      <c r="AE9" s="1" t="s">
        <v>179</v>
      </c>
    </row>
    <row r="10" spans="1:31" s="4" customFormat="1" x14ac:dyDescent="0.25">
      <c r="B10" s="248" t="s">
        <v>180</v>
      </c>
      <c r="C10" s="29">
        <v>3946</v>
      </c>
      <c r="D10" s="29">
        <v>15575</v>
      </c>
      <c r="E10" s="29">
        <v>14546</v>
      </c>
      <c r="F10" s="29">
        <v>12630</v>
      </c>
      <c r="G10" s="22">
        <f t="shared" si="0"/>
        <v>-0.13172006049773133</v>
      </c>
      <c r="H10" s="20">
        <f t="shared" si="1"/>
        <v>-1916</v>
      </c>
      <c r="I10" s="31">
        <f>F10/$F$7</f>
        <v>0.34219296106640656</v>
      </c>
      <c r="J10" s="29">
        <v>10401</v>
      </c>
      <c r="K10" s="22">
        <f t="shared" si="2"/>
        <v>-0.17648456057007122</v>
      </c>
      <c r="L10" s="20">
        <f t="shared" si="3"/>
        <v>-2229</v>
      </c>
      <c r="M10" s="31">
        <f>J10/$J$7</f>
        <v>0.28968110291045818</v>
      </c>
      <c r="N10" s="29">
        <v>9606</v>
      </c>
      <c r="O10" s="22">
        <f t="shared" si="4"/>
        <v>-7.6434958177098333E-2</v>
      </c>
      <c r="P10" s="20">
        <f t="shared" si="5"/>
        <v>-795</v>
      </c>
      <c r="Q10" s="22">
        <f t="shared" si="6"/>
        <v>1.434363912823112</v>
      </c>
      <c r="R10" s="20">
        <f t="shared" si="7"/>
        <v>5660</v>
      </c>
      <c r="S10" s="31">
        <f>N10/$N$7</f>
        <v>0.24626980464543916</v>
      </c>
      <c r="T10" s="31">
        <f>N10/$N$6</f>
        <v>1.6588381570767426E-2</v>
      </c>
      <c r="V10" s="29"/>
      <c r="W10" s="81"/>
      <c r="AE10" s="1" t="s">
        <v>181</v>
      </c>
    </row>
    <row r="11" spans="1:31" s="4" customFormat="1" x14ac:dyDescent="0.25">
      <c r="B11" s="248" t="s">
        <v>182</v>
      </c>
      <c r="C11" s="29">
        <f>C9-C10</f>
        <v>1133</v>
      </c>
      <c r="D11" s="29">
        <f>D9-D10</f>
        <v>833</v>
      </c>
      <c r="E11" s="29">
        <f>E9-E10</f>
        <v>1815</v>
      </c>
      <c r="F11" s="29">
        <f>F9-F10</f>
        <v>1816</v>
      </c>
      <c r="G11" s="22">
        <f t="shared" si="0"/>
        <v>5.5096418732780705E-4</v>
      </c>
      <c r="H11" s="20">
        <f t="shared" si="1"/>
        <v>1</v>
      </c>
      <c r="I11" s="31">
        <f>F11/$F$7</f>
        <v>4.9202091630767567E-2</v>
      </c>
      <c r="J11" s="29">
        <f>J9-J10</f>
        <v>4531</v>
      </c>
      <c r="K11" s="22">
        <f t="shared" si="2"/>
        <v>1.4950440528634363</v>
      </c>
      <c r="L11" s="20">
        <f t="shared" si="3"/>
        <v>2715</v>
      </c>
      <c r="M11" s="31">
        <f>J11/$J$7</f>
        <v>0.12619412338114469</v>
      </c>
      <c r="N11" s="29">
        <f>N9-N10</f>
        <v>6092</v>
      </c>
      <c r="O11" s="22">
        <f t="shared" si="4"/>
        <v>0.34451555947914358</v>
      </c>
      <c r="P11" s="20">
        <f t="shared" si="5"/>
        <v>1561</v>
      </c>
      <c r="Q11" s="22">
        <f t="shared" si="6"/>
        <v>4.3768755516328328</v>
      </c>
      <c r="R11" s="20">
        <f t="shared" si="7"/>
        <v>4959</v>
      </c>
      <c r="S11" s="31">
        <f>N11/$N$7</f>
        <v>0.15618110034353688</v>
      </c>
      <c r="T11" s="31">
        <f>N11/$N$6</f>
        <v>1.052013538716585E-2</v>
      </c>
      <c r="V11" s="29"/>
      <c r="W11" s="81"/>
      <c r="AE11" s="1" t="s">
        <v>183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184</v>
      </c>
    </row>
    <row r="13" spans="1:31" s="4" customFormat="1" x14ac:dyDescent="0.25">
      <c r="B13" s="173" t="s">
        <v>185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187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7" t="s">
        <v>175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176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177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178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179</v>
      </c>
    </row>
    <row r="44" spans="2:31" s="4" customFormat="1" hidden="1" x14ac:dyDescent="0.25">
      <c r="B44" s="248" t="s">
        <v>180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8" t="s">
        <v>182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184</v>
      </c>
    </row>
    <row r="47" spans="2:31" s="4" customFormat="1" hidden="1" x14ac:dyDescent="0.25">
      <c r="B47" s="282" t="s">
        <v>185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312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175</v>
      </c>
      <c r="C124" s="238">
        <v>375345</v>
      </c>
      <c r="D124" s="238">
        <v>492258</v>
      </c>
      <c r="E124" s="238">
        <v>1243535</v>
      </c>
      <c r="F124" s="238">
        <v>1319978</v>
      </c>
      <c r="G124" s="239">
        <f t="shared" ref="G124:G129" si="8">F124/E124-1</f>
        <v>6.1472334916186533E-2</v>
      </c>
      <c r="H124" s="238">
        <f t="shared" ref="H124:H129" si="9">F124-E124</f>
        <v>76443</v>
      </c>
      <c r="I124" s="239"/>
      <c r="J124" s="238">
        <v>1387823</v>
      </c>
      <c r="K124" s="239"/>
      <c r="L124" s="239">
        <f t="shared" ref="L124:L129" si="10">J124/F124-1</f>
        <v>5.139858391579244E-2</v>
      </c>
      <c r="M124" s="238">
        <f t="shared" ref="M124:M129" si="11">J124-F124</f>
        <v>67845</v>
      </c>
      <c r="N124" s="239">
        <f t="shared" ref="N124:N129" si="12">J124/D124-1</f>
        <v>1.8193000418479741</v>
      </c>
      <c r="O124" s="238">
        <f t="shared" ref="O124:O129" si="13">J124-D124</f>
        <v>895565</v>
      </c>
      <c r="Z124" s="1"/>
      <c r="AE124"/>
    </row>
    <row r="125" spans="2:31" ht="18.75" x14ac:dyDescent="0.3">
      <c r="B125" s="237" t="s">
        <v>176</v>
      </c>
      <c r="C125" s="238">
        <v>51760</v>
      </c>
      <c r="D125" s="238">
        <v>83468</v>
      </c>
      <c r="E125" s="238">
        <v>123951</v>
      </c>
      <c r="F125" s="238">
        <v>118966</v>
      </c>
      <c r="G125" s="239">
        <f t="shared" si="8"/>
        <v>-4.0217505304515511E-2</v>
      </c>
      <c r="H125" s="238">
        <f t="shared" si="9"/>
        <v>-4985</v>
      </c>
      <c r="I125" s="239">
        <f>F125/$F$7</f>
        <v>3.2232246877455362</v>
      </c>
      <c r="J125" s="238">
        <v>114660</v>
      </c>
      <c r="K125" s="239">
        <f>J125/$J$125</f>
        <v>1</v>
      </c>
      <c r="L125" s="239">
        <f t="shared" si="10"/>
        <v>-3.6195215439705497E-2</v>
      </c>
      <c r="M125" s="238">
        <f t="shared" si="11"/>
        <v>-4306</v>
      </c>
      <c r="N125" s="239">
        <f t="shared" si="12"/>
        <v>0.37370010063736991</v>
      </c>
      <c r="O125" s="238">
        <f t="shared" si="13"/>
        <v>31192</v>
      </c>
      <c r="Z125" s="1"/>
      <c r="AE125"/>
    </row>
    <row r="126" spans="2:31" ht="15.75" x14ac:dyDescent="0.25">
      <c r="B126" s="240" t="s">
        <v>102</v>
      </c>
      <c r="C126" s="241">
        <v>26848</v>
      </c>
      <c r="D126" s="241">
        <v>39986</v>
      </c>
      <c r="E126" s="241">
        <v>75857</v>
      </c>
      <c r="F126" s="241">
        <v>67064</v>
      </c>
      <c r="G126" s="242">
        <f t="shared" si="8"/>
        <v>-0.1159154725338466</v>
      </c>
      <c r="H126" s="241">
        <f t="shared" si="9"/>
        <v>-8793</v>
      </c>
      <c r="I126" s="242">
        <f>F126/$F$7</f>
        <v>1.817009401500989</v>
      </c>
      <c r="J126" s="241">
        <v>64415</v>
      </c>
      <c r="K126" s="242">
        <f>J126/$J$125</f>
        <v>0.5617913832199547</v>
      </c>
      <c r="L126" s="242">
        <f t="shared" si="10"/>
        <v>-3.9499582488369267E-2</v>
      </c>
      <c r="M126" s="241">
        <f t="shared" si="11"/>
        <v>-2649</v>
      </c>
      <c r="N126" s="242">
        <f t="shared" si="12"/>
        <v>0.61093882859000659</v>
      </c>
      <c r="O126" s="241">
        <f t="shared" si="13"/>
        <v>24429</v>
      </c>
      <c r="Z126" s="1"/>
      <c r="AE126"/>
    </row>
    <row r="127" spans="2:31" x14ac:dyDescent="0.25">
      <c r="B127" s="243" t="s">
        <v>105</v>
      </c>
      <c r="C127" s="244">
        <v>24912</v>
      </c>
      <c r="D127" s="244">
        <v>43482</v>
      </c>
      <c r="E127" s="244">
        <v>48094</v>
      </c>
      <c r="F127" s="244">
        <v>51902</v>
      </c>
      <c r="G127" s="245">
        <f t="shared" si="8"/>
        <v>7.9178275876408799E-2</v>
      </c>
      <c r="H127" s="246">
        <f t="shared" si="9"/>
        <v>3808</v>
      </c>
      <c r="I127" s="247">
        <f>F127/$F$7</f>
        <v>1.4062152862445474</v>
      </c>
      <c r="J127" s="244">
        <v>50245</v>
      </c>
      <c r="K127" s="247">
        <f>J127/$J$125</f>
        <v>0.43820861678004536</v>
      </c>
      <c r="L127" s="245">
        <f t="shared" si="10"/>
        <v>-3.1925552001849655E-2</v>
      </c>
      <c r="M127" s="246">
        <f t="shared" si="11"/>
        <v>-1657</v>
      </c>
      <c r="N127" s="245">
        <f t="shared" si="12"/>
        <v>0.15553562393634146</v>
      </c>
      <c r="O127" s="246">
        <f t="shared" si="13"/>
        <v>6763</v>
      </c>
      <c r="Z127" s="1"/>
      <c r="AE127"/>
    </row>
    <row r="128" spans="2:31" x14ac:dyDescent="0.25">
      <c r="B128" s="248" t="s">
        <v>180</v>
      </c>
      <c r="C128" s="29">
        <v>21584</v>
      </c>
      <c r="D128" s="29">
        <v>38551</v>
      </c>
      <c r="E128" s="29">
        <v>38088</v>
      </c>
      <c r="F128" s="29">
        <v>39043</v>
      </c>
      <c r="G128" s="22">
        <f t="shared" si="8"/>
        <v>2.5073513967653893E-2</v>
      </c>
      <c r="H128" s="20">
        <f t="shared" si="9"/>
        <v>955</v>
      </c>
      <c r="I128" s="31">
        <f>F128/$F$7</f>
        <v>1.0578178763987103</v>
      </c>
      <c r="J128" s="29">
        <v>34737</v>
      </c>
      <c r="K128" s="31">
        <f>J128/$J$125</f>
        <v>0.30295656724228154</v>
      </c>
      <c r="L128" s="22">
        <f t="shared" si="10"/>
        <v>-0.11028865609712368</v>
      </c>
      <c r="M128" s="20">
        <f t="shared" si="11"/>
        <v>-4306</v>
      </c>
      <c r="N128" s="22">
        <f t="shared" si="12"/>
        <v>-9.8933879795595425E-2</v>
      </c>
      <c r="O128" s="20">
        <f t="shared" si="13"/>
        <v>-3814</v>
      </c>
      <c r="Z128" s="1"/>
      <c r="AE128"/>
    </row>
    <row r="129" spans="2:31" x14ac:dyDescent="0.25">
      <c r="B129" s="248" t="s">
        <v>182</v>
      </c>
      <c r="C129" s="29">
        <f>C127-C128</f>
        <v>3328</v>
      </c>
      <c r="D129" s="29">
        <f>D127-D128</f>
        <v>4931</v>
      </c>
      <c r="E129" s="29">
        <f>E127-E128</f>
        <v>10006</v>
      </c>
      <c r="F129" s="29">
        <f>F127-F128</f>
        <v>12859</v>
      </c>
      <c r="G129" s="22">
        <f t="shared" si="8"/>
        <v>0.28512892264641221</v>
      </c>
      <c r="H129" s="20">
        <f t="shared" si="9"/>
        <v>2853</v>
      </c>
      <c r="I129" s="31">
        <f>F129/$F$7</f>
        <v>0.34839740984583706</v>
      </c>
      <c r="J129" s="29">
        <f>J127-J128</f>
        <v>15508</v>
      </c>
      <c r="K129" s="31">
        <f>J129/$J$125</f>
        <v>0.13525204953776382</v>
      </c>
      <c r="L129" s="22">
        <f t="shared" si="10"/>
        <v>0.20600357726106222</v>
      </c>
      <c r="M129" s="20">
        <f t="shared" si="11"/>
        <v>2649</v>
      </c>
      <c r="N129" s="22">
        <f t="shared" si="12"/>
        <v>2.1450010139931051</v>
      </c>
      <c r="O129" s="20">
        <f t="shared" si="13"/>
        <v>10577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185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34DF6-B897-4B94-84E0-6BA48EB2F1A1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DB6DF-2C28-45A9-BA62-FF59F378C6A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193</v>
      </c>
      <c r="C6" s="256">
        <v>13953</v>
      </c>
      <c r="D6" s="256">
        <v>20214</v>
      </c>
      <c r="E6" s="256">
        <v>39365</v>
      </c>
      <c r="F6" s="257">
        <f>E6/$E$6</f>
        <v>1</v>
      </c>
      <c r="G6" s="256">
        <v>36909</v>
      </c>
      <c r="H6" s="257">
        <f>G6/E6-1</f>
        <v>-6.2390448367839468E-2</v>
      </c>
      <c r="I6" s="256">
        <f>G6-E6</f>
        <v>-2456</v>
      </c>
      <c r="J6" s="257">
        <f>G6/$G$6</f>
        <v>1</v>
      </c>
      <c r="K6" s="256">
        <v>35905</v>
      </c>
      <c r="L6" s="257">
        <f t="shared" ref="L6:L12" si="0">K6/G6-1</f>
        <v>-2.7202037443441962E-2</v>
      </c>
      <c r="M6" s="256">
        <f t="shared" ref="M6:M12" si="1">K6-G6</f>
        <v>-1004</v>
      </c>
      <c r="N6" s="257">
        <f>K6/$K$6</f>
        <v>1</v>
      </c>
      <c r="O6" s="256">
        <v>39006</v>
      </c>
      <c r="P6" s="257">
        <f t="shared" ref="P6:P11" si="2">O6/K6-1</f>
        <v>8.63668012811587E-2</v>
      </c>
      <c r="Q6" s="256">
        <f t="shared" ref="Q6:Q12" si="3">O6-K6</f>
        <v>3101</v>
      </c>
      <c r="R6" s="257">
        <f>O6/C6-1</f>
        <v>1.7955278434745217</v>
      </c>
      <c r="S6" s="256">
        <f>O6-C6</f>
        <v>25053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58" t="s">
        <v>194</v>
      </c>
      <c r="C7" s="259">
        <v>9666</v>
      </c>
      <c r="D7" s="259">
        <v>4529</v>
      </c>
      <c r="E7" s="259">
        <v>26756</v>
      </c>
      <c r="F7" s="260">
        <f t="shared" ref="F7:F12" si="4">E7/$E$6</f>
        <v>0.67969008002032261</v>
      </c>
      <c r="G7" s="259">
        <v>26266</v>
      </c>
      <c r="H7" s="261">
        <f>G7/E7-1</f>
        <v>-1.8313649274928956E-2</v>
      </c>
      <c r="I7" s="262">
        <f>G7-E7</f>
        <v>-490</v>
      </c>
      <c r="J7" s="260">
        <f>G7/$G$6</f>
        <v>0.71164214690183969</v>
      </c>
      <c r="K7" s="259">
        <v>25394</v>
      </c>
      <c r="L7" s="263">
        <f t="shared" si="0"/>
        <v>-3.3198812152592683E-2</v>
      </c>
      <c r="M7" s="264">
        <f t="shared" si="1"/>
        <v>-872</v>
      </c>
      <c r="N7" s="260">
        <f>K7/$K$6</f>
        <v>0.70725525692800451</v>
      </c>
      <c r="O7" s="259">
        <v>27546</v>
      </c>
      <c r="P7" s="261">
        <f t="shared" si="2"/>
        <v>8.4744427817594614E-2</v>
      </c>
      <c r="Q7" s="262">
        <f t="shared" si="3"/>
        <v>2152</v>
      </c>
      <c r="R7" s="261">
        <f t="shared" ref="R7:R10" si="5">O7/C7-1</f>
        <v>1.8497827436374923</v>
      </c>
      <c r="S7" s="262">
        <f t="shared" ref="S7:S10" si="6">O7-C7</f>
        <v>17880</v>
      </c>
      <c r="T7" s="260">
        <f>O7/$O$6</f>
        <v>0.70619904630056918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5">
        <v>2530</v>
      </c>
      <c r="D8" s="265">
        <v>1152</v>
      </c>
      <c r="E8" s="265">
        <v>7973</v>
      </c>
      <c r="F8" s="266">
        <f t="shared" si="4"/>
        <v>0.20254032770227359</v>
      </c>
      <c r="G8" s="265">
        <v>10447</v>
      </c>
      <c r="H8" s="267">
        <f>IFERROR(G8/E8-1,"-")</f>
        <v>0.31029725322964996</v>
      </c>
      <c r="I8" s="268">
        <f t="shared" ref="I8:I12" si="7">G8-E8</f>
        <v>2474</v>
      </c>
      <c r="J8" s="266">
        <f t="shared" ref="J8:J12" si="8">G8/$G$6</f>
        <v>0.28304749519087485</v>
      </c>
      <c r="K8" s="265">
        <v>9827</v>
      </c>
      <c r="L8" s="269">
        <f>IFERROR(K8/G8-1,"-")</f>
        <v>-5.9347181008902128E-2</v>
      </c>
      <c r="M8" s="270">
        <f>IF(G8=0,"nd",K8-G8)</f>
        <v>-620</v>
      </c>
      <c r="N8" s="271">
        <f t="shared" ref="N8:N12" si="9">K8/$K$6</f>
        <v>0.27369447152207216</v>
      </c>
      <c r="O8" s="265">
        <v>8006</v>
      </c>
      <c r="P8" s="269">
        <f>IFERROR(O8/K8-1,"-")</f>
        <v>-0.18530579016993998</v>
      </c>
      <c r="Q8" s="272">
        <f t="shared" si="3"/>
        <v>-1821</v>
      </c>
      <c r="R8" s="269">
        <f>IFERROR(O8/C8-1,"-")</f>
        <v>2.1644268774703557</v>
      </c>
      <c r="S8" s="272">
        <f t="shared" si="6"/>
        <v>5476</v>
      </c>
      <c r="T8" s="271">
        <f t="shared" ref="T8:T12" si="10">O8/$O$6</f>
        <v>0.20525047428600729</v>
      </c>
      <c r="V8" s="29"/>
      <c r="W8" s="81"/>
      <c r="AE8" s="1"/>
    </row>
    <row r="9" spans="1:31" s="4" customFormat="1" x14ac:dyDescent="0.25">
      <c r="B9" s="99" t="s">
        <v>63</v>
      </c>
      <c r="C9" s="265">
        <v>7136</v>
      </c>
      <c r="D9" s="265">
        <v>3377</v>
      </c>
      <c r="E9" s="265">
        <v>18783</v>
      </c>
      <c r="F9" s="271">
        <f t="shared" si="4"/>
        <v>0.47714975231804901</v>
      </c>
      <c r="G9" s="265">
        <v>15819</v>
      </c>
      <c r="H9" s="267">
        <f>IFERROR(G9/E9-1,"-")</f>
        <v>-0.15780226800830544</v>
      </c>
      <c r="I9" s="272">
        <f t="shared" si="7"/>
        <v>-2964</v>
      </c>
      <c r="J9" s="271">
        <f t="shared" si="8"/>
        <v>0.42859465171096478</v>
      </c>
      <c r="K9" s="265">
        <v>15567</v>
      </c>
      <c r="L9" s="269">
        <f>IFERROR(K9/G9-1,"-")</f>
        <v>-1.5930210506353126E-2</v>
      </c>
      <c r="M9" s="270">
        <f>IF(G9=0,"nd",K9-G9)</f>
        <v>-252</v>
      </c>
      <c r="N9" s="271">
        <f t="shared" si="9"/>
        <v>0.43356078540593235</v>
      </c>
      <c r="O9" s="265">
        <v>19540</v>
      </c>
      <c r="P9" s="269">
        <f t="shared" si="2"/>
        <v>0.25521937431746644</v>
      </c>
      <c r="Q9" s="272">
        <f t="shared" si="3"/>
        <v>3973</v>
      </c>
      <c r="R9" s="273">
        <f t="shared" si="5"/>
        <v>1.7382286995515694</v>
      </c>
      <c r="S9" s="272">
        <f t="shared" si="6"/>
        <v>12404</v>
      </c>
      <c r="T9" s="271">
        <f t="shared" si="10"/>
        <v>0.50094857201456189</v>
      </c>
      <c r="V9" s="29"/>
      <c r="W9" s="81"/>
      <c r="AE9" s="1"/>
    </row>
    <row r="10" spans="1:31" s="4" customFormat="1" x14ac:dyDescent="0.25">
      <c r="B10" s="258" t="s">
        <v>195</v>
      </c>
      <c r="C10" s="274">
        <v>4287</v>
      </c>
      <c r="D10" s="274">
        <v>15685</v>
      </c>
      <c r="E10" s="274">
        <v>12609</v>
      </c>
      <c r="F10" s="275">
        <f>IFERROR(E10/$E$6,"-")</f>
        <v>0.32030991997967739</v>
      </c>
      <c r="G10" s="274">
        <v>10643</v>
      </c>
      <c r="H10" s="263">
        <f>IFERROR(G10/E10-1,"-")</f>
        <v>-0.15592037433579187</v>
      </c>
      <c r="I10" s="264">
        <f>IFERROR(G10-E10,"-")</f>
        <v>-1966</v>
      </c>
      <c r="J10" s="275">
        <f>IFERROR(G10/$G$6,"-")</f>
        <v>0.28835785309816037</v>
      </c>
      <c r="K10" s="274">
        <v>10511</v>
      </c>
      <c r="L10" s="263">
        <f>IFERROR(K10/G10-1,"-")</f>
        <v>-1.2402518087005543E-2</v>
      </c>
      <c r="M10" s="264">
        <f>IFERROR(K10-G10,"-")</f>
        <v>-132</v>
      </c>
      <c r="N10" s="275">
        <f>IFERROR(K10/$K$6,"-")</f>
        <v>0.29274474307199555</v>
      </c>
      <c r="O10" s="274">
        <v>11460</v>
      </c>
      <c r="P10" s="263">
        <f>IFERROR(O10/K10-1,"-")</f>
        <v>9.0286366663495432E-2</v>
      </c>
      <c r="Q10" s="264">
        <f>IFERROR(O10-K10,"-")</f>
        <v>949</v>
      </c>
      <c r="R10" s="263">
        <f t="shared" si="5"/>
        <v>1.6731980405878235</v>
      </c>
      <c r="S10" s="264">
        <f t="shared" si="6"/>
        <v>7173</v>
      </c>
      <c r="T10" s="275">
        <f>IFERROR(O10/$O$6,"-")</f>
        <v>0.29380095369943088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1249</v>
      </c>
      <c r="D11" s="265">
        <v>128</v>
      </c>
      <c r="E11" s="265">
        <v>3160</v>
      </c>
      <c r="F11" s="271">
        <f t="shared" si="4"/>
        <v>8.0274355391845548E-2</v>
      </c>
      <c r="G11" s="265">
        <v>3871</v>
      </c>
      <c r="H11" s="273">
        <f t="shared" ref="H11:H12" si="11">G11/E11-1</f>
        <v>0.22500000000000009</v>
      </c>
      <c r="I11" s="272">
        <f t="shared" si="7"/>
        <v>711</v>
      </c>
      <c r="J11" s="271">
        <f t="shared" si="8"/>
        <v>0.10487956866888835</v>
      </c>
      <c r="K11" s="265">
        <v>4995</v>
      </c>
      <c r="L11" s="269">
        <f>K11/G11-1</f>
        <v>0.29036424696460861</v>
      </c>
      <c r="M11" s="272">
        <f t="shared" si="1"/>
        <v>1124</v>
      </c>
      <c r="N11" s="271">
        <f t="shared" si="9"/>
        <v>0.13911711460799331</v>
      </c>
      <c r="O11" s="265">
        <v>4953</v>
      </c>
      <c r="P11" s="273">
        <f t="shared" si="2"/>
        <v>-8.4084084084083965E-3</v>
      </c>
      <c r="Q11" s="272">
        <f t="shared" si="3"/>
        <v>-42</v>
      </c>
      <c r="R11" s="273">
        <f t="shared" ref="R11:R12" si="12">O11/D11-1</f>
        <v>37.6953125</v>
      </c>
      <c r="S11" s="272">
        <f t="shared" ref="S11:S12" si="13">O11-D11</f>
        <v>4825</v>
      </c>
      <c r="T11" s="271">
        <f t="shared" si="10"/>
        <v>0.12698046454391632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24</v>
      </c>
      <c r="D12" s="265">
        <v>7</v>
      </c>
      <c r="E12" s="265">
        <v>268</v>
      </c>
      <c r="F12" s="271">
        <f t="shared" si="4"/>
        <v>6.8080782420932304E-3</v>
      </c>
      <c r="G12" s="265">
        <v>230</v>
      </c>
      <c r="H12" s="273">
        <f t="shared" si="11"/>
        <v>-0.14179104477611937</v>
      </c>
      <c r="I12" s="272">
        <f t="shared" si="7"/>
        <v>-38</v>
      </c>
      <c r="J12" s="271">
        <f t="shared" si="8"/>
        <v>6.2315424422227641E-3</v>
      </c>
      <c r="K12" s="265">
        <v>175</v>
      </c>
      <c r="L12" s="269">
        <f t="shared" si="0"/>
        <v>-0.23913043478260865</v>
      </c>
      <c r="M12" s="272">
        <f t="shared" si="1"/>
        <v>-55</v>
      </c>
      <c r="N12" s="271">
        <f t="shared" si="9"/>
        <v>4.8739729842640304E-3</v>
      </c>
      <c r="O12" s="265">
        <v>739</v>
      </c>
      <c r="P12" s="273">
        <f>O12/K12-1</f>
        <v>3.2228571428571424</v>
      </c>
      <c r="Q12" s="272">
        <f t="shared" si="3"/>
        <v>564</v>
      </c>
      <c r="R12" s="273">
        <f t="shared" si="12"/>
        <v>104.57142857142857</v>
      </c>
      <c r="S12" s="272">
        <f t="shared" si="13"/>
        <v>732</v>
      </c>
      <c r="T12" s="271">
        <f t="shared" si="10"/>
        <v>1.89458032097626E-2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27.546 viajeros 
cuota: 70,6%</v>
      </c>
    </row>
    <row r="20" spans="1:27" x14ac:dyDescent="0.25">
      <c r="AA20" t="str">
        <f>CONCATENATE("Apartamentos: 
",FIXED(O10,0)," viajeros
cuota: ",FIXED(T10*100,1),"%")</f>
        <v>Apartamentos: 
11.460 viajeros
cuota: 29,4%</v>
      </c>
    </row>
    <row r="38" spans="2:31" s="4" customFormat="1" ht="15.75" hidden="1" customHeight="1" thickBot="1" x14ac:dyDescent="0.3">
      <c r="B38" s="283" t="s">
        <v>187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7" t="s">
        <v>175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176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177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178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179</v>
      </c>
    </row>
    <row r="45" spans="2:31" s="4" customFormat="1" hidden="1" x14ac:dyDescent="0.25">
      <c r="B45" s="248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8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184</v>
      </c>
    </row>
    <row r="48" spans="2:31" s="4" customFormat="1" hidden="1" x14ac:dyDescent="0.25">
      <c r="B48" s="282" t="s">
        <v>185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193</v>
      </c>
      <c r="C134" s="256">
        <v>13953</v>
      </c>
      <c r="D134" s="241">
        <v>39986</v>
      </c>
      <c r="E134" s="241">
        <v>75857</v>
      </c>
      <c r="F134" s="241">
        <v>67064</v>
      </c>
      <c r="G134" s="242">
        <f>F134/E134-1</f>
        <v>-0.1159154725338466</v>
      </c>
      <c r="H134" s="241">
        <f>F134-E134</f>
        <v>-8793</v>
      </c>
      <c r="I134" s="242">
        <f>F134/F$134</f>
        <v>1</v>
      </c>
      <c r="J134" s="241">
        <v>64415</v>
      </c>
      <c r="K134" s="242">
        <f>J134/J$134</f>
        <v>1</v>
      </c>
      <c r="L134" s="242">
        <f>J134/F134-1</f>
        <v>-3.9499582488369267E-2</v>
      </c>
      <c r="M134" s="241">
        <f>J134-F134</f>
        <v>-2649</v>
      </c>
      <c r="N134" s="242">
        <f>J134/D134-1</f>
        <v>0.61093882859000659</v>
      </c>
      <c r="O134" s="241">
        <f>J134-D134</f>
        <v>24429</v>
      </c>
      <c r="Q134" s="29"/>
      <c r="R134" s="81"/>
      <c r="Z134" s="1" t="s">
        <v>177</v>
      </c>
      <c r="AE134"/>
    </row>
    <row r="135" spans="1:31" s="4" customFormat="1" x14ac:dyDescent="0.25">
      <c r="B135" s="258" t="s">
        <v>194</v>
      </c>
      <c r="C135" s="259">
        <v>9666</v>
      </c>
      <c r="D135" s="259">
        <v>30757</v>
      </c>
      <c r="E135" s="259">
        <v>64410</v>
      </c>
      <c r="F135" s="259">
        <v>52216</v>
      </c>
      <c r="G135" s="263">
        <f>IFERROR(F135/E135-1,"-")</f>
        <v>-0.18931842881540129</v>
      </c>
      <c r="H135" s="259">
        <f t="shared" ref="H135:H138" si="14">F135-E135</f>
        <v>-12194</v>
      </c>
      <c r="I135" s="261">
        <f>F135/F$134</f>
        <v>0.7785995467016581</v>
      </c>
      <c r="J135" s="259">
        <v>49406</v>
      </c>
      <c r="K135" s="260">
        <f t="shared" ref="K135:K138" si="15">J135/J$134</f>
        <v>0.76699526507800975</v>
      </c>
      <c r="L135" s="261">
        <f t="shared" ref="L135:L138" si="16">J135/F135-1</f>
        <v>-5.3814922629079165E-2</v>
      </c>
      <c r="M135" s="262">
        <f t="shared" ref="M135:M138" si="17">J135-F135</f>
        <v>-2810</v>
      </c>
      <c r="N135" s="260">
        <f t="shared" ref="N135:N138" si="18">J135/D135-1</f>
        <v>0.60633351757323539</v>
      </c>
      <c r="O135" s="259">
        <f t="shared" ref="O135:O138" si="19">J135-D135</f>
        <v>18649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5">
        <v>2530</v>
      </c>
      <c r="D136" s="265">
        <v>1711</v>
      </c>
      <c r="E136" s="265">
        <v>12871</v>
      </c>
      <c r="F136" s="265">
        <v>12769</v>
      </c>
      <c r="G136" s="269">
        <f t="shared" ref="G136:G138" si="20">IFERROR(F136/E136-1,"-")</f>
        <v>-7.9247921684406641E-3</v>
      </c>
      <c r="H136" s="265">
        <f t="shared" si="14"/>
        <v>-102</v>
      </c>
      <c r="I136" s="273">
        <f t="shared" ref="I136:I138" si="21">F136/F$134</f>
        <v>0.19040021472026722</v>
      </c>
      <c r="J136" s="265">
        <v>10236</v>
      </c>
      <c r="K136" s="271">
        <f t="shared" si="15"/>
        <v>0.15890708685865093</v>
      </c>
      <c r="L136" s="273">
        <f t="shared" si="16"/>
        <v>-0.19837105489858253</v>
      </c>
      <c r="M136" s="272">
        <f t="shared" si="17"/>
        <v>-2533</v>
      </c>
      <c r="N136" s="271">
        <f t="shared" si="18"/>
        <v>4.9824663939216833</v>
      </c>
      <c r="O136" s="265">
        <f t="shared" si="19"/>
        <v>8525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17480</v>
      </c>
      <c r="D137" s="265">
        <v>29046</v>
      </c>
      <c r="E137" s="265">
        <v>51539</v>
      </c>
      <c r="F137" s="265">
        <v>39447</v>
      </c>
      <c r="G137" s="267">
        <f t="shared" si="20"/>
        <v>-0.23461844428491041</v>
      </c>
      <c r="H137" s="265">
        <f t="shared" si="14"/>
        <v>-12092</v>
      </c>
      <c r="I137" s="277">
        <f t="shared" si="21"/>
        <v>0.58819933198139096</v>
      </c>
      <c r="J137" s="265">
        <v>39170</v>
      </c>
      <c r="K137" s="271">
        <f t="shared" si="15"/>
        <v>0.6080881782193589</v>
      </c>
      <c r="L137" s="273">
        <f t="shared" si="16"/>
        <v>-7.0220802595888365E-3</v>
      </c>
      <c r="M137" s="272">
        <f t="shared" si="17"/>
        <v>-277</v>
      </c>
      <c r="N137" s="271">
        <f t="shared" si="18"/>
        <v>0.34855057495007924</v>
      </c>
      <c r="O137" s="265">
        <f t="shared" si="19"/>
        <v>10124</v>
      </c>
      <c r="Q137" s="29"/>
      <c r="R137" s="81"/>
      <c r="Z137" s="1"/>
    </row>
    <row r="138" spans="1:31" s="4" customFormat="1" x14ac:dyDescent="0.25">
      <c r="B138" s="258" t="s">
        <v>195</v>
      </c>
      <c r="C138" s="259">
        <v>6019</v>
      </c>
      <c r="D138" s="259">
        <v>9229</v>
      </c>
      <c r="E138" s="259">
        <v>11447</v>
      </c>
      <c r="F138" s="259">
        <v>14848</v>
      </c>
      <c r="G138" s="263">
        <f t="shared" si="20"/>
        <v>0.29710841268454624</v>
      </c>
      <c r="H138" s="259">
        <f t="shared" si="14"/>
        <v>3401</v>
      </c>
      <c r="I138" s="261">
        <f t="shared" si="21"/>
        <v>0.22140045329834188</v>
      </c>
      <c r="J138" s="259">
        <v>15009</v>
      </c>
      <c r="K138" s="260">
        <f t="shared" si="15"/>
        <v>0.23300473492199023</v>
      </c>
      <c r="L138" s="261">
        <f t="shared" si="16"/>
        <v>1.0843211206896575E-2</v>
      </c>
      <c r="M138" s="262">
        <f t="shared" si="17"/>
        <v>161</v>
      </c>
      <c r="N138" s="260">
        <f t="shared" si="18"/>
        <v>0.6262867049517824</v>
      </c>
      <c r="O138" s="259">
        <f t="shared" si="19"/>
        <v>5780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184</v>
      </c>
    </row>
    <row r="140" spans="1:31" s="4" customFormat="1" ht="32.25" customHeight="1" x14ac:dyDescent="0.25">
      <c r="B140" s="321" t="s">
        <v>198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40608-26F8-405A-8750-058D7E9D9CB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199</v>
      </c>
      <c r="C6" s="256">
        <v>8874</v>
      </c>
      <c r="D6" s="256">
        <v>3806</v>
      </c>
      <c r="E6" s="256">
        <v>23004</v>
      </c>
      <c r="F6" s="257">
        <f>E6/$E$6</f>
        <v>1</v>
      </c>
      <c r="G6" s="256">
        <v>22463</v>
      </c>
      <c r="H6" s="257">
        <f>G6/E6-1</f>
        <v>-2.3517649104503602E-2</v>
      </c>
      <c r="I6" s="256">
        <f>G6-E6</f>
        <v>-541</v>
      </c>
      <c r="J6" s="257">
        <f>G6/$G$6</f>
        <v>1</v>
      </c>
      <c r="K6" s="256">
        <v>20973</v>
      </c>
      <c r="L6" s="257">
        <f t="shared" ref="L6:L12" si="0">K6/G6-1</f>
        <v>-6.6331300360592982E-2</v>
      </c>
      <c r="M6" s="256">
        <f t="shared" ref="M6:M12" si="1">K6-G6</f>
        <v>-1490</v>
      </c>
      <c r="N6" s="257">
        <f>K6/$K$6</f>
        <v>1</v>
      </c>
      <c r="O6" s="256">
        <v>23308</v>
      </c>
      <c r="P6" s="257">
        <f t="shared" ref="P6:P11" si="2">O6/K6-1</f>
        <v>0.11133361941543884</v>
      </c>
      <c r="Q6" s="256">
        <f t="shared" ref="Q6:Q12" si="3">O6-K6</f>
        <v>2335</v>
      </c>
      <c r="R6" s="257">
        <f>O6/C6-1</f>
        <v>1.6265494703628578</v>
      </c>
      <c r="S6" s="256">
        <f>O6-C6</f>
        <v>14434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58" t="s">
        <v>194</v>
      </c>
      <c r="C7" s="259">
        <v>7601</v>
      </c>
      <c r="D7" s="259">
        <v>2281</v>
      </c>
      <c r="E7" s="259">
        <v>19576</v>
      </c>
      <c r="F7" s="260">
        <f t="shared" ref="F7:F12" si="4">E7/$E$6</f>
        <v>0.85098243783689798</v>
      </c>
      <c r="G7" s="259">
        <v>18362</v>
      </c>
      <c r="H7" s="261">
        <f>G7/E7-1</f>
        <v>-6.2014711892112828E-2</v>
      </c>
      <c r="I7" s="262">
        <f>G7-E7</f>
        <v>-1214</v>
      </c>
      <c r="J7" s="260">
        <f>G7/$G$6</f>
        <v>0.81743311222899884</v>
      </c>
      <c r="K7" s="259">
        <v>15803</v>
      </c>
      <c r="L7" s="263">
        <f t="shared" si="0"/>
        <v>-0.13936390371419238</v>
      </c>
      <c r="M7" s="264">
        <f t="shared" si="1"/>
        <v>-2559</v>
      </c>
      <c r="N7" s="260">
        <f>K7/$K$6</f>
        <v>0.75349258570543076</v>
      </c>
      <c r="O7" s="259">
        <v>17616</v>
      </c>
      <c r="P7" s="261">
        <f t="shared" si="2"/>
        <v>0.1147250522052774</v>
      </c>
      <c r="Q7" s="262">
        <f t="shared" si="3"/>
        <v>1813</v>
      </c>
      <c r="R7" s="261">
        <f t="shared" ref="R7:R10" si="5">O7/C7-1</f>
        <v>1.3175897908169976</v>
      </c>
      <c r="S7" s="262">
        <f t="shared" ref="S7:S10" si="6">O7-C7</f>
        <v>10015</v>
      </c>
      <c r="T7" s="260">
        <f>O7/$O$6</f>
        <v>0.75579200274583835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5">
        <v>1419</v>
      </c>
      <c r="D8" s="265">
        <v>108</v>
      </c>
      <c r="E8" s="265">
        <v>4053</v>
      </c>
      <c r="F8" s="266">
        <f t="shared" si="4"/>
        <v>0.1761867501304121</v>
      </c>
      <c r="G8" s="265">
        <v>5116</v>
      </c>
      <c r="H8" s="267">
        <f>IFERROR(G8/E8-1,"-")</f>
        <v>0.26227485812978046</v>
      </c>
      <c r="I8" s="268">
        <f t="shared" ref="I8:I12" si="7">G8-E8</f>
        <v>1063</v>
      </c>
      <c r="J8" s="266">
        <f t="shared" ref="J8:J12" si="8">G8/$G$6</f>
        <v>0.22775230378845213</v>
      </c>
      <c r="K8" s="265">
        <v>3013</v>
      </c>
      <c r="L8" s="269">
        <f>IFERROR(K8/G8-1,"-")</f>
        <v>-0.41106333072713053</v>
      </c>
      <c r="M8" s="270">
        <f>IF(G8=0,"nd",K8-G8)</f>
        <v>-2103</v>
      </c>
      <c r="N8" s="271">
        <f t="shared" ref="N8:N12" si="9">K8/$K$6</f>
        <v>0.14366089734420445</v>
      </c>
      <c r="O8" s="265">
        <v>3394</v>
      </c>
      <c r="P8" s="269">
        <f>IFERROR(O8/K8-1,"-")</f>
        <v>0.12645204115499498</v>
      </c>
      <c r="Q8" s="272">
        <f t="shared" si="3"/>
        <v>381</v>
      </c>
      <c r="R8" s="269">
        <f>IFERROR(O8/C8-1,"-")</f>
        <v>1.3918252290345312</v>
      </c>
      <c r="S8" s="272">
        <f t="shared" si="6"/>
        <v>1975</v>
      </c>
      <c r="T8" s="271">
        <f t="shared" ref="T8:T12" si="10">O8/$O$6</f>
        <v>0.14561523940278015</v>
      </c>
      <c r="V8" s="29"/>
      <c r="W8" s="81"/>
      <c r="AE8" s="1"/>
    </row>
    <row r="9" spans="1:31" s="4" customFormat="1" x14ac:dyDescent="0.25">
      <c r="B9" s="99" t="s">
        <v>63</v>
      </c>
      <c r="C9" s="265">
        <v>6182</v>
      </c>
      <c r="D9" s="265">
        <v>2173</v>
      </c>
      <c r="E9" s="265">
        <v>15523</v>
      </c>
      <c r="F9" s="271">
        <f t="shared" si="4"/>
        <v>0.67479568770648579</v>
      </c>
      <c r="G9" s="265">
        <v>13246</v>
      </c>
      <c r="H9" s="267">
        <f>IFERROR(G9/E9-1,"-")</f>
        <v>-0.14668556335759841</v>
      </c>
      <c r="I9" s="272">
        <f t="shared" si="7"/>
        <v>-2277</v>
      </c>
      <c r="J9" s="271">
        <f t="shared" si="8"/>
        <v>0.58968080844054671</v>
      </c>
      <c r="K9" s="265">
        <v>12790</v>
      </c>
      <c r="L9" s="269">
        <f>IFERROR(K9/G9-1,"-")</f>
        <v>-3.4425486939453465E-2</v>
      </c>
      <c r="M9" s="270">
        <f>IF(G9=0,"nd",K9-G9)</f>
        <v>-456</v>
      </c>
      <c r="N9" s="271">
        <f t="shared" si="9"/>
        <v>0.60983168836122637</v>
      </c>
      <c r="O9" s="265">
        <v>14222</v>
      </c>
      <c r="P9" s="269">
        <f t="shared" si="2"/>
        <v>0.11196247068021892</v>
      </c>
      <c r="Q9" s="272">
        <f t="shared" si="3"/>
        <v>1432</v>
      </c>
      <c r="R9" s="273">
        <f t="shared" si="5"/>
        <v>1.3005499838240051</v>
      </c>
      <c r="S9" s="272">
        <f t="shared" si="6"/>
        <v>8040</v>
      </c>
      <c r="T9" s="271">
        <f t="shared" si="10"/>
        <v>0.61017676334305815</v>
      </c>
      <c r="V9" s="29"/>
      <c r="W9" s="81"/>
      <c r="AE9" s="1"/>
    </row>
    <row r="10" spans="1:31" s="4" customFormat="1" x14ac:dyDescent="0.25">
      <c r="B10" s="258" t="s">
        <v>195</v>
      </c>
      <c r="C10" s="274">
        <v>1273</v>
      </c>
      <c r="D10" s="274">
        <v>1525</v>
      </c>
      <c r="E10" s="274">
        <v>3428</v>
      </c>
      <c r="F10" s="275">
        <f>IFERROR(E10/$E$6,"-")</f>
        <v>0.14901756216310208</v>
      </c>
      <c r="G10" s="274">
        <v>4101</v>
      </c>
      <c r="H10" s="263">
        <f>IFERROR(G10/E10-1,"-")</f>
        <v>0.1963243873978997</v>
      </c>
      <c r="I10" s="264">
        <f>IFERROR(G10-E10,"-")</f>
        <v>673</v>
      </c>
      <c r="J10" s="275">
        <f>IFERROR(G10/$G$6,"-")</f>
        <v>0.18256688777100119</v>
      </c>
      <c r="K10" s="274">
        <v>5170</v>
      </c>
      <c r="L10" s="263">
        <f>IFERROR(K10/G10-1,"-")</f>
        <v>0.26066812972445752</v>
      </c>
      <c r="M10" s="264">
        <f>IFERROR(K10-G10,"-")</f>
        <v>1069</v>
      </c>
      <c r="N10" s="275">
        <f>IFERROR(K10/$K$6,"-")</f>
        <v>0.24650741429456921</v>
      </c>
      <c r="O10" s="274">
        <v>5692</v>
      </c>
      <c r="P10" s="263">
        <f>IFERROR(O10/K10-1,"-")</f>
        <v>0.10096711798839464</v>
      </c>
      <c r="Q10" s="264">
        <f>IFERROR(O10-K10,"-")</f>
        <v>522</v>
      </c>
      <c r="R10" s="263">
        <f t="shared" si="5"/>
        <v>3.4713275726630011</v>
      </c>
      <c r="S10" s="264">
        <f t="shared" si="6"/>
        <v>4419</v>
      </c>
      <c r="T10" s="275">
        <f>IFERROR(O10/$O$6,"-")</f>
        <v>0.24420799725416167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1249</v>
      </c>
      <c r="D11" s="265">
        <v>128</v>
      </c>
      <c r="E11" s="265">
        <v>3160</v>
      </c>
      <c r="F11" s="271">
        <f t="shared" si="4"/>
        <v>0.13736741436271951</v>
      </c>
      <c r="G11" s="265">
        <v>3871</v>
      </c>
      <c r="H11" s="273">
        <f t="shared" ref="H11:H12" si="11">G11/E11-1</f>
        <v>0.22500000000000009</v>
      </c>
      <c r="I11" s="272">
        <f t="shared" si="7"/>
        <v>711</v>
      </c>
      <c r="J11" s="271">
        <f t="shared" si="8"/>
        <v>0.17232782798379556</v>
      </c>
      <c r="K11" s="265">
        <v>4995</v>
      </c>
      <c r="L11" s="269">
        <f>K11/G11-1</f>
        <v>0.29036424696460861</v>
      </c>
      <c r="M11" s="272">
        <f t="shared" si="1"/>
        <v>1124</v>
      </c>
      <c r="N11" s="271">
        <f t="shared" si="9"/>
        <v>0.23816335288227722</v>
      </c>
      <c r="O11" s="265">
        <v>4953</v>
      </c>
      <c r="P11" s="273">
        <f t="shared" si="2"/>
        <v>-8.4084084084083965E-3</v>
      </c>
      <c r="Q11" s="272">
        <f t="shared" si="3"/>
        <v>-42</v>
      </c>
      <c r="R11" s="273">
        <f t="shared" ref="R11:R12" si="12">O11/D11-1</f>
        <v>37.6953125</v>
      </c>
      <c r="S11" s="272">
        <f t="shared" ref="S11:S12" si="13">O11-D11</f>
        <v>4825</v>
      </c>
      <c r="T11" s="271">
        <f t="shared" si="10"/>
        <v>0.21250214518620217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24</v>
      </c>
      <c r="D12" s="265">
        <v>7</v>
      </c>
      <c r="E12" s="265">
        <v>268</v>
      </c>
      <c r="F12" s="271">
        <f t="shared" si="4"/>
        <v>1.1650147800382543E-2</v>
      </c>
      <c r="G12" s="265">
        <v>230</v>
      </c>
      <c r="H12" s="273">
        <f t="shared" si="11"/>
        <v>-0.14179104477611937</v>
      </c>
      <c r="I12" s="272">
        <f t="shared" si="7"/>
        <v>-38</v>
      </c>
      <c r="J12" s="271">
        <f t="shared" si="8"/>
        <v>1.0239059787205627E-2</v>
      </c>
      <c r="K12" s="265">
        <v>175</v>
      </c>
      <c r="L12" s="269">
        <f t="shared" si="0"/>
        <v>-0.23913043478260865</v>
      </c>
      <c r="M12" s="272">
        <f t="shared" si="1"/>
        <v>-55</v>
      </c>
      <c r="N12" s="271">
        <f t="shared" si="9"/>
        <v>8.3440614122919938E-3</v>
      </c>
      <c r="O12" s="265">
        <v>739</v>
      </c>
      <c r="P12" s="273">
        <f>O12/K12-1</f>
        <v>3.2228571428571424</v>
      </c>
      <c r="Q12" s="272">
        <f t="shared" si="3"/>
        <v>564</v>
      </c>
      <c r="R12" s="273">
        <f t="shared" si="12"/>
        <v>104.57142857142857</v>
      </c>
      <c r="S12" s="272">
        <f t="shared" si="13"/>
        <v>732</v>
      </c>
      <c r="T12" s="271">
        <f t="shared" si="10"/>
        <v>3.1705852067959499E-2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17.616 viajeros 
cuota: 75,6%</v>
      </c>
    </row>
    <row r="20" spans="27:27" x14ac:dyDescent="0.25">
      <c r="AA20" t="str">
        <f>CONCATENATE("Apartamentos: 
",FIXED(O10,0)," viajeros
cuota: ",FIXED(T10*100,1),"%")</f>
        <v>Apartamentos: 
5.692 viajeros
cuota: 24,4%</v>
      </c>
    </row>
    <row r="38" spans="2:31" s="4" customFormat="1" ht="15.75" hidden="1" customHeight="1" thickBot="1" x14ac:dyDescent="0.3">
      <c r="B38" s="283" t="s">
        <v>187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7" t="s">
        <v>175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176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177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178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179</v>
      </c>
    </row>
    <row r="45" spans="2:31" s="4" customFormat="1" hidden="1" x14ac:dyDescent="0.25">
      <c r="B45" s="248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8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184</v>
      </c>
    </row>
    <row r="48" spans="2:31" s="4" customFormat="1" hidden="1" x14ac:dyDescent="0.25">
      <c r="B48" s="282" t="s">
        <v>185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199</v>
      </c>
      <c r="C134" s="241">
        <v>26848</v>
      </c>
      <c r="D134" s="241">
        <v>39986</v>
      </c>
      <c r="E134" s="241">
        <v>75857</v>
      </c>
      <c r="F134" s="241">
        <v>67064</v>
      </c>
      <c r="G134" s="242">
        <f>F134/E134-1</f>
        <v>-0.1159154725338466</v>
      </c>
      <c r="H134" s="241">
        <f>F134-E134</f>
        <v>-8793</v>
      </c>
      <c r="I134" s="242">
        <f>F134/F$134</f>
        <v>1</v>
      </c>
      <c r="J134" s="241">
        <v>64415</v>
      </c>
      <c r="K134" s="242">
        <f>J134/J$134</f>
        <v>1</v>
      </c>
      <c r="L134" s="242">
        <f>J134/F134-1</f>
        <v>-3.9499582488369267E-2</v>
      </c>
      <c r="M134" s="241">
        <f>J134-F134</f>
        <v>-2649</v>
      </c>
      <c r="N134" s="242">
        <f>J134/D134-1</f>
        <v>0.61093882859000659</v>
      </c>
      <c r="O134" s="241">
        <f>J134-D134</f>
        <v>24429</v>
      </c>
      <c r="Q134" s="29"/>
      <c r="R134" s="81"/>
      <c r="Z134" s="1" t="s">
        <v>177</v>
      </c>
      <c r="AE134"/>
    </row>
    <row r="135" spans="1:31" s="4" customFormat="1" x14ac:dyDescent="0.25">
      <c r="B135" s="258" t="s">
        <v>194</v>
      </c>
      <c r="C135" s="259">
        <v>20829</v>
      </c>
      <c r="D135" s="259">
        <v>30757</v>
      </c>
      <c r="E135" s="259">
        <v>64410</v>
      </c>
      <c r="F135" s="259">
        <v>52216</v>
      </c>
      <c r="G135" s="263">
        <f>IFERROR(F135/E135-1,"-")</f>
        <v>-0.18931842881540129</v>
      </c>
      <c r="H135" s="259">
        <f t="shared" ref="H135:H138" si="14">F135-E135</f>
        <v>-12194</v>
      </c>
      <c r="I135" s="261">
        <f>F135/F$134</f>
        <v>0.7785995467016581</v>
      </c>
      <c r="J135" s="259">
        <v>49406</v>
      </c>
      <c r="K135" s="260">
        <f t="shared" ref="K135:K138" si="15">J135/J$134</f>
        <v>0.76699526507800975</v>
      </c>
      <c r="L135" s="261">
        <f t="shared" ref="L135:L138" si="16">J135/F135-1</f>
        <v>-5.3814922629079165E-2</v>
      </c>
      <c r="M135" s="262">
        <f t="shared" ref="M135:M138" si="17">J135-F135</f>
        <v>-2810</v>
      </c>
      <c r="N135" s="260">
        <f t="shared" ref="N135:N138" si="18">J135/D135-1</f>
        <v>0.60633351757323539</v>
      </c>
      <c r="O135" s="259">
        <f t="shared" ref="O135:O138" si="19">J135-D135</f>
        <v>18649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5">
        <v>3349</v>
      </c>
      <c r="D136" s="265">
        <v>1711</v>
      </c>
      <c r="E136" s="265">
        <v>12871</v>
      </c>
      <c r="F136" s="265">
        <v>12769</v>
      </c>
      <c r="G136" s="269">
        <f t="shared" ref="G136:G138" si="20">IFERROR(F136/E136-1,"-")</f>
        <v>-7.9247921684406641E-3</v>
      </c>
      <c r="H136" s="265">
        <f t="shared" si="14"/>
        <v>-102</v>
      </c>
      <c r="I136" s="273">
        <f t="shared" ref="I136:I138" si="21">F136/F$134</f>
        <v>0.19040021472026722</v>
      </c>
      <c r="J136" s="265">
        <v>10236</v>
      </c>
      <c r="K136" s="271">
        <f t="shared" si="15"/>
        <v>0.15890708685865093</v>
      </c>
      <c r="L136" s="273">
        <f t="shared" si="16"/>
        <v>-0.19837105489858253</v>
      </c>
      <c r="M136" s="272">
        <f t="shared" si="17"/>
        <v>-2533</v>
      </c>
      <c r="N136" s="271">
        <f t="shared" si="18"/>
        <v>4.9824663939216833</v>
      </c>
      <c r="O136" s="265">
        <f t="shared" si="19"/>
        <v>8525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17480</v>
      </c>
      <c r="D137" s="265">
        <v>29046</v>
      </c>
      <c r="E137" s="265">
        <v>51539</v>
      </c>
      <c r="F137" s="265">
        <v>39447</v>
      </c>
      <c r="G137" s="267">
        <f t="shared" si="20"/>
        <v>-0.23461844428491041</v>
      </c>
      <c r="H137" s="265">
        <f t="shared" si="14"/>
        <v>-12092</v>
      </c>
      <c r="I137" s="277">
        <f t="shared" si="21"/>
        <v>0.58819933198139096</v>
      </c>
      <c r="J137" s="265">
        <v>39170</v>
      </c>
      <c r="K137" s="271">
        <f t="shared" si="15"/>
        <v>0.6080881782193589</v>
      </c>
      <c r="L137" s="273">
        <f t="shared" si="16"/>
        <v>-7.0220802595888365E-3</v>
      </c>
      <c r="M137" s="272">
        <f t="shared" si="17"/>
        <v>-277</v>
      </c>
      <c r="N137" s="271">
        <f t="shared" si="18"/>
        <v>0.34855057495007924</v>
      </c>
      <c r="O137" s="265">
        <f t="shared" si="19"/>
        <v>10124</v>
      </c>
      <c r="Q137" s="29"/>
      <c r="R137" s="81"/>
      <c r="Z137" s="1"/>
    </row>
    <row r="138" spans="1:31" s="4" customFormat="1" x14ac:dyDescent="0.25">
      <c r="B138" s="258" t="s">
        <v>195</v>
      </c>
      <c r="C138" s="259">
        <v>6019</v>
      </c>
      <c r="D138" s="259">
        <v>9229</v>
      </c>
      <c r="E138" s="259">
        <v>11447</v>
      </c>
      <c r="F138" s="259">
        <v>14848</v>
      </c>
      <c r="G138" s="263">
        <f t="shared" si="20"/>
        <v>0.29710841268454624</v>
      </c>
      <c r="H138" s="259">
        <f t="shared" si="14"/>
        <v>3401</v>
      </c>
      <c r="I138" s="261">
        <f t="shared" si="21"/>
        <v>0.22140045329834188</v>
      </c>
      <c r="J138" s="259">
        <v>15009</v>
      </c>
      <c r="K138" s="260">
        <f t="shared" si="15"/>
        <v>0.23300473492199023</v>
      </c>
      <c r="L138" s="261">
        <f t="shared" si="16"/>
        <v>1.0843211206896575E-2</v>
      </c>
      <c r="M138" s="262">
        <f t="shared" si="17"/>
        <v>161</v>
      </c>
      <c r="N138" s="260">
        <f t="shared" si="18"/>
        <v>0.6262867049517824</v>
      </c>
      <c r="O138" s="259">
        <f t="shared" si="19"/>
        <v>5780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184</v>
      </c>
    </row>
    <row r="140" spans="1:31" s="4" customFormat="1" ht="32.25" customHeight="1" x14ac:dyDescent="0.25">
      <c r="B140" s="321" t="s">
        <v>198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97CB5-19B9-40A9-A06D-1F70CA820BA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5079</v>
      </c>
      <c r="D6" s="256">
        <v>16408</v>
      </c>
      <c r="E6" s="256">
        <v>16361</v>
      </c>
      <c r="F6" s="257">
        <f>E6/$E$6</f>
        <v>1</v>
      </c>
      <c r="G6" s="256">
        <v>14446</v>
      </c>
      <c r="H6" s="257">
        <f>G6/E6-1</f>
        <v>-0.11704663529124137</v>
      </c>
      <c r="I6" s="256">
        <f>G6-E6</f>
        <v>-1915</v>
      </c>
      <c r="J6" s="257">
        <f>G6/$G$6</f>
        <v>1</v>
      </c>
      <c r="K6" s="256">
        <v>14932</v>
      </c>
      <c r="L6" s="257">
        <f t="shared" ref="L6:L12" si="0">K6/G6-1</f>
        <v>3.3642530804374848E-2</v>
      </c>
      <c r="M6" s="256">
        <f t="shared" ref="M6:M12" si="1">K6-G6</f>
        <v>486</v>
      </c>
      <c r="N6" s="257">
        <f>K6/$K$6</f>
        <v>1</v>
      </c>
      <c r="O6" s="256">
        <v>15698</v>
      </c>
      <c r="P6" s="257">
        <f t="shared" ref="P6:P11" si="2">O6/K6-1</f>
        <v>5.1299223144923634E-2</v>
      </c>
      <c r="Q6" s="256">
        <f t="shared" ref="Q6:Q12" si="3">O6-K6</f>
        <v>766</v>
      </c>
      <c r="R6" s="257">
        <f>O6/C6-1</f>
        <v>2.0907658987989763</v>
      </c>
      <c r="S6" s="256">
        <f>O6-C6</f>
        <v>10619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58" t="s">
        <v>194</v>
      </c>
      <c r="C7" s="259">
        <v>2065</v>
      </c>
      <c r="D7" s="259">
        <v>2248</v>
      </c>
      <c r="E7" s="259">
        <v>7180</v>
      </c>
      <c r="F7" s="260">
        <f t="shared" ref="F7:F12" si="4">E7/$E$6</f>
        <v>0.43884848114418434</v>
      </c>
      <c r="G7" s="259">
        <v>7904</v>
      </c>
      <c r="H7" s="261">
        <f>G7/E7-1</f>
        <v>0.10083565459610022</v>
      </c>
      <c r="I7" s="262">
        <f>G7-E7</f>
        <v>724</v>
      </c>
      <c r="J7" s="260">
        <f>G7/$G$6</f>
        <v>0.54714107711477222</v>
      </c>
      <c r="K7" s="259">
        <v>9591</v>
      </c>
      <c r="L7" s="263">
        <f t="shared" si="0"/>
        <v>0.21343623481781382</v>
      </c>
      <c r="M7" s="264">
        <f t="shared" si="1"/>
        <v>1687</v>
      </c>
      <c r="N7" s="260">
        <f>K7/$K$6</f>
        <v>0.64231181355478173</v>
      </c>
      <c r="O7" s="259">
        <v>9930</v>
      </c>
      <c r="P7" s="261">
        <f t="shared" si="2"/>
        <v>3.5345636534250824E-2</v>
      </c>
      <c r="Q7" s="262">
        <f t="shared" si="3"/>
        <v>339</v>
      </c>
      <c r="R7" s="261">
        <f t="shared" ref="R7:R10" si="5">O7/C7-1</f>
        <v>3.8087167070217918</v>
      </c>
      <c r="S7" s="262">
        <f t="shared" ref="S7:S10" si="6">O7-C7</f>
        <v>7865</v>
      </c>
      <c r="T7" s="260">
        <f>O7/$O$6</f>
        <v>0.63256465791820615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5">
        <v>1111</v>
      </c>
      <c r="D8" s="265">
        <v>1044</v>
      </c>
      <c r="E8" s="265">
        <v>3920</v>
      </c>
      <c r="F8" s="266">
        <f t="shared" si="4"/>
        <v>0.23959415683637919</v>
      </c>
      <c r="G8" s="265">
        <v>5331</v>
      </c>
      <c r="H8" s="267">
        <f>IFERROR(G8/E8-1,"-")</f>
        <v>0.35994897959183669</v>
      </c>
      <c r="I8" s="268">
        <f t="shared" ref="I8:I12" si="7">G8-E8</f>
        <v>1411</v>
      </c>
      <c r="J8" s="266">
        <f t="shared" ref="J8:J12" si="8">G8/$G$6</f>
        <v>0.36902948913193961</v>
      </c>
      <c r="K8" s="265">
        <v>6814</v>
      </c>
      <c r="L8" s="269">
        <f>IFERROR(K8/G8-1,"-")</f>
        <v>0.2781842055899455</v>
      </c>
      <c r="M8" s="270">
        <f>IF(G8=0,"nd",K8-G8)</f>
        <v>1483</v>
      </c>
      <c r="N8" s="271">
        <f t="shared" ref="N8:N12" si="9">K8/$K$6</f>
        <v>0.45633538708813287</v>
      </c>
      <c r="O8" s="265">
        <v>4612</v>
      </c>
      <c r="P8" s="269">
        <f>IFERROR(O8/K8-1,"-")</f>
        <v>-0.32315820369826831</v>
      </c>
      <c r="Q8" s="272">
        <f t="shared" si="3"/>
        <v>-2202</v>
      </c>
      <c r="R8" s="269">
        <f>IFERROR(O8/C8-1,"-")</f>
        <v>3.1512151215121511</v>
      </c>
      <c r="S8" s="272">
        <f t="shared" si="6"/>
        <v>3501</v>
      </c>
      <c r="T8" s="271">
        <f t="shared" ref="T8:T12" si="10">O8/$O$6</f>
        <v>0.29379538794750926</v>
      </c>
      <c r="V8" s="29"/>
      <c r="W8" s="81"/>
      <c r="AE8" s="1"/>
    </row>
    <row r="9" spans="1:31" s="4" customFormat="1" x14ac:dyDescent="0.25">
      <c r="B9" s="99" t="s">
        <v>63</v>
      </c>
      <c r="C9" s="265">
        <v>954</v>
      </c>
      <c r="D9" s="265">
        <v>1204</v>
      </c>
      <c r="E9" s="265">
        <v>3260</v>
      </c>
      <c r="F9" s="271">
        <f t="shared" si="4"/>
        <v>0.19925432430780515</v>
      </c>
      <c r="G9" s="265">
        <v>2573</v>
      </c>
      <c r="H9" s="267">
        <f>IFERROR(G9/E9-1,"-")</f>
        <v>-0.21073619631901841</v>
      </c>
      <c r="I9" s="272">
        <f t="shared" si="7"/>
        <v>-687</v>
      </c>
      <c r="J9" s="271">
        <f t="shared" si="8"/>
        <v>0.17811158798283261</v>
      </c>
      <c r="K9" s="265">
        <v>2777</v>
      </c>
      <c r="L9" s="269">
        <f>IFERROR(K9/G9-1,"-")</f>
        <v>7.9284881461329171E-2</v>
      </c>
      <c r="M9" s="270">
        <f>IF(G9=0,"nd",K9-G9)</f>
        <v>204</v>
      </c>
      <c r="N9" s="271">
        <f t="shared" si="9"/>
        <v>0.1859764264666488</v>
      </c>
      <c r="O9" s="265">
        <v>5318</v>
      </c>
      <c r="P9" s="269">
        <f t="shared" si="2"/>
        <v>0.91501620453727051</v>
      </c>
      <c r="Q9" s="272">
        <f t="shared" si="3"/>
        <v>2541</v>
      </c>
      <c r="R9" s="273">
        <f t="shared" si="5"/>
        <v>4.5744234800838575</v>
      </c>
      <c r="S9" s="272">
        <f t="shared" si="6"/>
        <v>4364</v>
      </c>
      <c r="T9" s="271">
        <f t="shared" si="10"/>
        <v>0.3387692699706969</v>
      </c>
      <c r="V9" s="29"/>
      <c r="W9" s="81"/>
      <c r="AE9" s="1"/>
    </row>
    <row r="10" spans="1:31" s="4" customFormat="1" x14ac:dyDescent="0.25">
      <c r="B10" s="258" t="s">
        <v>195</v>
      </c>
      <c r="C10" s="274">
        <v>3014</v>
      </c>
      <c r="D10" s="274">
        <v>14160</v>
      </c>
      <c r="E10" s="274">
        <v>9181</v>
      </c>
      <c r="F10" s="275">
        <f>IFERROR(E10/$E$6,"-")</f>
        <v>0.56115151885581571</v>
      </c>
      <c r="G10" s="274">
        <v>6542</v>
      </c>
      <c r="H10" s="263">
        <f>IFERROR(G10/E10-1,"-")</f>
        <v>-0.28744145517917441</v>
      </c>
      <c r="I10" s="264">
        <f>IFERROR(G10-E10,"-")</f>
        <v>-2639</v>
      </c>
      <c r="J10" s="275">
        <f>IFERROR(G10/$G$6,"-")</f>
        <v>0.45285892288522772</v>
      </c>
      <c r="K10" s="274">
        <v>5341</v>
      </c>
      <c r="L10" s="263">
        <f>IFERROR(K10/G10-1,"-")</f>
        <v>-0.18358300214001833</v>
      </c>
      <c r="M10" s="264">
        <f>IFERROR(K10-G10,"-")</f>
        <v>-1201</v>
      </c>
      <c r="N10" s="275">
        <f>IFERROR(K10/$K$6,"-")</f>
        <v>0.35768818644521833</v>
      </c>
      <c r="O10" s="274">
        <v>5768</v>
      </c>
      <c r="P10" s="263">
        <f>IFERROR(O10/K10-1,"-")</f>
        <v>7.9947575360419298E-2</v>
      </c>
      <c r="Q10" s="264">
        <f>IFERROR(O10-K10,"-")</f>
        <v>427</v>
      </c>
      <c r="R10" s="263">
        <f t="shared" si="5"/>
        <v>0.91373589913735898</v>
      </c>
      <c r="S10" s="264">
        <f t="shared" si="6"/>
        <v>2754</v>
      </c>
      <c r="T10" s="275">
        <f>IFERROR(O10/$O$6,"-")</f>
        <v>0.36743534208179385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2792</v>
      </c>
      <c r="D11" s="265">
        <v>718</v>
      </c>
      <c r="E11" s="265">
        <v>7300</v>
      </c>
      <c r="F11" s="271">
        <f t="shared" si="4"/>
        <v>0.44618299614937962</v>
      </c>
      <c r="G11" s="265">
        <v>5235</v>
      </c>
      <c r="H11" s="273">
        <f t="shared" ref="H11:H12" si="11">G11/E11-1</f>
        <v>-0.2828767123287671</v>
      </c>
      <c r="I11" s="272">
        <f t="shared" si="7"/>
        <v>-2065</v>
      </c>
      <c r="J11" s="271">
        <f t="shared" si="8"/>
        <v>0.3623840509483594</v>
      </c>
      <c r="K11" s="265">
        <v>4541</v>
      </c>
      <c r="L11" s="269">
        <f>K11/G11-1</f>
        <v>-0.13256924546322824</v>
      </c>
      <c r="M11" s="272">
        <f t="shared" si="1"/>
        <v>-694</v>
      </c>
      <c r="N11" s="271">
        <f t="shared" si="9"/>
        <v>0.30411197428341818</v>
      </c>
      <c r="O11" s="265">
        <v>5115</v>
      </c>
      <c r="P11" s="273">
        <f t="shared" si="2"/>
        <v>0.12640387579828238</v>
      </c>
      <c r="Q11" s="272">
        <f t="shared" si="3"/>
        <v>574</v>
      </c>
      <c r="R11" s="273">
        <f t="shared" ref="R11:R12" si="12">O11/D11-1</f>
        <v>6.123955431754875</v>
      </c>
      <c r="S11" s="272">
        <f t="shared" ref="S11:S12" si="13">O11-D11</f>
        <v>4397</v>
      </c>
      <c r="T11" s="271">
        <f t="shared" si="10"/>
        <v>0.32583768632946875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222</v>
      </c>
      <c r="D12" s="265">
        <v>742</v>
      </c>
      <c r="E12" s="265">
        <v>1881</v>
      </c>
      <c r="F12" s="271">
        <f t="shared" si="4"/>
        <v>0.11496852270643604</v>
      </c>
      <c r="G12" s="265">
        <v>1307</v>
      </c>
      <c r="H12" s="273">
        <f t="shared" si="11"/>
        <v>-0.30515683147262096</v>
      </c>
      <c r="I12" s="272">
        <f t="shared" si="7"/>
        <v>-574</v>
      </c>
      <c r="J12" s="271">
        <f t="shared" si="8"/>
        <v>9.0474871936868331E-2</v>
      </c>
      <c r="K12" s="265">
        <v>800</v>
      </c>
      <c r="L12" s="269">
        <f t="shared" si="0"/>
        <v>-0.38791124713083402</v>
      </c>
      <c r="M12" s="272">
        <f t="shared" si="1"/>
        <v>-507</v>
      </c>
      <c r="N12" s="271">
        <f t="shared" si="9"/>
        <v>5.3576212161800162E-2</v>
      </c>
      <c r="O12" s="265">
        <v>653</v>
      </c>
      <c r="P12" s="273">
        <f>O12/K12-1</f>
        <v>-0.18374999999999997</v>
      </c>
      <c r="Q12" s="272">
        <f t="shared" si="3"/>
        <v>-147</v>
      </c>
      <c r="R12" s="273">
        <f t="shared" si="12"/>
        <v>-0.11994609164420489</v>
      </c>
      <c r="S12" s="272">
        <f t="shared" si="13"/>
        <v>-89</v>
      </c>
      <c r="T12" s="271">
        <f t="shared" si="10"/>
        <v>4.1597655752325137E-2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9.930 viajeros 
cuota: 63,3%</v>
      </c>
    </row>
    <row r="20" spans="27:27" x14ac:dyDescent="0.25">
      <c r="AA20" t="str">
        <f>CONCATENATE("Apartamentos: 
",FIXED(O10,0)," viajeros
cuota: ",FIXED(T10*100,1),"%")</f>
        <v>Apartamentos: 
5.768 viajeros
cuota: 36,7%</v>
      </c>
    </row>
    <row r="38" spans="2:31" s="4" customFormat="1" ht="15.75" hidden="1" customHeight="1" thickBot="1" x14ac:dyDescent="0.3">
      <c r="B38" s="283" t="s">
        <v>187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7" t="s">
        <v>175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176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177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178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179</v>
      </c>
    </row>
    <row r="45" spans="2:31" s="4" customFormat="1" hidden="1" x14ac:dyDescent="0.25">
      <c r="B45" s="248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8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184</v>
      </c>
    </row>
    <row r="48" spans="2:31" s="4" customFormat="1" hidden="1" x14ac:dyDescent="0.25">
      <c r="B48" s="282" t="s">
        <v>185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24912</v>
      </c>
      <c r="D134" s="241">
        <v>43482</v>
      </c>
      <c r="E134" s="241">
        <v>48094</v>
      </c>
      <c r="F134" s="241">
        <v>51902</v>
      </c>
      <c r="G134" s="242">
        <f>F134/E134-1</f>
        <v>7.9178275876408799E-2</v>
      </c>
      <c r="H134" s="241">
        <f>F134-E134</f>
        <v>3808</v>
      </c>
      <c r="I134" s="242">
        <f>F134/F$134</f>
        <v>1</v>
      </c>
      <c r="J134" s="241">
        <v>50245</v>
      </c>
      <c r="K134" s="242">
        <f>J134/J$134</f>
        <v>1</v>
      </c>
      <c r="L134" s="242">
        <f>J134/F134-1</f>
        <v>-3.1925552001849655E-2</v>
      </c>
      <c r="M134" s="241">
        <f>J134-F134</f>
        <v>-1657</v>
      </c>
      <c r="N134" s="242">
        <f>J134/D134-1</f>
        <v>0.15553562393634146</v>
      </c>
      <c r="O134" s="241">
        <f>J134-D134</f>
        <v>6763</v>
      </c>
      <c r="Q134" s="29"/>
      <c r="R134" s="81"/>
      <c r="Z134" s="1" t="s">
        <v>177</v>
      </c>
      <c r="AE134"/>
    </row>
    <row r="135" spans="1:31" s="4" customFormat="1" x14ac:dyDescent="0.25">
      <c r="B135" s="258" t="s">
        <v>194</v>
      </c>
      <c r="C135" s="259">
        <v>3947</v>
      </c>
      <c r="D135" s="259">
        <v>9077</v>
      </c>
      <c r="E135" s="259">
        <v>18678</v>
      </c>
      <c r="F135" s="259">
        <v>28925</v>
      </c>
      <c r="G135" s="263">
        <f>IFERROR(F135/E135-1,"-")</f>
        <v>0.5486133418995609</v>
      </c>
      <c r="H135" s="259">
        <f t="shared" ref="H135:H138" si="14">F135-E135</f>
        <v>10247</v>
      </c>
      <c r="I135" s="261">
        <f>F135/F$134</f>
        <v>0.55730029671303616</v>
      </c>
      <c r="J135" s="259">
        <v>31401</v>
      </c>
      <c r="K135" s="260">
        <f t="shared" ref="K135:K138" si="15">J135/J$134</f>
        <v>0.62495770723455069</v>
      </c>
      <c r="L135" s="261">
        <f t="shared" ref="L135:L138" si="16">J135/F135-1</f>
        <v>8.5600691443388E-2</v>
      </c>
      <c r="M135" s="262">
        <f t="shared" ref="M135:M138" si="17">J135-F135</f>
        <v>2476</v>
      </c>
      <c r="N135" s="260">
        <f t="shared" ref="N135:N138" si="18">J135/D135-1</f>
        <v>2.4594028864162167</v>
      </c>
      <c r="O135" s="259">
        <f t="shared" ref="O135:O138" si="19">J135-D135</f>
        <v>22324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5">
        <v>2180</v>
      </c>
      <c r="D136" s="265">
        <v>4351</v>
      </c>
      <c r="E136" s="265">
        <v>9363</v>
      </c>
      <c r="F136" s="265">
        <v>15562</v>
      </c>
      <c r="G136" s="269">
        <f t="shared" ref="G136:G138" si="20">IFERROR(F136/E136-1,"-")</f>
        <v>0.66207412154224077</v>
      </c>
      <c r="H136" s="265">
        <f t="shared" si="14"/>
        <v>6199</v>
      </c>
      <c r="I136" s="273">
        <f t="shared" ref="I136:I138" si="21">F136/F$134</f>
        <v>0.29983430310970677</v>
      </c>
      <c r="J136" s="265">
        <v>21291</v>
      </c>
      <c r="K136" s="271">
        <f t="shared" si="15"/>
        <v>0.42374365608518261</v>
      </c>
      <c r="L136" s="273">
        <f t="shared" si="16"/>
        <v>0.36814034185837285</v>
      </c>
      <c r="M136" s="272">
        <f t="shared" si="17"/>
        <v>5729</v>
      </c>
      <c r="N136" s="271">
        <f t="shared" si="18"/>
        <v>3.8933578487703979</v>
      </c>
      <c r="O136" s="265">
        <f t="shared" si="19"/>
        <v>16940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1767</v>
      </c>
      <c r="D137" s="265">
        <v>4726</v>
      </c>
      <c r="E137" s="265">
        <v>9315</v>
      </c>
      <c r="F137" s="265">
        <v>13363</v>
      </c>
      <c r="G137" s="267">
        <f t="shared" si="20"/>
        <v>0.43456790123456801</v>
      </c>
      <c r="H137" s="265">
        <f t="shared" si="14"/>
        <v>4048</v>
      </c>
      <c r="I137" s="277">
        <f t="shared" si="21"/>
        <v>0.25746599360332934</v>
      </c>
      <c r="J137" s="265">
        <v>10110</v>
      </c>
      <c r="K137" s="271">
        <f t="shared" si="15"/>
        <v>0.20121405114936811</v>
      </c>
      <c r="L137" s="273">
        <f t="shared" si="16"/>
        <v>-0.24343336077228173</v>
      </c>
      <c r="M137" s="272">
        <f t="shared" si="17"/>
        <v>-3253</v>
      </c>
      <c r="N137" s="271">
        <f t="shared" si="18"/>
        <v>1.1392297926364789</v>
      </c>
      <c r="O137" s="265">
        <f t="shared" si="19"/>
        <v>5384</v>
      </c>
      <c r="Q137" s="29"/>
      <c r="R137" s="81"/>
      <c r="Z137" s="1"/>
    </row>
    <row r="138" spans="1:31" s="4" customFormat="1" x14ac:dyDescent="0.25">
      <c r="B138" s="258" t="s">
        <v>195</v>
      </c>
      <c r="C138" s="259">
        <v>20965</v>
      </c>
      <c r="D138" s="259">
        <v>34405</v>
      </c>
      <c r="E138" s="259">
        <v>29416</v>
      </c>
      <c r="F138" s="259">
        <v>22977</v>
      </c>
      <c r="G138" s="263">
        <f t="shared" si="20"/>
        <v>-0.21889447919499594</v>
      </c>
      <c r="H138" s="259">
        <f t="shared" si="14"/>
        <v>-6439</v>
      </c>
      <c r="I138" s="261">
        <f t="shared" si="21"/>
        <v>0.4426997032869639</v>
      </c>
      <c r="J138" s="259">
        <v>18844</v>
      </c>
      <c r="K138" s="260">
        <f t="shared" si="15"/>
        <v>0.37504229276544931</v>
      </c>
      <c r="L138" s="261">
        <f t="shared" si="16"/>
        <v>-0.17987552770161463</v>
      </c>
      <c r="M138" s="262">
        <f t="shared" si="17"/>
        <v>-4133</v>
      </c>
      <c r="N138" s="260">
        <f t="shared" si="18"/>
        <v>-0.45228891149542216</v>
      </c>
      <c r="O138" s="259">
        <f t="shared" si="19"/>
        <v>-15561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184</v>
      </c>
    </row>
    <row r="140" spans="1:31" s="4" customFormat="1" ht="32.25" customHeight="1" x14ac:dyDescent="0.25">
      <c r="B140" s="321" t="s">
        <v>198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0AF19-81D7-4605-B68E-78EC9325C54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140877</v>
      </c>
      <c r="D6" s="256">
        <v>194447</v>
      </c>
      <c r="E6" s="256">
        <v>345836</v>
      </c>
      <c r="F6" s="257">
        <f>E6/$E$6</f>
        <v>1</v>
      </c>
      <c r="G6" s="256">
        <v>368879</v>
      </c>
      <c r="H6" s="257">
        <f>G6/E6-1</f>
        <v>6.6629847673463694E-2</v>
      </c>
      <c r="I6" s="256">
        <f>G6-E6</f>
        <v>23043</v>
      </c>
      <c r="J6" s="257">
        <f>G6/$G$6</f>
        <v>1</v>
      </c>
      <c r="K6" s="256">
        <v>368338</v>
      </c>
      <c r="L6" s="257">
        <f>K6/G6-1</f>
        <v>-1.4666055806917822E-3</v>
      </c>
      <c r="M6" s="256">
        <f>K6-G6</f>
        <v>-541</v>
      </c>
      <c r="N6" s="257">
        <f>K6/$K$6</f>
        <v>1</v>
      </c>
      <c r="O6" s="256">
        <v>373306</v>
      </c>
      <c r="P6" s="257">
        <f>O6/K6-1</f>
        <v>1.3487611921658926E-2</v>
      </c>
      <c r="Q6" s="256">
        <f>O6-K6</f>
        <v>4968</v>
      </c>
      <c r="R6" s="257">
        <f>IFERROR(O6/C6-1,"-")</f>
        <v>1.6498718740461538</v>
      </c>
      <c r="S6" s="256">
        <f>O6-C6</f>
        <v>232429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48" t="s">
        <v>46</v>
      </c>
      <c r="C7" s="265">
        <v>20277</v>
      </c>
      <c r="D7" s="265">
        <v>67859</v>
      </c>
      <c r="E7" s="265">
        <v>65893</v>
      </c>
      <c r="F7" s="271">
        <f t="shared" ref="F7:F16" si="0">E7/$E$6</f>
        <v>0.19053250673729744</v>
      </c>
      <c r="G7" s="265">
        <v>57104</v>
      </c>
      <c r="H7" s="273">
        <f>G7/E7-1</f>
        <v>-0.13338290865494062</v>
      </c>
      <c r="I7" s="272">
        <f>G7-E7</f>
        <v>-8789</v>
      </c>
      <c r="J7" s="271">
        <f>G7/$G$6</f>
        <v>0.15480414987028265</v>
      </c>
      <c r="K7" s="265">
        <v>49810</v>
      </c>
      <c r="L7" s="273">
        <f>K7/G7-1</f>
        <v>-0.12773185766321093</v>
      </c>
      <c r="M7" s="272">
        <f>K7-G7</f>
        <v>-7294</v>
      </c>
      <c r="N7" s="271">
        <f>K7/$K$6</f>
        <v>0.13522905592146345</v>
      </c>
      <c r="O7" s="265">
        <v>47755</v>
      </c>
      <c r="P7" s="273">
        <f>O7/K7-1</f>
        <v>-4.1256775747841812E-2</v>
      </c>
      <c r="Q7" s="272">
        <f>O7-K7</f>
        <v>-2055</v>
      </c>
      <c r="R7" s="273">
        <f t="shared" ref="R7:R16" si="1">IFERROR(O7/C7-1,"-")</f>
        <v>1.3551314296986732</v>
      </c>
      <c r="S7" s="272">
        <f t="shared" ref="S7:S16" si="2">O7-C7</f>
        <v>27478</v>
      </c>
      <c r="T7" s="271">
        <f>O7/$O$6</f>
        <v>0.12792454447557769</v>
      </c>
      <c r="V7" s="29"/>
      <c r="W7" s="81"/>
      <c r="AE7" s="1" t="s">
        <v>179</v>
      </c>
    </row>
    <row r="8" spans="1:31" s="4" customFormat="1" x14ac:dyDescent="0.25">
      <c r="B8" s="248" t="s">
        <v>47</v>
      </c>
      <c r="C8" s="265">
        <v>13953</v>
      </c>
      <c r="D8" s="265">
        <v>20214</v>
      </c>
      <c r="E8" s="265">
        <v>39365</v>
      </c>
      <c r="F8" s="271">
        <f t="shared" si="0"/>
        <v>0.11382562833250442</v>
      </c>
      <c r="G8" s="265">
        <v>36909</v>
      </c>
      <c r="H8" s="273">
        <f t="shared" ref="H8:H16" si="3">G8/E8-1</f>
        <v>-6.2390448367839468E-2</v>
      </c>
      <c r="I8" s="272">
        <f t="shared" ref="I8:I16" si="4">G8-E8</f>
        <v>-2456</v>
      </c>
      <c r="J8" s="271">
        <f t="shared" ref="J8:J16" si="5">G8/$G$6</f>
        <v>0.10005720032856302</v>
      </c>
      <c r="K8" s="265">
        <v>35905</v>
      </c>
      <c r="L8" s="273">
        <f t="shared" ref="L8:L16" si="6">K8/G8-1</f>
        <v>-2.7202037443441962E-2</v>
      </c>
      <c r="M8" s="272">
        <f t="shared" ref="M8:M16" si="7">K8-G8</f>
        <v>-1004</v>
      </c>
      <c r="N8" s="271">
        <f t="shared" ref="N8:N16" si="8">K8/$K$6</f>
        <v>9.7478402988559421E-2</v>
      </c>
      <c r="O8" s="265">
        <v>39006</v>
      </c>
      <c r="P8" s="273">
        <f t="shared" ref="P8:P16" si="9">O8/K8-1</f>
        <v>8.63668012811587E-2</v>
      </c>
      <c r="Q8" s="272">
        <f t="shared" ref="Q8:Q16" si="10">O8-K8</f>
        <v>3101</v>
      </c>
      <c r="R8" s="273">
        <f t="shared" si="1"/>
        <v>1.7955278434745217</v>
      </c>
      <c r="S8" s="272">
        <f t="shared" si="2"/>
        <v>25053</v>
      </c>
      <c r="T8" s="271">
        <f t="shared" ref="T8:T16" si="11">O8/$O$6</f>
        <v>0.1044880071576669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787</v>
      </c>
      <c r="E9" s="265">
        <v>1482</v>
      </c>
      <c r="F9" s="266">
        <f t="shared" si="0"/>
        <v>4.2852681617876684E-3</v>
      </c>
      <c r="G9" s="265">
        <v>10615</v>
      </c>
      <c r="H9" s="277">
        <f t="shared" si="3"/>
        <v>6.162618083670715</v>
      </c>
      <c r="I9" s="268">
        <f t="shared" si="4"/>
        <v>9133</v>
      </c>
      <c r="J9" s="266">
        <f t="shared" si="5"/>
        <v>2.8776373824479031E-2</v>
      </c>
      <c r="K9" s="265">
        <v>5673</v>
      </c>
      <c r="L9" s="273">
        <f t="shared" si="6"/>
        <v>-0.46556759302873296</v>
      </c>
      <c r="M9" s="272">
        <f t="shared" si="7"/>
        <v>-4942</v>
      </c>
      <c r="N9" s="271">
        <f t="shared" si="8"/>
        <v>1.5401614821169687E-2</v>
      </c>
      <c r="O9" s="265">
        <v>3481</v>
      </c>
      <c r="P9" s="273">
        <f t="shared" si="9"/>
        <v>-0.38639167988718492</v>
      </c>
      <c r="Q9" s="272">
        <f t="shared" si="10"/>
        <v>-2192</v>
      </c>
      <c r="R9" s="273">
        <f t="shared" si="1"/>
        <v>2.0997328584149599</v>
      </c>
      <c r="S9" s="272">
        <f t="shared" si="2"/>
        <v>2358</v>
      </c>
      <c r="T9" s="271">
        <f t="shared" si="11"/>
        <v>9.324789850685496E-3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23087</v>
      </c>
      <c r="E10" s="265">
        <v>115113</v>
      </c>
      <c r="F10" s="271">
        <f t="shared" si="0"/>
        <v>0.33285430088249923</v>
      </c>
      <c r="G10" s="265">
        <v>123715</v>
      </c>
      <c r="H10" s="273">
        <f t="shared" si="3"/>
        <v>7.4726573019554765E-2</v>
      </c>
      <c r="I10" s="272">
        <f t="shared" si="4"/>
        <v>8602</v>
      </c>
      <c r="J10" s="271">
        <f t="shared" si="5"/>
        <v>0.33538097858647414</v>
      </c>
      <c r="K10" s="265">
        <v>132182</v>
      </c>
      <c r="L10" s="273">
        <f t="shared" si="6"/>
        <v>6.8439558663056177E-2</v>
      </c>
      <c r="M10" s="272">
        <f t="shared" si="7"/>
        <v>8467</v>
      </c>
      <c r="N10" s="271">
        <f t="shared" si="8"/>
        <v>0.35886061172075651</v>
      </c>
      <c r="O10" s="265">
        <v>139895</v>
      </c>
      <c r="P10" s="273">
        <f t="shared" si="9"/>
        <v>5.8351364028385033E-2</v>
      </c>
      <c r="Q10" s="272">
        <f t="shared" si="10"/>
        <v>7713</v>
      </c>
      <c r="R10" s="273">
        <f t="shared" si="1"/>
        <v>1.9726944326391842</v>
      </c>
      <c r="S10" s="272">
        <f t="shared" si="2"/>
        <v>92835</v>
      </c>
      <c r="T10" s="271">
        <f>O10/$O$6</f>
        <v>0.37474618677438881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12072</v>
      </c>
      <c r="E11" s="265">
        <v>15168</v>
      </c>
      <c r="F11" s="266">
        <f t="shared" si="0"/>
        <v>4.3858938919025203E-2</v>
      </c>
      <c r="G11" s="265">
        <v>19220</v>
      </c>
      <c r="H11" s="277">
        <f t="shared" si="3"/>
        <v>0.26714135021097052</v>
      </c>
      <c r="I11" s="268">
        <f t="shared" si="4"/>
        <v>4052</v>
      </c>
      <c r="J11" s="266">
        <f t="shared" si="5"/>
        <v>5.2103806397219683E-2</v>
      </c>
      <c r="K11" s="265">
        <v>17517</v>
      </c>
      <c r="L11" s="273">
        <f t="shared" si="6"/>
        <v>-8.8605619146722159E-2</v>
      </c>
      <c r="M11" s="272">
        <f t="shared" si="7"/>
        <v>-1703</v>
      </c>
      <c r="N11" s="271">
        <f t="shared" si="8"/>
        <v>4.7556863532950716E-2</v>
      </c>
      <c r="O11" s="265">
        <v>19777</v>
      </c>
      <c r="P11" s="273">
        <f t="shared" si="9"/>
        <v>0.12901752583204895</v>
      </c>
      <c r="Q11" s="272">
        <f t="shared" si="10"/>
        <v>2260</v>
      </c>
      <c r="R11" s="273">
        <f t="shared" si="1"/>
        <v>1.743756936736959</v>
      </c>
      <c r="S11" s="272">
        <f t="shared" si="2"/>
        <v>12569</v>
      </c>
      <c r="T11" s="271">
        <f t="shared" si="11"/>
        <v>5.2977985888252532E-2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28730</v>
      </c>
      <c r="E12" s="265">
        <v>50567</v>
      </c>
      <c r="F12" s="271">
        <f t="shared" si="0"/>
        <v>0.14621670387119906</v>
      </c>
      <c r="G12" s="265">
        <v>63399</v>
      </c>
      <c r="H12" s="273">
        <f t="shared" si="3"/>
        <v>0.25376233511974222</v>
      </c>
      <c r="I12" s="272">
        <f t="shared" si="4"/>
        <v>12832</v>
      </c>
      <c r="J12" s="271">
        <f t="shared" si="5"/>
        <v>0.17186936637759265</v>
      </c>
      <c r="K12" s="265">
        <v>61062</v>
      </c>
      <c r="L12" s="273">
        <f t="shared" si="6"/>
        <v>-3.6861780154261115E-2</v>
      </c>
      <c r="M12" s="272">
        <f t="shared" si="7"/>
        <v>-2337</v>
      </c>
      <c r="N12" s="271">
        <f t="shared" si="8"/>
        <v>0.16577708517720138</v>
      </c>
      <c r="O12" s="265">
        <v>71053</v>
      </c>
      <c r="P12" s="273">
        <f t="shared" si="9"/>
        <v>0.16362058235891386</v>
      </c>
      <c r="Q12" s="272">
        <f t="shared" si="10"/>
        <v>9991</v>
      </c>
      <c r="R12" s="273">
        <f t="shared" si="1"/>
        <v>1.6374536005939122</v>
      </c>
      <c r="S12" s="272">
        <f t="shared" si="2"/>
        <v>44113</v>
      </c>
      <c r="T12" s="271">
        <f t="shared" si="11"/>
        <v>0.19033447091662067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5503</v>
      </c>
      <c r="E13" s="265">
        <v>11803</v>
      </c>
      <c r="F13" s="266">
        <f t="shared" si="0"/>
        <v>3.4128893463954015E-2</v>
      </c>
      <c r="G13" s="265">
        <v>16636</v>
      </c>
      <c r="H13" s="277">
        <f t="shared" si="3"/>
        <v>0.40947216809285769</v>
      </c>
      <c r="I13" s="268">
        <f t="shared" si="4"/>
        <v>4833</v>
      </c>
      <c r="J13" s="266">
        <f t="shared" si="5"/>
        <v>4.5098799335283386E-2</v>
      </c>
      <c r="K13" s="265">
        <v>13888</v>
      </c>
      <c r="L13" s="273">
        <f t="shared" si="6"/>
        <v>-0.16518393844674195</v>
      </c>
      <c r="M13" s="272">
        <f t="shared" si="7"/>
        <v>-2748</v>
      </c>
      <c r="N13" s="271">
        <f t="shared" si="8"/>
        <v>3.7704499671497374E-2</v>
      </c>
      <c r="O13" s="265">
        <v>13527</v>
      </c>
      <c r="P13" s="273">
        <f t="shared" si="9"/>
        <v>-2.5993663594470084E-2</v>
      </c>
      <c r="Q13" s="272">
        <f t="shared" si="10"/>
        <v>-361</v>
      </c>
      <c r="R13" s="273">
        <f t="shared" si="1"/>
        <v>0.81473034612288697</v>
      </c>
      <c r="S13" s="272">
        <f t="shared" si="2"/>
        <v>6073</v>
      </c>
      <c r="T13" s="271">
        <f t="shared" si="11"/>
        <v>3.6235688684350106E-2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17683</v>
      </c>
      <c r="E14" s="265">
        <v>9518</v>
      </c>
      <c r="F14" s="271">
        <f t="shared" si="0"/>
        <v>2.7521715495205819E-2</v>
      </c>
      <c r="G14" s="265">
        <v>11034</v>
      </c>
      <c r="H14" s="273">
        <f t="shared" si="3"/>
        <v>0.15927715906703099</v>
      </c>
      <c r="I14" s="272">
        <f t="shared" si="4"/>
        <v>1516</v>
      </c>
      <c r="J14" s="271">
        <f t="shared" si="5"/>
        <v>2.9912247647602603E-2</v>
      </c>
      <c r="K14" s="265">
        <v>8304</v>
      </c>
      <c r="L14" s="273">
        <f t="shared" si="6"/>
        <v>-0.24741707449700923</v>
      </c>
      <c r="M14" s="272">
        <f t="shared" si="7"/>
        <v>-2730</v>
      </c>
      <c r="N14" s="271">
        <f t="shared" si="8"/>
        <v>2.2544510748280112E-2</v>
      </c>
      <c r="O14" s="265">
        <v>6547</v>
      </c>
      <c r="P14" s="273">
        <f t="shared" si="9"/>
        <v>-0.21158477842003853</v>
      </c>
      <c r="Q14" s="272">
        <f t="shared" si="10"/>
        <v>-1757</v>
      </c>
      <c r="R14" s="273">
        <f t="shared" si="1"/>
        <v>1.490300494484595</v>
      </c>
      <c r="S14" s="272">
        <f t="shared" si="2"/>
        <v>3918</v>
      </c>
      <c r="T14" s="271">
        <f t="shared" si="11"/>
        <v>1.7537891167031871E-2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6965</v>
      </c>
      <c r="E15" s="265">
        <v>12964</v>
      </c>
      <c r="F15" s="266">
        <f t="shared" si="0"/>
        <v>3.7485976011751236E-2</v>
      </c>
      <c r="G15" s="265">
        <v>7172</v>
      </c>
      <c r="H15" s="277">
        <f t="shared" si="3"/>
        <v>-0.44677568651650723</v>
      </c>
      <c r="I15" s="268">
        <f t="shared" si="4"/>
        <v>-5792</v>
      </c>
      <c r="J15" s="266">
        <f t="shared" si="5"/>
        <v>1.9442689879337127E-2</v>
      </c>
      <c r="K15" s="265">
        <v>21594</v>
      </c>
      <c r="L15" s="273">
        <f t="shared" si="6"/>
        <v>2.0108756274400448</v>
      </c>
      <c r="M15" s="272">
        <f t="shared" si="7"/>
        <v>14422</v>
      </c>
      <c r="N15" s="271">
        <f t="shared" si="8"/>
        <v>5.8625501577355583E-2</v>
      </c>
      <c r="O15" s="265">
        <v>13320</v>
      </c>
      <c r="P15" s="273">
        <f t="shared" si="9"/>
        <v>-0.38316198944151159</v>
      </c>
      <c r="Q15" s="272">
        <f t="shared" si="10"/>
        <v>-8274</v>
      </c>
      <c r="R15" s="273">
        <f t="shared" si="1"/>
        <v>1.4021641118124437</v>
      </c>
      <c r="S15" s="272">
        <f t="shared" si="2"/>
        <v>7775</v>
      </c>
      <c r="T15" s="271">
        <f t="shared" si="11"/>
        <v>3.5681183800956855E-2</v>
      </c>
      <c r="V15" s="29"/>
      <c r="W15" s="81"/>
      <c r="AE15" s="1"/>
    </row>
    <row r="16" spans="1:31" s="4" customFormat="1" x14ac:dyDescent="0.25">
      <c r="B16" s="248" t="s">
        <v>205</v>
      </c>
      <c r="C16" s="265">
        <f>C6-SUM(C7:C15)</f>
        <v>8688</v>
      </c>
      <c r="D16" s="265">
        <f>D6-SUM(D7:D15)</f>
        <v>11547</v>
      </c>
      <c r="E16" s="265">
        <f>E6-SUM(E7:E15)</f>
        <v>23963</v>
      </c>
      <c r="F16" s="271">
        <f t="shared" si="0"/>
        <v>6.9290068124775908E-2</v>
      </c>
      <c r="G16" s="265">
        <f>G6-SUM(G7:G15)</f>
        <v>23075</v>
      </c>
      <c r="H16" s="273">
        <f t="shared" si="3"/>
        <v>-3.7057129741685069E-2</v>
      </c>
      <c r="I16" s="272">
        <f t="shared" si="4"/>
        <v>-888</v>
      </c>
      <c r="J16" s="271">
        <f t="shared" si="5"/>
        <v>6.2554387753165672E-2</v>
      </c>
      <c r="K16" s="265">
        <f>K6-SUM(K7:K15)</f>
        <v>22403</v>
      </c>
      <c r="L16" s="273">
        <f t="shared" si="6"/>
        <v>-2.912242686890576E-2</v>
      </c>
      <c r="M16" s="272">
        <f t="shared" si="7"/>
        <v>-672</v>
      </c>
      <c r="N16" s="271">
        <f t="shared" si="8"/>
        <v>6.082185384076582E-2</v>
      </c>
      <c r="O16" s="265">
        <f>O6-SUM(O7:O15)</f>
        <v>18945</v>
      </c>
      <c r="P16" s="273">
        <f t="shared" si="9"/>
        <v>-0.154354327545418</v>
      </c>
      <c r="Q16" s="272">
        <f t="shared" si="10"/>
        <v>-3458</v>
      </c>
      <c r="R16" s="273">
        <f t="shared" si="1"/>
        <v>1.1805939226519335</v>
      </c>
      <c r="S16" s="272">
        <f t="shared" si="2"/>
        <v>10257</v>
      </c>
      <c r="T16" s="271">
        <f t="shared" si="11"/>
        <v>5.0749251284469041E-2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187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7" t="s">
        <v>175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176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177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178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179</v>
      </c>
    </row>
    <row r="49" spans="2:31" s="4" customFormat="1" hidden="1" x14ac:dyDescent="0.25">
      <c r="B49" s="248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8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184</v>
      </c>
    </row>
    <row r="52" spans="2:31" s="4" customFormat="1" hidden="1" x14ac:dyDescent="0.25">
      <c r="B52" s="282" t="s">
        <v>185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204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205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B568-5843-44BE-B44A-B11D06C27D7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89409</v>
      </c>
      <c r="D6" s="256">
        <v>59393</v>
      </c>
      <c r="E6" s="256">
        <v>196651</v>
      </c>
      <c r="F6" s="257">
        <f>E6/$E$6</f>
        <v>1</v>
      </c>
      <c r="G6" s="256">
        <v>222242</v>
      </c>
      <c r="H6" s="257">
        <f>G6/E6-1</f>
        <v>0.13013409542794085</v>
      </c>
      <c r="I6" s="256">
        <f>G6-E6</f>
        <v>25591</v>
      </c>
      <c r="J6" s="257">
        <f>G6/$G$6</f>
        <v>1</v>
      </c>
      <c r="K6" s="256">
        <v>227572</v>
      </c>
      <c r="L6" s="257">
        <f>K6/G6-1</f>
        <v>2.3982865524968311E-2</v>
      </c>
      <c r="M6" s="256">
        <f>K6-G6</f>
        <v>5330</v>
      </c>
      <c r="N6" s="257">
        <f>K6/$K$6</f>
        <v>1</v>
      </c>
      <c r="O6" s="256">
        <v>237548</v>
      </c>
      <c r="P6" s="257">
        <f>O6/K6-1</f>
        <v>4.3836675865220665E-2</v>
      </c>
      <c r="Q6" s="256">
        <f>O6-K6</f>
        <v>9976</v>
      </c>
      <c r="R6" s="257">
        <f>IFERROR(O6/C6-1,"-")</f>
        <v>1.6568689952913016</v>
      </c>
      <c r="S6" s="256">
        <f>O6-C6</f>
        <v>148139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48" t="s">
        <v>46</v>
      </c>
      <c r="C7" s="265">
        <v>10899</v>
      </c>
      <c r="D7" s="265">
        <v>23249</v>
      </c>
      <c r="E7" s="265">
        <v>35485</v>
      </c>
      <c r="F7" s="271">
        <f t="shared" ref="F7:F16" si="0">E7/$E$6</f>
        <v>0.18044657794773483</v>
      </c>
      <c r="G7" s="265">
        <v>32677</v>
      </c>
      <c r="H7" s="273">
        <f>G7/E7-1</f>
        <v>-7.9132027617303091E-2</v>
      </c>
      <c r="I7" s="272">
        <f>G7-E7</f>
        <v>-2808</v>
      </c>
      <c r="J7" s="271">
        <f>G7/$G$6</f>
        <v>0.14703341402615167</v>
      </c>
      <c r="K7" s="265">
        <v>31243</v>
      </c>
      <c r="L7" s="273">
        <f>K7/G7-1</f>
        <v>-4.388407748569334E-2</v>
      </c>
      <c r="M7" s="272">
        <f>K7-G7</f>
        <v>-1434</v>
      </c>
      <c r="N7" s="271">
        <f>K7/$K$6</f>
        <v>0.13728841861037386</v>
      </c>
      <c r="O7" s="265">
        <v>27512</v>
      </c>
      <c r="P7" s="273">
        <f>O7/K7-1</f>
        <v>-0.11941874979995515</v>
      </c>
      <c r="Q7" s="272">
        <f>O7-K7</f>
        <v>-3731</v>
      </c>
      <c r="R7" s="273">
        <f t="shared" ref="R7:R16" si="1">IFERROR(O7/C7-1,"-")</f>
        <v>1.5242682814937152</v>
      </c>
      <c r="S7" s="272">
        <f t="shared" ref="S7:S16" si="2">O7-C7</f>
        <v>16613</v>
      </c>
      <c r="T7" s="271">
        <f>O7/$O$6</f>
        <v>0.11581659285702257</v>
      </c>
      <c r="V7" s="29"/>
      <c r="W7" s="81"/>
      <c r="AE7" s="1" t="s">
        <v>179</v>
      </c>
    </row>
    <row r="8" spans="1:31" s="4" customFormat="1" x14ac:dyDescent="0.25">
      <c r="B8" s="248" t="s">
        <v>47</v>
      </c>
      <c r="C8" s="265">
        <v>8874</v>
      </c>
      <c r="D8" s="265">
        <v>3806</v>
      </c>
      <c r="E8" s="265">
        <v>23004</v>
      </c>
      <c r="F8" s="271">
        <f t="shared" si="0"/>
        <v>0.11697881017640388</v>
      </c>
      <c r="G8" s="265">
        <v>22463</v>
      </c>
      <c r="H8" s="273">
        <f t="shared" ref="H8:H16" si="3">G8/E8-1</f>
        <v>-2.3517649104503602E-2</v>
      </c>
      <c r="I8" s="272">
        <f t="shared" ref="I8:I16" si="4">G8-E8</f>
        <v>-541</v>
      </c>
      <c r="J8" s="271">
        <f t="shared" ref="J8:J16" si="5">G8/$G$6</f>
        <v>0.10107450436911115</v>
      </c>
      <c r="K8" s="265">
        <v>20973</v>
      </c>
      <c r="L8" s="273">
        <f t="shared" ref="L8:L16" si="6">K8/G8-1</f>
        <v>-6.6331300360592982E-2</v>
      </c>
      <c r="M8" s="272">
        <f t="shared" ref="M8:M16" si="7">K8-G8</f>
        <v>-1490</v>
      </c>
      <c r="N8" s="271">
        <f t="shared" ref="N8:N16" si="8">K8/$K$6</f>
        <v>9.2159843917529391E-2</v>
      </c>
      <c r="O8" s="265">
        <v>23308</v>
      </c>
      <c r="P8" s="273">
        <f t="shared" ref="P8:P16" si="9">O8/K8-1</f>
        <v>0.11133361941543884</v>
      </c>
      <c r="Q8" s="272">
        <f t="shared" ref="Q8:Q16" si="10">O8-K8</f>
        <v>2335</v>
      </c>
      <c r="R8" s="273">
        <f t="shared" si="1"/>
        <v>1.6265494703628578</v>
      </c>
      <c r="S8" s="272">
        <f t="shared" si="2"/>
        <v>14434</v>
      </c>
      <c r="T8" s="271">
        <f t="shared" ref="T8:T16" si="11">O8/$O$6</f>
        <v>9.8119116978463303E-2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478</v>
      </c>
      <c r="E9" s="265">
        <v>1003</v>
      </c>
      <c r="F9" s="266">
        <f t="shared" si="0"/>
        <v>5.1004063035529953E-3</v>
      </c>
      <c r="G9" s="265">
        <v>2724</v>
      </c>
      <c r="H9" s="277">
        <f t="shared" si="3"/>
        <v>1.7158524426719839</v>
      </c>
      <c r="I9" s="268">
        <f t="shared" si="4"/>
        <v>1721</v>
      </c>
      <c r="J9" s="266">
        <f t="shared" si="5"/>
        <v>1.2256909135086978E-2</v>
      </c>
      <c r="K9" s="265">
        <v>1794</v>
      </c>
      <c r="L9" s="273">
        <f t="shared" si="6"/>
        <v>-0.34140969162995594</v>
      </c>
      <c r="M9" s="272">
        <f t="shared" si="7"/>
        <v>-930</v>
      </c>
      <c r="N9" s="271">
        <f t="shared" si="8"/>
        <v>7.8832193767247281E-3</v>
      </c>
      <c r="O9" s="265">
        <v>1296</v>
      </c>
      <c r="P9" s="273">
        <f t="shared" si="9"/>
        <v>-0.27759197324414719</v>
      </c>
      <c r="Q9" s="272">
        <f t="shared" si="10"/>
        <v>-498</v>
      </c>
      <c r="R9" s="273">
        <f t="shared" si="1"/>
        <v>1.2153846153846155</v>
      </c>
      <c r="S9" s="272">
        <f t="shared" si="2"/>
        <v>711</v>
      </c>
      <c r="T9" s="271">
        <f t="shared" si="11"/>
        <v>5.4557394716015289E-3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11597</v>
      </c>
      <c r="E10" s="265">
        <v>82138</v>
      </c>
      <c r="F10" s="271">
        <f t="shared" si="0"/>
        <v>0.4176841205994376</v>
      </c>
      <c r="G10" s="265">
        <v>93908</v>
      </c>
      <c r="H10" s="273">
        <f t="shared" si="3"/>
        <v>0.14329542964279618</v>
      </c>
      <c r="I10" s="272">
        <f t="shared" si="4"/>
        <v>11770</v>
      </c>
      <c r="J10" s="271">
        <f t="shared" si="5"/>
        <v>0.4225483931930058</v>
      </c>
      <c r="K10" s="265">
        <v>97415</v>
      </c>
      <c r="L10" s="273">
        <f t="shared" si="6"/>
        <v>3.7345061123652989E-2</v>
      </c>
      <c r="M10" s="272">
        <f t="shared" si="7"/>
        <v>3507</v>
      </c>
      <c r="N10" s="271">
        <f t="shared" si="8"/>
        <v>0.42806232752711232</v>
      </c>
      <c r="O10" s="265">
        <v>108590</v>
      </c>
      <c r="P10" s="273">
        <f t="shared" si="9"/>
        <v>0.11471539290663646</v>
      </c>
      <c r="Q10" s="272">
        <f t="shared" si="10"/>
        <v>11175</v>
      </c>
      <c r="R10" s="273">
        <f t="shared" si="1"/>
        <v>1.8346559465385819</v>
      </c>
      <c r="S10" s="272">
        <f t="shared" si="2"/>
        <v>70282</v>
      </c>
      <c r="T10" s="271">
        <f>O10/$O$6</f>
        <v>0.45712866452253859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898</v>
      </c>
      <c r="E11" s="265">
        <v>8596</v>
      </c>
      <c r="F11" s="266">
        <f t="shared" si="0"/>
        <v>4.3711956715195954E-2</v>
      </c>
      <c r="G11" s="265">
        <v>11298</v>
      </c>
      <c r="H11" s="277">
        <f t="shared" si="3"/>
        <v>0.31433224755700317</v>
      </c>
      <c r="I11" s="268">
        <f t="shared" si="4"/>
        <v>2702</v>
      </c>
      <c r="J11" s="266">
        <f t="shared" si="5"/>
        <v>5.0836475553675722E-2</v>
      </c>
      <c r="K11" s="265">
        <v>12797</v>
      </c>
      <c r="L11" s="273">
        <f t="shared" si="6"/>
        <v>0.13267835015046914</v>
      </c>
      <c r="M11" s="272">
        <f t="shared" si="7"/>
        <v>1499</v>
      </c>
      <c r="N11" s="271">
        <f t="shared" si="8"/>
        <v>5.623275271122985E-2</v>
      </c>
      <c r="O11" s="265">
        <v>13166</v>
      </c>
      <c r="P11" s="273">
        <f t="shared" si="9"/>
        <v>2.8834883175744341E-2</v>
      </c>
      <c r="Q11" s="272">
        <f t="shared" si="10"/>
        <v>369</v>
      </c>
      <c r="R11" s="273">
        <f t="shared" si="1"/>
        <v>1.2869550112906025</v>
      </c>
      <c r="S11" s="272">
        <f t="shared" si="2"/>
        <v>7409</v>
      </c>
      <c r="T11" s="271">
        <f t="shared" si="11"/>
        <v>5.5424587872766766E-2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13394</v>
      </c>
      <c r="E12" s="265">
        <v>25860</v>
      </c>
      <c r="F12" s="271">
        <f t="shared" si="0"/>
        <v>0.13150200100685988</v>
      </c>
      <c r="G12" s="265">
        <v>34187</v>
      </c>
      <c r="H12" s="273">
        <f t="shared" si="3"/>
        <v>0.3220030935808198</v>
      </c>
      <c r="I12" s="272">
        <f t="shared" si="4"/>
        <v>8327</v>
      </c>
      <c r="J12" s="271">
        <f t="shared" si="5"/>
        <v>0.15382780932497009</v>
      </c>
      <c r="K12" s="265">
        <v>34286</v>
      </c>
      <c r="L12" s="273">
        <f t="shared" si="6"/>
        <v>2.895837599087292E-3</v>
      </c>
      <c r="M12" s="272">
        <f t="shared" si="7"/>
        <v>99</v>
      </c>
      <c r="N12" s="271">
        <f t="shared" si="8"/>
        <v>0.15066001089764997</v>
      </c>
      <c r="O12" s="265">
        <v>35908</v>
      </c>
      <c r="P12" s="273">
        <f t="shared" si="9"/>
        <v>4.7307939100507568E-2</v>
      </c>
      <c r="Q12" s="272">
        <f t="shared" si="10"/>
        <v>1622</v>
      </c>
      <c r="R12" s="273">
        <f t="shared" si="1"/>
        <v>1.7151606805293005</v>
      </c>
      <c r="S12" s="272">
        <f t="shared" si="2"/>
        <v>22683</v>
      </c>
      <c r="T12" s="271">
        <f t="shared" si="11"/>
        <v>0.1511610285079226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2350</v>
      </c>
      <c r="E13" s="265">
        <v>6154</v>
      </c>
      <c r="F13" s="266">
        <f t="shared" si="0"/>
        <v>3.1294018337053968E-2</v>
      </c>
      <c r="G13" s="265">
        <v>11499</v>
      </c>
      <c r="H13" s="277">
        <f t="shared" si="3"/>
        <v>0.86854078648033806</v>
      </c>
      <c r="I13" s="268">
        <f t="shared" si="4"/>
        <v>5345</v>
      </c>
      <c r="J13" s="266">
        <f t="shared" si="5"/>
        <v>5.1740895060339631E-2</v>
      </c>
      <c r="K13" s="265">
        <v>9940</v>
      </c>
      <c r="L13" s="273">
        <f t="shared" si="6"/>
        <v>-0.1355770066962344</v>
      </c>
      <c r="M13" s="272">
        <f t="shared" si="7"/>
        <v>-1559</v>
      </c>
      <c r="N13" s="271">
        <f t="shared" si="8"/>
        <v>4.3678484172042252E-2</v>
      </c>
      <c r="O13" s="265">
        <v>9155</v>
      </c>
      <c r="P13" s="273">
        <f t="shared" si="9"/>
        <v>-7.8973843058350091E-2</v>
      </c>
      <c r="Q13" s="272">
        <f t="shared" si="10"/>
        <v>-785</v>
      </c>
      <c r="R13" s="273">
        <f t="shared" si="1"/>
        <v>1.8475894245723175</v>
      </c>
      <c r="S13" s="272">
        <f t="shared" si="2"/>
        <v>5940</v>
      </c>
      <c r="T13" s="271">
        <f t="shared" si="11"/>
        <v>3.853957936922222E-2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2208</v>
      </c>
      <c r="E14" s="265">
        <v>2888</v>
      </c>
      <c r="F14" s="271">
        <f t="shared" si="0"/>
        <v>1.4685915657687985E-2</v>
      </c>
      <c r="G14" s="265">
        <v>3665</v>
      </c>
      <c r="H14" s="273">
        <f t="shared" si="3"/>
        <v>0.26904432132963985</v>
      </c>
      <c r="I14" s="272">
        <f t="shared" si="4"/>
        <v>777</v>
      </c>
      <c r="J14" s="271">
        <f t="shared" si="5"/>
        <v>1.6491032298125468E-2</v>
      </c>
      <c r="K14" s="265">
        <v>3052</v>
      </c>
      <c r="L14" s="273">
        <f t="shared" si="6"/>
        <v>-0.16725784447476122</v>
      </c>
      <c r="M14" s="272">
        <f t="shared" si="7"/>
        <v>-613</v>
      </c>
      <c r="N14" s="271">
        <f t="shared" si="8"/>
        <v>1.3411140210570721E-2</v>
      </c>
      <c r="O14" s="265">
        <v>3545</v>
      </c>
      <c r="P14" s="273">
        <f t="shared" si="9"/>
        <v>0.16153342070773258</v>
      </c>
      <c r="Q14" s="272">
        <f t="shared" si="10"/>
        <v>493</v>
      </c>
      <c r="R14" s="273">
        <f t="shared" si="1"/>
        <v>3.0935334872979219</v>
      </c>
      <c r="S14" s="272">
        <f t="shared" si="2"/>
        <v>2679</v>
      </c>
      <c r="T14" s="271">
        <f t="shared" si="11"/>
        <v>1.4923299712058195E-2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154</v>
      </c>
      <c r="E15" s="265">
        <v>3868</v>
      </c>
      <c r="F15" s="266">
        <f t="shared" si="0"/>
        <v>1.9669363491667979E-2</v>
      </c>
      <c r="G15" s="265">
        <v>2605</v>
      </c>
      <c r="H15" s="277">
        <f t="shared" si="3"/>
        <v>-0.32652533609100309</v>
      </c>
      <c r="I15" s="268">
        <f t="shared" si="4"/>
        <v>-1263</v>
      </c>
      <c r="J15" s="266">
        <f t="shared" si="5"/>
        <v>1.1721456790345659E-2</v>
      </c>
      <c r="K15" s="265">
        <v>9404</v>
      </c>
      <c r="L15" s="273">
        <f t="shared" si="6"/>
        <v>2.6099808061420346</v>
      </c>
      <c r="M15" s="272">
        <f t="shared" si="7"/>
        <v>6799</v>
      </c>
      <c r="N15" s="271">
        <f t="shared" si="8"/>
        <v>4.1323185629163518E-2</v>
      </c>
      <c r="O15" s="265">
        <v>8323</v>
      </c>
      <c r="P15" s="273">
        <f t="shared" si="9"/>
        <v>-0.11495108464483195</v>
      </c>
      <c r="Q15" s="272">
        <f t="shared" si="10"/>
        <v>-1081</v>
      </c>
      <c r="R15" s="273">
        <f t="shared" si="1"/>
        <v>1.5359536867763559</v>
      </c>
      <c r="S15" s="272">
        <f t="shared" si="2"/>
        <v>5041</v>
      </c>
      <c r="T15" s="271">
        <f t="shared" si="11"/>
        <v>3.503712933807062E-2</v>
      </c>
      <c r="V15" s="29"/>
      <c r="W15" s="81"/>
      <c r="AE15" s="1"/>
    </row>
    <row r="16" spans="1:31" s="4" customFormat="1" x14ac:dyDescent="0.25">
      <c r="B16" s="248" t="s">
        <v>205</v>
      </c>
      <c r="C16" s="265">
        <f>C6-SUM(C7:C15)</f>
        <v>4398</v>
      </c>
      <c r="D16" s="265">
        <f>D6-SUM(D7:D15)</f>
        <v>1259</v>
      </c>
      <c r="E16" s="265">
        <f>E6-SUM(E7:E15)</f>
        <v>7655</v>
      </c>
      <c r="F16" s="271">
        <f t="shared" si="0"/>
        <v>3.8926829764404959E-2</v>
      </c>
      <c r="G16" s="265">
        <f>G6-SUM(G7:G15)</f>
        <v>7216</v>
      </c>
      <c r="H16" s="273">
        <f t="shared" si="3"/>
        <v>-5.7348138471587151E-2</v>
      </c>
      <c r="I16" s="272">
        <f t="shared" si="4"/>
        <v>-439</v>
      </c>
      <c r="J16" s="271">
        <f t="shared" si="5"/>
        <v>3.2469110249187826E-2</v>
      </c>
      <c r="K16" s="265">
        <f>K6-SUM(K7:K15)</f>
        <v>6668</v>
      </c>
      <c r="L16" s="273">
        <f t="shared" si="6"/>
        <v>-7.5942350332594222E-2</v>
      </c>
      <c r="M16" s="272">
        <f t="shared" si="7"/>
        <v>-548</v>
      </c>
      <c r="N16" s="271">
        <f t="shared" si="8"/>
        <v>2.9300616947603397E-2</v>
      </c>
      <c r="O16" s="265">
        <f>O6-SUM(O7:O15)</f>
        <v>6745</v>
      </c>
      <c r="P16" s="273">
        <f t="shared" si="9"/>
        <v>1.1547690461907623E-2</v>
      </c>
      <c r="Q16" s="272">
        <f t="shared" si="10"/>
        <v>77</v>
      </c>
      <c r="R16" s="273">
        <f t="shared" si="1"/>
        <v>0.53365165984538421</v>
      </c>
      <c r="S16" s="272">
        <f t="shared" si="2"/>
        <v>2347</v>
      </c>
      <c r="T16" s="271">
        <f t="shared" si="11"/>
        <v>2.8394261370333573E-2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187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7" t="s">
        <v>175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176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177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178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179</v>
      </c>
    </row>
    <row r="49" spans="2:31" s="4" customFormat="1" hidden="1" x14ac:dyDescent="0.25">
      <c r="B49" s="248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8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184</v>
      </c>
    </row>
    <row r="52" spans="2:31" s="4" customFormat="1" hidden="1" x14ac:dyDescent="0.25">
      <c r="B52" s="282" t="s">
        <v>185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204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205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5D80-84B2-4695-8829-F4C0E3F280B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51468</v>
      </c>
      <c r="D6" s="256">
        <v>135054</v>
      </c>
      <c r="E6" s="256">
        <v>149185</v>
      </c>
      <c r="F6" s="257">
        <f>E6/$E$6</f>
        <v>1</v>
      </c>
      <c r="G6" s="256">
        <v>146637</v>
      </c>
      <c r="H6" s="257">
        <f>G6/E6-1</f>
        <v>-1.7079465093675639E-2</v>
      </c>
      <c r="I6" s="256">
        <f>G6-E6</f>
        <v>-2548</v>
      </c>
      <c r="J6" s="257">
        <f>G6/$G$6</f>
        <v>1</v>
      </c>
      <c r="K6" s="256">
        <v>140766</v>
      </c>
      <c r="L6" s="257">
        <f>K6/G6-1</f>
        <v>-4.0037643977986481E-2</v>
      </c>
      <c r="M6" s="256">
        <f>K6-G6</f>
        <v>-5871</v>
      </c>
      <c r="N6" s="257">
        <f>K6/$K$6</f>
        <v>1</v>
      </c>
      <c r="O6" s="256">
        <v>135758</v>
      </c>
      <c r="P6" s="257">
        <f>O6/K6-1</f>
        <v>-3.5576772800250067E-2</v>
      </c>
      <c r="Q6" s="256">
        <f>O6-K6</f>
        <v>-5008</v>
      </c>
      <c r="R6" s="257">
        <f>IFERROR(O6/C6-1,"-")</f>
        <v>1.6377166394652987</v>
      </c>
      <c r="S6" s="256">
        <f>O6-C6</f>
        <v>84290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48" t="s">
        <v>46</v>
      </c>
      <c r="C7" s="265">
        <v>9378</v>
      </c>
      <c r="D7" s="265">
        <v>44610</v>
      </c>
      <c r="E7" s="265">
        <v>30408</v>
      </c>
      <c r="F7" s="271">
        <f t="shared" ref="F7:F16" si="0">E7/$E$6</f>
        <v>0.20382746254650266</v>
      </c>
      <c r="G7" s="265">
        <v>24427</v>
      </c>
      <c r="H7" s="273">
        <f>G7/E7-1</f>
        <v>-0.19669166008945016</v>
      </c>
      <c r="I7" s="272">
        <f>G7-E7</f>
        <v>-5981</v>
      </c>
      <c r="J7" s="271">
        <f>G7/$G$6</f>
        <v>0.16658142215129879</v>
      </c>
      <c r="K7" s="265">
        <v>18567</v>
      </c>
      <c r="L7" s="273">
        <f>K7/G7-1</f>
        <v>-0.23989847300118716</v>
      </c>
      <c r="M7" s="272">
        <f>K7-G7</f>
        <v>-5860</v>
      </c>
      <c r="N7" s="271">
        <f>K7/$K$6</f>
        <v>0.13189974851881847</v>
      </c>
      <c r="O7" s="265">
        <v>20243</v>
      </c>
      <c r="P7" s="273">
        <f>O7/K7-1</f>
        <v>9.0267679215813024E-2</v>
      </c>
      <c r="Q7" s="272">
        <f>O7-K7</f>
        <v>1676</v>
      </c>
      <c r="R7" s="273">
        <f t="shared" ref="R7:R16" si="1">IFERROR(O7/C7-1,"-")</f>
        <v>1.1585625933034764</v>
      </c>
      <c r="S7" s="272">
        <f t="shared" ref="S7:S16" si="2">O7-C7</f>
        <v>10865</v>
      </c>
      <c r="T7" s="271">
        <f>O7/$O$6</f>
        <v>0.1491109179569528</v>
      </c>
      <c r="V7" s="29"/>
      <c r="W7" s="81"/>
      <c r="AE7" s="1" t="s">
        <v>179</v>
      </c>
    </row>
    <row r="8" spans="1:31" s="4" customFormat="1" x14ac:dyDescent="0.25">
      <c r="B8" s="248" t="s">
        <v>47</v>
      </c>
      <c r="C8" s="265">
        <v>5079</v>
      </c>
      <c r="D8" s="265">
        <v>16408</v>
      </c>
      <c r="E8" s="265">
        <v>16361</v>
      </c>
      <c r="F8" s="271">
        <f t="shared" si="0"/>
        <v>0.10966920266782854</v>
      </c>
      <c r="G8" s="265">
        <v>14446</v>
      </c>
      <c r="H8" s="273">
        <f t="shared" ref="H8:H16" si="3">G8/E8-1</f>
        <v>-0.11704663529124137</v>
      </c>
      <c r="I8" s="272">
        <f t="shared" ref="I8:I16" si="4">G8-E8</f>
        <v>-1915</v>
      </c>
      <c r="J8" s="271">
        <f t="shared" ref="J8:J16" si="5">G8/$G$6</f>
        <v>9.8515381520352982E-2</v>
      </c>
      <c r="K8" s="265">
        <v>14932</v>
      </c>
      <c r="L8" s="273">
        <f t="shared" ref="L8:L16" si="6">K8/G8-1</f>
        <v>3.3642530804374848E-2</v>
      </c>
      <c r="M8" s="272">
        <f t="shared" ref="M8:M16" si="7">K8-G8</f>
        <v>486</v>
      </c>
      <c r="N8" s="271">
        <f t="shared" ref="N8:N16" si="8">K8/$K$6</f>
        <v>0.10607675148828552</v>
      </c>
      <c r="O8" s="265">
        <v>15698</v>
      </c>
      <c r="P8" s="273">
        <f t="shared" ref="P8:P16" si="9">O8/K8-1</f>
        <v>5.1299223144923634E-2</v>
      </c>
      <c r="Q8" s="272">
        <f t="shared" ref="Q8:Q16" si="10">O8-K8</f>
        <v>766</v>
      </c>
      <c r="R8" s="273">
        <f t="shared" si="1"/>
        <v>2.0907658987989763</v>
      </c>
      <c r="S8" s="272">
        <f t="shared" si="2"/>
        <v>10619</v>
      </c>
      <c r="T8" s="271">
        <f t="shared" ref="T8:T16" si="11">O8/$O$6</f>
        <v>0.11563222793500198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309</v>
      </c>
      <c r="E9" s="265">
        <v>479</v>
      </c>
      <c r="F9" s="266">
        <f t="shared" si="0"/>
        <v>3.2107785635285047E-3</v>
      </c>
      <c r="G9" s="265">
        <v>7891</v>
      </c>
      <c r="H9" s="277">
        <f t="shared" si="3"/>
        <v>15.473903966597078</v>
      </c>
      <c r="I9" s="268">
        <f t="shared" si="4"/>
        <v>7412</v>
      </c>
      <c r="J9" s="266">
        <f t="shared" si="5"/>
        <v>5.3813157661436066E-2</v>
      </c>
      <c r="K9" s="265">
        <v>3879</v>
      </c>
      <c r="L9" s="273">
        <f t="shared" si="6"/>
        <v>-0.50842732226587251</v>
      </c>
      <c r="M9" s="272">
        <f t="shared" si="7"/>
        <v>-4012</v>
      </c>
      <c r="N9" s="271">
        <f t="shared" si="8"/>
        <v>2.7556370146200077E-2</v>
      </c>
      <c r="O9" s="265">
        <v>2185</v>
      </c>
      <c r="P9" s="273">
        <f t="shared" si="9"/>
        <v>-0.43671049239494719</v>
      </c>
      <c r="Q9" s="272">
        <f t="shared" si="10"/>
        <v>-1694</v>
      </c>
      <c r="R9" s="273">
        <f t="shared" si="1"/>
        <v>3.0613382899628254</v>
      </c>
      <c r="S9" s="272">
        <f t="shared" si="2"/>
        <v>1647</v>
      </c>
      <c r="T9" s="271">
        <f t="shared" si="11"/>
        <v>1.6094815775129275E-2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11490</v>
      </c>
      <c r="E10" s="265">
        <v>32975</v>
      </c>
      <c r="F10" s="271">
        <f t="shared" si="0"/>
        <v>0.22103428628883601</v>
      </c>
      <c r="G10" s="265">
        <v>29807</v>
      </c>
      <c r="H10" s="273">
        <f t="shared" si="3"/>
        <v>-9.6072782410917323E-2</v>
      </c>
      <c r="I10" s="272">
        <f t="shared" si="4"/>
        <v>-3168</v>
      </c>
      <c r="J10" s="271">
        <f t="shared" si="5"/>
        <v>0.20327066156563486</v>
      </c>
      <c r="K10" s="265">
        <v>34767</v>
      </c>
      <c r="L10" s="273">
        <f t="shared" si="6"/>
        <v>0.16640386486395808</v>
      </c>
      <c r="M10" s="272">
        <f t="shared" si="7"/>
        <v>4960</v>
      </c>
      <c r="N10" s="271">
        <f t="shared" si="8"/>
        <v>0.24698435701802993</v>
      </c>
      <c r="O10" s="265">
        <v>31305</v>
      </c>
      <c r="P10" s="273">
        <f t="shared" si="9"/>
        <v>-9.9577185261886303E-2</v>
      </c>
      <c r="Q10" s="272">
        <f t="shared" si="10"/>
        <v>-3462</v>
      </c>
      <c r="R10" s="273">
        <f t="shared" si="1"/>
        <v>2.5768967093235831</v>
      </c>
      <c r="S10" s="272">
        <f t="shared" si="2"/>
        <v>22553</v>
      </c>
      <c r="T10" s="271">
        <f>O10/$O$6</f>
        <v>0.23059414546472398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11174</v>
      </c>
      <c r="E11" s="265">
        <v>6572</v>
      </c>
      <c r="F11" s="266">
        <f t="shared" si="0"/>
        <v>4.405268626202366E-2</v>
      </c>
      <c r="G11" s="265">
        <v>7922</v>
      </c>
      <c r="H11" s="277">
        <f t="shared" si="3"/>
        <v>0.20541692026780289</v>
      </c>
      <c r="I11" s="268">
        <f t="shared" si="4"/>
        <v>1350</v>
      </c>
      <c r="J11" s="266">
        <f t="shared" si="5"/>
        <v>5.4024564059548412E-2</v>
      </c>
      <c r="K11" s="265">
        <v>4720</v>
      </c>
      <c r="L11" s="273">
        <f t="shared" si="6"/>
        <v>-0.4041908608937137</v>
      </c>
      <c r="M11" s="272">
        <f t="shared" si="7"/>
        <v>-3202</v>
      </c>
      <c r="N11" s="271">
        <f t="shared" si="8"/>
        <v>3.3530824204708522E-2</v>
      </c>
      <c r="O11" s="265">
        <v>6611</v>
      </c>
      <c r="P11" s="273">
        <f t="shared" si="9"/>
        <v>0.40063559322033893</v>
      </c>
      <c r="Q11" s="272">
        <f t="shared" si="10"/>
        <v>1891</v>
      </c>
      <c r="R11" s="273">
        <f t="shared" si="1"/>
        <v>3.5561681598897312</v>
      </c>
      <c r="S11" s="272">
        <f t="shared" si="2"/>
        <v>5160</v>
      </c>
      <c r="T11" s="271">
        <f t="shared" si="11"/>
        <v>4.8696946036329354E-2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15336</v>
      </c>
      <c r="E12" s="265">
        <v>24707</v>
      </c>
      <c r="F12" s="271">
        <f t="shared" si="0"/>
        <v>0.16561316486241914</v>
      </c>
      <c r="G12" s="265">
        <v>29212</v>
      </c>
      <c r="H12" s="273">
        <f t="shared" si="3"/>
        <v>0.18233698951714095</v>
      </c>
      <c r="I12" s="272">
        <f t="shared" si="4"/>
        <v>4505</v>
      </c>
      <c r="J12" s="271">
        <f t="shared" si="5"/>
        <v>0.19921302263412372</v>
      </c>
      <c r="K12" s="265">
        <v>26776</v>
      </c>
      <c r="L12" s="273">
        <f t="shared" si="6"/>
        <v>-8.3390387511981356E-2</v>
      </c>
      <c r="M12" s="272">
        <f t="shared" si="7"/>
        <v>-2436</v>
      </c>
      <c r="N12" s="271">
        <f t="shared" si="8"/>
        <v>0.19021638747993122</v>
      </c>
      <c r="O12" s="265">
        <v>35145</v>
      </c>
      <c r="P12" s="273">
        <f t="shared" si="9"/>
        <v>0.31255602031670149</v>
      </c>
      <c r="Q12" s="272">
        <f t="shared" si="10"/>
        <v>8369</v>
      </c>
      <c r="R12" s="273">
        <f t="shared" si="1"/>
        <v>1.5625227852716006</v>
      </c>
      <c r="S12" s="272">
        <f t="shared" si="2"/>
        <v>21430</v>
      </c>
      <c r="T12" s="271">
        <f t="shared" si="11"/>
        <v>0.25887977135785739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3153</v>
      </c>
      <c r="E13" s="265">
        <v>5649</v>
      </c>
      <c r="F13" s="266">
        <f t="shared" si="0"/>
        <v>3.7865737171967694E-2</v>
      </c>
      <c r="G13" s="265">
        <v>5137</v>
      </c>
      <c r="H13" s="277">
        <f t="shared" si="3"/>
        <v>-9.0635510709860201E-2</v>
      </c>
      <c r="I13" s="268">
        <f t="shared" si="4"/>
        <v>-512</v>
      </c>
      <c r="J13" s="266">
        <f t="shared" si="5"/>
        <v>3.503208603558447E-2</v>
      </c>
      <c r="K13" s="265">
        <v>3948</v>
      </c>
      <c r="L13" s="273">
        <f t="shared" si="6"/>
        <v>-0.23145804944520143</v>
      </c>
      <c r="M13" s="272">
        <f t="shared" si="7"/>
        <v>-1189</v>
      </c>
      <c r="N13" s="271">
        <f t="shared" si="8"/>
        <v>2.804654533054857E-2</v>
      </c>
      <c r="O13" s="265">
        <v>4372</v>
      </c>
      <c r="P13" s="273">
        <f t="shared" si="9"/>
        <v>0.10739614994934144</v>
      </c>
      <c r="Q13" s="272">
        <f t="shared" si="10"/>
        <v>424</v>
      </c>
      <c r="R13" s="273">
        <f t="shared" si="1"/>
        <v>3.137532436895496E-2</v>
      </c>
      <c r="S13" s="272">
        <f t="shared" si="2"/>
        <v>133</v>
      </c>
      <c r="T13" s="271">
        <f t="shared" si="11"/>
        <v>3.2204363647077891E-2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15475</v>
      </c>
      <c r="E14" s="265">
        <v>6630</v>
      </c>
      <c r="F14" s="271">
        <f t="shared" si="0"/>
        <v>4.4441465294768244E-2</v>
      </c>
      <c r="G14" s="265">
        <v>7369</v>
      </c>
      <c r="H14" s="273">
        <f t="shared" si="3"/>
        <v>0.11146304675716445</v>
      </c>
      <c r="I14" s="272">
        <f t="shared" si="4"/>
        <v>739</v>
      </c>
      <c r="J14" s="271">
        <f t="shared" si="5"/>
        <v>5.0253346699673344E-2</v>
      </c>
      <c r="K14" s="265">
        <v>5252</v>
      </c>
      <c r="L14" s="273">
        <f t="shared" si="6"/>
        <v>-0.28728457049803224</v>
      </c>
      <c r="M14" s="272">
        <f t="shared" si="7"/>
        <v>-2117</v>
      </c>
      <c r="N14" s="271">
        <f t="shared" si="8"/>
        <v>3.7310145915917199E-2</v>
      </c>
      <c r="O14" s="265">
        <v>3002</v>
      </c>
      <c r="P14" s="273">
        <f t="shared" si="9"/>
        <v>-0.42840822543792845</v>
      </c>
      <c r="Q14" s="272">
        <f t="shared" si="10"/>
        <v>-2250</v>
      </c>
      <c r="R14" s="273">
        <f t="shared" si="1"/>
        <v>0.70277935337492914</v>
      </c>
      <c r="S14" s="272">
        <f t="shared" si="2"/>
        <v>1239</v>
      </c>
      <c r="T14" s="271">
        <f t="shared" si="11"/>
        <v>2.2112877325829786E-2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6811</v>
      </c>
      <c r="E15" s="265">
        <v>9096</v>
      </c>
      <c r="F15" s="266">
        <f t="shared" si="0"/>
        <v>6.0971277273184299E-2</v>
      </c>
      <c r="G15" s="265">
        <v>4567</v>
      </c>
      <c r="H15" s="277">
        <f t="shared" si="3"/>
        <v>-0.49791116974494287</v>
      </c>
      <c r="I15" s="268">
        <f t="shared" si="4"/>
        <v>-4529</v>
      </c>
      <c r="J15" s="266">
        <f t="shared" si="5"/>
        <v>3.1144936134809086E-2</v>
      </c>
      <c r="K15" s="265">
        <v>12190</v>
      </c>
      <c r="L15" s="273">
        <f t="shared" si="6"/>
        <v>1.6691482373549378</v>
      </c>
      <c r="M15" s="272">
        <f t="shared" si="7"/>
        <v>7623</v>
      </c>
      <c r="N15" s="271">
        <f t="shared" si="8"/>
        <v>8.6597615901567143E-2</v>
      </c>
      <c r="O15" s="265">
        <v>4997</v>
      </c>
      <c r="P15" s="273">
        <f t="shared" si="9"/>
        <v>-0.59007383100902377</v>
      </c>
      <c r="Q15" s="272">
        <f t="shared" si="10"/>
        <v>-7193</v>
      </c>
      <c r="R15" s="273">
        <f t="shared" si="1"/>
        <v>1.2081307998232433</v>
      </c>
      <c r="S15" s="272">
        <f t="shared" si="2"/>
        <v>2734</v>
      </c>
      <c r="T15" s="271">
        <f t="shared" si="11"/>
        <v>3.6808143903121732E-2</v>
      </c>
      <c r="V15" s="29"/>
      <c r="W15" s="81"/>
      <c r="AE15" s="1"/>
    </row>
    <row r="16" spans="1:31" s="4" customFormat="1" x14ac:dyDescent="0.25">
      <c r="B16" s="248" t="s">
        <v>205</v>
      </c>
      <c r="C16" s="265">
        <f>C6-SUM(C7:C15)</f>
        <v>4290</v>
      </c>
      <c r="D16" s="265">
        <f>D6-SUM(D7:D15)</f>
        <v>10288</v>
      </c>
      <c r="E16" s="265">
        <f>E6-SUM(E7:E15)</f>
        <v>16308</v>
      </c>
      <c r="F16" s="271">
        <f t="shared" si="0"/>
        <v>0.10931393906894125</v>
      </c>
      <c r="G16" s="265">
        <f>G6-SUM(G7:G15)</f>
        <v>15859</v>
      </c>
      <c r="H16" s="273">
        <f t="shared" si="3"/>
        <v>-2.7532499386804021E-2</v>
      </c>
      <c r="I16" s="272">
        <f t="shared" si="4"/>
        <v>-449</v>
      </c>
      <c r="J16" s="271">
        <f t="shared" si="5"/>
        <v>0.10815142153753828</v>
      </c>
      <c r="K16" s="265">
        <f>K6-SUM(K7:K15)</f>
        <v>15735</v>
      </c>
      <c r="L16" s="273">
        <f t="shared" si="6"/>
        <v>-7.8189040923135611E-3</v>
      </c>
      <c r="M16" s="272">
        <f t="shared" si="7"/>
        <v>-124</v>
      </c>
      <c r="N16" s="271">
        <f t="shared" si="8"/>
        <v>0.11178125399599335</v>
      </c>
      <c r="O16" s="265">
        <f>O6-SUM(O7:O15)</f>
        <v>12200</v>
      </c>
      <c r="P16" s="273">
        <f t="shared" si="9"/>
        <v>-0.22465840482999677</v>
      </c>
      <c r="Q16" s="272">
        <f t="shared" si="10"/>
        <v>-3535</v>
      </c>
      <c r="R16" s="273">
        <f t="shared" si="1"/>
        <v>1.8438228438228439</v>
      </c>
      <c r="S16" s="272">
        <f t="shared" si="2"/>
        <v>7910</v>
      </c>
      <c r="T16" s="271">
        <f t="shared" si="11"/>
        <v>8.9865790597975809E-2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187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7" t="s">
        <v>175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176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177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178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179</v>
      </c>
    </row>
    <row r="49" spans="2:31" s="4" customFormat="1" hidden="1" x14ac:dyDescent="0.25">
      <c r="B49" s="248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8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184</v>
      </c>
    </row>
    <row r="52" spans="2:31" s="4" customFormat="1" hidden="1" x14ac:dyDescent="0.25">
      <c r="B52" s="282" t="s">
        <v>185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204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205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59574-8C4D-4B4A-9678-29BA0855C6AF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316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208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114660</v>
      </c>
      <c r="D8" s="121">
        <f t="shared" ref="D8:D21" si="0">C8/C9-1</f>
        <v>-3.6195215439705497E-2</v>
      </c>
    </row>
    <row r="9" spans="1:5" x14ac:dyDescent="0.25">
      <c r="A9" s="1"/>
      <c r="B9" s="119">
        <v>2023</v>
      </c>
      <c r="C9" s="120">
        <v>118966</v>
      </c>
      <c r="D9" s="121">
        <f t="shared" si="0"/>
        <v>-4.0217505304515511E-2</v>
      </c>
    </row>
    <row r="10" spans="1:5" x14ac:dyDescent="0.25">
      <c r="A10" s="1"/>
      <c r="B10" s="119">
        <v>2022</v>
      </c>
      <c r="C10" s="120">
        <v>123951</v>
      </c>
      <c r="D10" s="121">
        <f t="shared" si="0"/>
        <v>0.48501222025207258</v>
      </c>
    </row>
    <row r="11" spans="1:5" x14ac:dyDescent="0.25">
      <c r="A11" s="1"/>
      <c r="B11" s="119">
        <v>2021</v>
      </c>
      <c r="C11" s="120">
        <v>83468</v>
      </c>
      <c r="D11" s="121">
        <f t="shared" si="0"/>
        <v>0.61259659969088109</v>
      </c>
    </row>
    <row r="12" spans="1:5" x14ac:dyDescent="0.25">
      <c r="A12" s="1" t="s">
        <v>74</v>
      </c>
      <c r="B12" s="119">
        <v>2020</v>
      </c>
      <c r="C12" s="120">
        <v>51760</v>
      </c>
      <c r="D12" s="121">
        <f t="shared" si="0"/>
        <v>-0.59505237875433226</v>
      </c>
    </row>
    <row r="13" spans="1:5" x14ac:dyDescent="0.25">
      <c r="A13" s="1" t="s">
        <v>76</v>
      </c>
      <c r="B13" s="119">
        <v>2019</v>
      </c>
      <c r="C13" s="120">
        <v>127819</v>
      </c>
      <c r="D13" s="121">
        <f t="shared" si="0"/>
        <v>-3.4030622269917377E-2</v>
      </c>
    </row>
    <row r="14" spans="1:5" x14ac:dyDescent="0.25">
      <c r="A14" s="1" t="s">
        <v>78</v>
      </c>
      <c r="B14" s="119">
        <v>2018</v>
      </c>
      <c r="C14" s="120">
        <v>132322</v>
      </c>
      <c r="D14" s="121">
        <f t="shared" si="0"/>
        <v>4.2012174474552522E-2</v>
      </c>
    </row>
    <row r="15" spans="1:5" x14ac:dyDescent="0.25">
      <c r="A15" s="1" t="s">
        <v>80</v>
      </c>
      <c r="B15" s="119">
        <v>2017</v>
      </c>
      <c r="C15" s="120">
        <v>126987</v>
      </c>
      <c r="D15" s="121">
        <f t="shared" si="0"/>
        <v>1.5408603870142423E-2</v>
      </c>
    </row>
    <row r="16" spans="1:5" x14ac:dyDescent="0.25">
      <c r="A16" s="1" t="s">
        <v>82</v>
      </c>
      <c r="B16" s="119">
        <v>2016</v>
      </c>
      <c r="C16" s="120">
        <v>125060</v>
      </c>
      <c r="D16" s="121">
        <f>C16/C17-1</f>
        <v>2.7194343576542046E-4</v>
      </c>
    </row>
    <row r="17" spans="1:4" x14ac:dyDescent="0.25">
      <c r="A17" s="1" t="s">
        <v>84</v>
      </c>
      <c r="B17" s="119">
        <v>2015</v>
      </c>
      <c r="C17" s="120">
        <v>125026</v>
      </c>
      <c r="D17" s="121">
        <f t="shared" si="0"/>
        <v>0.17537674742175979</v>
      </c>
    </row>
    <row r="18" spans="1:4" x14ac:dyDescent="0.25">
      <c r="A18" s="1" t="s">
        <v>86</v>
      </c>
      <c r="B18" s="119">
        <v>2014</v>
      </c>
      <c r="C18" s="120">
        <v>106371</v>
      </c>
      <c r="D18" s="121">
        <f t="shared" si="0"/>
        <v>-6.1073351575602453E-2</v>
      </c>
    </row>
    <row r="19" spans="1:4" x14ac:dyDescent="0.25">
      <c r="A19" s="1" t="s">
        <v>88</v>
      </c>
      <c r="B19" s="119">
        <v>2013</v>
      </c>
      <c r="C19" s="120">
        <v>113290</v>
      </c>
      <c r="D19" s="121">
        <f t="shared" si="0"/>
        <v>4.5901881497073527E-2</v>
      </c>
    </row>
    <row r="20" spans="1:4" x14ac:dyDescent="0.25">
      <c r="A20" s="1" t="s">
        <v>90</v>
      </c>
      <c r="B20" s="119">
        <v>2012</v>
      </c>
      <c r="C20" s="120">
        <v>108318</v>
      </c>
      <c r="D20" s="121">
        <f>C20/C21-1</f>
        <v>-0.10269643374891269</v>
      </c>
    </row>
    <row r="21" spans="1:4" x14ac:dyDescent="0.25">
      <c r="A21" s="1" t="s">
        <v>92</v>
      </c>
      <c r="B21" s="119">
        <v>2011</v>
      </c>
      <c r="C21" s="120">
        <v>120715</v>
      </c>
      <c r="D21" s="121">
        <f t="shared" si="0"/>
        <v>-0.16099639280228528</v>
      </c>
    </row>
    <row r="22" spans="1:4" x14ac:dyDescent="0.25">
      <c r="A22" s="1" t="s">
        <v>94</v>
      </c>
      <c r="B22" s="119">
        <v>2010</v>
      </c>
      <c r="C22" s="120">
        <v>143879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3A04C-373C-4FCA-B6A8-B625A1564F1F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317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209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64415</v>
      </c>
      <c r="D8" s="121">
        <f t="shared" ref="D8:D21" si="0">C8/C9-1</f>
        <v>-3.9499582488369267E-2</v>
      </c>
    </row>
    <row r="9" spans="1:5" x14ac:dyDescent="0.25">
      <c r="A9" s="1"/>
      <c r="B9" s="119">
        <v>2023</v>
      </c>
      <c r="C9" s="120">
        <v>67064</v>
      </c>
      <c r="D9" s="121">
        <f t="shared" si="0"/>
        <v>-0.1159154725338466</v>
      </c>
    </row>
    <row r="10" spans="1:5" x14ac:dyDescent="0.25">
      <c r="A10" s="1"/>
      <c r="B10" s="119">
        <v>2022</v>
      </c>
      <c r="C10" s="120">
        <v>75857</v>
      </c>
      <c r="D10" s="121">
        <f t="shared" si="0"/>
        <v>0.89708898114340019</v>
      </c>
    </row>
    <row r="11" spans="1:5" x14ac:dyDescent="0.25">
      <c r="A11" s="1"/>
      <c r="B11" s="119">
        <v>2021</v>
      </c>
      <c r="C11" s="120">
        <v>39986</v>
      </c>
      <c r="D11" s="121">
        <f t="shared" si="0"/>
        <v>0.48934743742550646</v>
      </c>
    </row>
    <row r="12" spans="1:5" x14ac:dyDescent="0.25">
      <c r="A12" s="1" t="s">
        <v>74</v>
      </c>
      <c r="B12" s="119">
        <v>2020</v>
      </c>
      <c r="C12" s="120">
        <v>26848</v>
      </c>
      <c r="D12" s="121">
        <f t="shared" si="0"/>
        <v>-0.64900445804081519</v>
      </c>
    </row>
    <row r="13" spans="1:5" x14ac:dyDescent="0.25">
      <c r="A13" s="1" t="s">
        <v>76</v>
      </c>
      <c r="B13" s="119">
        <v>2019</v>
      </c>
      <c r="C13" s="120">
        <v>76491</v>
      </c>
      <c r="D13" s="121">
        <f t="shared" si="0"/>
        <v>-0.15281100478468901</v>
      </c>
    </row>
    <row r="14" spans="1:5" x14ac:dyDescent="0.25">
      <c r="A14" s="1" t="s">
        <v>78</v>
      </c>
      <c r="B14" s="119">
        <v>2018</v>
      </c>
      <c r="C14" s="120">
        <v>90288</v>
      </c>
      <c r="D14" s="121">
        <f t="shared" si="0"/>
        <v>8.3317335381071222E-2</v>
      </c>
    </row>
    <row r="15" spans="1:5" x14ac:dyDescent="0.25">
      <c r="A15" s="1" t="s">
        <v>80</v>
      </c>
      <c r="B15" s="119">
        <v>2017</v>
      </c>
      <c r="C15" s="120">
        <v>83344</v>
      </c>
      <c r="D15" s="121">
        <f>C15/C16-1</f>
        <v>3.2277242438504716E-2</v>
      </c>
    </row>
    <row r="16" spans="1:5" x14ac:dyDescent="0.25">
      <c r="A16" s="1" t="s">
        <v>82</v>
      </c>
      <c r="B16" s="119">
        <v>2016</v>
      </c>
      <c r="C16" s="120">
        <v>80738</v>
      </c>
      <c r="D16" s="121">
        <f>C16/C17-1</f>
        <v>4.9363140109176085E-2</v>
      </c>
    </row>
    <row r="17" spans="1:4" x14ac:dyDescent="0.25">
      <c r="A17" s="1" t="s">
        <v>84</v>
      </c>
      <c r="B17" s="119">
        <v>2015</v>
      </c>
      <c r="C17" s="120">
        <v>76940</v>
      </c>
      <c r="D17" s="121">
        <f t="shared" si="0"/>
        <v>0.29039832285115308</v>
      </c>
    </row>
    <row r="18" spans="1:4" x14ac:dyDescent="0.25">
      <c r="A18" s="1" t="s">
        <v>86</v>
      </c>
      <c r="B18" s="119">
        <v>2014</v>
      </c>
      <c r="C18" s="120">
        <v>59625</v>
      </c>
      <c r="D18" s="121">
        <f t="shared" si="0"/>
        <v>-0.14425340145817789</v>
      </c>
    </row>
    <row r="19" spans="1:4" x14ac:dyDescent="0.25">
      <c r="A19" s="1" t="s">
        <v>88</v>
      </c>
      <c r="B19" s="119">
        <v>2013</v>
      </c>
      <c r="C19" s="120">
        <v>69676</v>
      </c>
      <c r="D19" s="121">
        <f t="shared" si="0"/>
        <v>-2.5674012753104325E-2</v>
      </c>
    </row>
    <row r="20" spans="1:4" x14ac:dyDescent="0.25">
      <c r="A20" s="1" t="s">
        <v>90</v>
      </c>
      <c r="B20" s="119">
        <v>2012</v>
      </c>
      <c r="C20" s="120">
        <v>71512</v>
      </c>
      <c r="D20" s="121">
        <f>C20/C21-1</f>
        <v>0.12730941421274977</v>
      </c>
    </row>
    <row r="21" spans="1:4" x14ac:dyDescent="0.25">
      <c r="A21" s="1" t="s">
        <v>92</v>
      </c>
      <c r="B21" s="119">
        <v>2011</v>
      </c>
      <c r="C21" s="120">
        <v>63436</v>
      </c>
      <c r="D21" s="121">
        <f t="shared" si="0"/>
        <v>-4.9733357301216419E-2</v>
      </c>
    </row>
    <row r="22" spans="1:4" x14ac:dyDescent="0.25">
      <c r="A22" s="1" t="s">
        <v>94</v>
      </c>
      <c r="B22" s="119">
        <v>2010</v>
      </c>
      <c r="C22" s="120">
        <v>66756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1CF16-F675-475E-9212-F1C6021428E8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50245</v>
      </c>
      <c r="D8" s="121">
        <f t="shared" ref="D8:D21" si="0">C8/C9-1</f>
        <v>-3.1925552001849655E-2</v>
      </c>
    </row>
    <row r="9" spans="1:5" x14ac:dyDescent="0.25">
      <c r="A9" s="1"/>
      <c r="B9" s="119">
        <v>2023</v>
      </c>
      <c r="C9" s="120">
        <v>51902</v>
      </c>
      <c r="D9" s="121">
        <f t="shared" si="0"/>
        <v>7.9178275876408799E-2</v>
      </c>
    </row>
    <row r="10" spans="1:5" x14ac:dyDescent="0.25">
      <c r="A10" s="1"/>
      <c r="B10" s="119">
        <v>2022</v>
      </c>
      <c r="C10" s="120">
        <v>48094</v>
      </c>
      <c r="D10" s="121">
        <f t="shared" si="0"/>
        <v>0.10606687824847061</v>
      </c>
    </row>
    <row r="11" spans="1:5" x14ac:dyDescent="0.25">
      <c r="A11" s="1"/>
      <c r="B11" s="119">
        <v>2021</v>
      </c>
      <c r="C11" s="120">
        <v>43482</v>
      </c>
      <c r="D11" s="121">
        <f t="shared" si="0"/>
        <v>0.74542389210019278</v>
      </c>
    </row>
    <row r="12" spans="1:5" x14ac:dyDescent="0.25">
      <c r="A12" s="1" t="s">
        <v>74</v>
      </c>
      <c r="B12" s="119">
        <v>2020</v>
      </c>
      <c r="C12" s="120">
        <v>24912</v>
      </c>
      <c r="D12" s="121">
        <f t="shared" si="0"/>
        <v>-0.51465087281795507</v>
      </c>
    </row>
    <row r="13" spans="1:5" x14ac:dyDescent="0.25">
      <c r="A13" s="1" t="s">
        <v>76</v>
      </c>
      <c r="B13" s="119">
        <v>2019</v>
      </c>
      <c r="C13" s="120">
        <v>51328</v>
      </c>
      <c r="D13" s="121">
        <f t="shared" si="0"/>
        <v>0.22110672312889568</v>
      </c>
    </row>
    <row r="14" spans="1:5" x14ac:dyDescent="0.25">
      <c r="A14" s="1" t="s">
        <v>78</v>
      </c>
      <c r="B14" s="119">
        <v>2018</v>
      </c>
      <c r="C14" s="120">
        <v>42034</v>
      </c>
      <c r="D14" s="121">
        <f t="shared" si="0"/>
        <v>-3.6867309763306877E-2</v>
      </c>
    </row>
    <row r="15" spans="1:5" x14ac:dyDescent="0.25">
      <c r="A15" s="1" t="s">
        <v>80</v>
      </c>
      <c r="B15" s="119">
        <v>2017</v>
      </c>
      <c r="C15" s="120">
        <v>43643</v>
      </c>
      <c r="D15" s="121">
        <f>C15/C16-1</f>
        <v>-1.5319705789449967E-2</v>
      </c>
    </row>
    <row r="16" spans="1:5" x14ac:dyDescent="0.25">
      <c r="A16" s="1" t="s">
        <v>82</v>
      </c>
      <c r="B16" s="119">
        <v>2016</v>
      </c>
      <c r="C16" s="120">
        <v>44322</v>
      </c>
      <c r="D16" s="121">
        <f>C16/C17-1</f>
        <v>-7.8276421411637487E-2</v>
      </c>
    </row>
    <row r="17" spans="1:4" x14ac:dyDescent="0.25">
      <c r="A17" s="1" t="s">
        <v>84</v>
      </c>
      <c r="B17" s="119">
        <v>2015</v>
      </c>
      <c r="C17" s="120">
        <v>48086</v>
      </c>
      <c r="D17" s="121">
        <f t="shared" si="0"/>
        <v>2.866555427202333E-2</v>
      </c>
    </row>
    <row r="18" spans="1:4" x14ac:dyDescent="0.25">
      <c r="A18" s="1" t="s">
        <v>86</v>
      </c>
      <c r="B18" s="119">
        <v>2014</v>
      </c>
      <c r="C18" s="120">
        <v>46746</v>
      </c>
      <c r="D18" s="121">
        <f t="shared" si="0"/>
        <v>7.1811803549318931E-2</v>
      </c>
    </row>
    <row r="19" spans="1:4" x14ac:dyDescent="0.25">
      <c r="A19" s="1" t="s">
        <v>88</v>
      </c>
      <c r="B19" s="119">
        <v>2013</v>
      </c>
      <c r="C19" s="120">
        <v>43614</v>
      </c>
      <c r="D19" s="121">
        <f t="shared" si="0"/>
        <v>0.18496984187360765</v>
      </c>
    </row>
    <row r="20" spans="1:4" x14ac:dyDescent="0.25">
      <c r="A20" s="1" t="s">
        <v>90</v>
      </c>
      <c r="B20" s="119">
        <v>2012</v>
      </c>
      <c r="C20" s="120">
        <v>36806</v>
      </c>
      <c r="D20" s="121">
        <f>C20/C21-1</f>
        <v>-0.35742593271530576</v>
      </c>
    </row>
    <row r="21" spans="1:4" x14ac:dyDescent="0.25">
      <c r="A21" s="1" t="s">
        <v>92</v>
      </c>
      <c r="B21" s="119">
        <v>2011</v>
      </c>
      <c r="C21" s="120">
        <v>57279</v>
      </c>
      <c r="D21" s="121">
        <f t="shared" si="0"/>
        <v>-0.25730326880437737</v>
      </c>
    </row>
    <row r="22" spans="1:4" x14ac:dyDescent="0.25">
      <c r="A22" s="1" t="s">
        <v>94</v>
      </c>
      <c r="B22" s="119">
        <v>2010</v>
      </c>
      <c r="C22" s="120">
        <v>77123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AEB23-A303-4E93-8C03-D1B01B280304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54622</v>
      </c>
      <c r="O7" s="94">
        <v>122273</v>
      </c>
      <c r="P7" s="94">
        <v>123893</v>
      </c>
      <c r="Q7" s="94">
        <v>125830</v>
      </c>
      <c r="R7" s="94">
        <v>123187</v>
      </c>
      <c r="S7" s="95">
        <f t="shared" ref="S7:S52" si="4">IFERROR(R7/Q7-1,"-")</f>
        <v>-2.1004529921322401E-2</v>
      </c>
      <c r="T7" s="95">
        <f t="shared" ref="T7:T52" si="5">IFERROR(R7/N7-1,"-")</f>
        <v>1.2552634469627622</v>
      </c>
      <c r="U7" s="94">
        <f t="shared" ref="U7:U52" si="6">IFERROR(R7-Q7,"-")</f>
        <v>-2643</v>
      </c>
      <c r="V7" s="94">
        <f t="shared" ref="V7:V52" si="7">IFERROR(R7-N7,"-")</f>
        <v>68565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31839</v>
      </c>
      <c r="O8" s="97">
        <v>88060</v>
      </c>
      <c r="P8" s="97">
        <v>87810</v>
      </c>
      <c r="Q8" s="97">
        <v>90751</v>
      </c>
      <c r="R8" s="97">
        <v>87853</v>
      </c>
      <c r="S8" s="98">
        <f t="shared" si="4"/>
        <v>-3.1933532412866006E-2</v>
      </c>
      <c r="T8" s="98">
        <f t="shared" si="5"/>
        <v>1.7592889223907786</v>
      </c>
      <c r="U8" s="97">
        <f t="shared" si="6"/>
        <v>-2898</v>
      </c>
      <c r="V8" s="97">
        <f t="shared" si="7"/>
        <v>56014</v>
      </c>
      <c r="W8" s="98">
        <f>R8/R7</f>
        <v>0.71316778556178817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25793</v>
      </c>
      <c r="O9" s="53">
        <v>70739</v>
      </c>
      <c r="P9" s="53">
        <v>71887</v>
      </c>
      <c r="Q9" s="53">
        <v>74240</v>
      </c>
      <c r="R9" s="53">
        <v>72308</v>
      </c>
      <c r="S9" s="100">
        <f t="shared" si="4"/>
        <v>-2.6023706896551757E-2</v>
      </c>
      <c r="T9" s="100">
        <f t="shared" si="5"/>
        <v>1.803396270305897</v>
      </c>
      <c r="U9" s="53">
        <f t="shared" si="6"/>
        <v>-1932</v>
      </c>
      <c r="V9" s="53">
        <f t="shared" si="7"/>
        <v>46515</v>
      </c>
      <c r="W9" s="100">
        <f>R9/R7</f>
        <v>0.58697752197878028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6046</v>
      </c>
      <c r="O10" s="53">
        <v>17321</v>
      </c>
      <c r="P10" s="53">
        <v>15923</v>
      </c>
      <c r="Q10" s="53">
        <v>16511</v>
      </c>
      <c r="R10" s="53">
        <v>15545</v>
      </c>
      <c r="S10" s="100">
        <f t="shared" si="4"/>
        <v>-5.8506450245290997E-2</v>
      </c>
      <c r="T10" s="100">
        <f t="shared" si="5"/>
        <v>1.5711214025802183</v>
      </c>
      <c r="U10" s="53">
        <f t="shared" si="6"/>
        <v>-966</v>
      </c>
      <c r="V10" s="53">
        <f t="shared" si="7"/>
        <v>9499</v>
      </c>
      <c r="W10" s="100">
        <f>R10/R7</f>
        <v>0.12619026358300794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22783</v>
      </c>
      <c r="O11" s="97">
        <v>34213</v>
      </c>
      <c r="P11" s="97">
        <v>36083</v>
      </c>
      <c r="Q11" s="97">
        <v>35079</v>
      </c>
      <c r="R11" s="97">
        <v>35334</v>
      </c>
      <c r="S11" s="98">
        <f t="shared" si="4"/>
        <v>7.2693064226461157E-3</v>
      </c>
      <c r="T11" s="98">
        <f t="shared" si="5"/>
        <v>0.55089320984944923</v>
      </c>
      <c r="U11" s="97">
        <f t="shared" si="6"/>
        <v>255</v>
      </c>
      <c r="V11" s="97">
        <f t="shared" si="7"/>
        <v>12551</v>
      </c>
      <c r="W11" s="98">
        <f>R11/R7</f>
        <v>0.28683221443821183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20045</v>
      </c>
      <c r="O12" s="101">
        <v>44594</v>
      </c>
      <c r="P12" s="101">
        <v>45668</v>
      </c>
      <c r="Q12" s="101">
        <v>46009</v>
      </c>
      <c r="R12" s="101">
        <v>43356</v>
      </c>
      <c r="S12" s="102">
        <f t="shared" si="4"/>
        <v>-5.7662631224325689E-2</v>
      </c>
      <c r="T12" s="102">
        <f t="shared" si="5"/>
        <v>1.1629333998503366</v>
      </c>
      <c r="U12" s="101">
        <f t="shared" si="6"/>
        <v>-2653</v>
      </c>
      <c r="V12" s="101">
        <f t="shared" si="7"/>
        <v>23311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13850</v>
      </c>
      <c r="O13" s="97">
        <v>34839</v>
      </c>
      <c r="P13" s="97">
        <v>34658</v>
      </c>
      <c r="Q13" s="97">
        <v>34832</v>
      </c>
      <c r="R13" s="97">
        <v>32335</v>
      </c>
      <c r="S13" s="98">
        <f t="shared" si="4"/>
        <v>-7.1686954524575075E-2</v>
      </c>
      <c r="T13" s="98">
        <f t="shared" si="5"/>
        <v>1.3346570397111912</v>
      </c>
      <c r="U13" s="97">
        <f t="shared" si="6"/>
        <v>-2497</v>
      </c>
      <c r="V13" s="97">
        <f t="shared" si="7"/>
        <v>18485</v>
      </c>
      <c r="W13" s="98">
        <f>R13/R12</f>
        <v>0.7458021957745179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12332</v>
      </c>
      <c r="O14" s="53">
        <v>29827</v>
      </c>
      <c r="P14" s="53">
        <v>30333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1.2972753811222835</v>
      </c>
      <c r="U14" s="53">
        <f t="shared" si="6"/>
        <v>-2545</v>
      </c>
      <c r="V14" s="53">
        <f t="shared" si="7"/>
        <v>15998</v>
      </c>
      <c r="W14" s="100">
        <f>R14/R12</f>
        <v>0.65342743795553093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3957</v>
      </c>
      <c r="R15" s="53">
        <v>4005</v>
      </c>
      <c r="S15" s="100">
        <f t="shared" si="4"/>
        <v>1.2130401819560266E-2</v>
      </c>
      <c r="T15" s="100">
        <f t="shared" si="5"/>
        <v>1.6383399209486167</v>
      </c>
      <c r="U15" s="53">
        <f t="shared" si="6"/>
        <v>48</v>
      </c>
      <c r="V15" s="53">
        <f t="shared" si="7"/>
        <v>2487</v>
      </c>
      <c r="W15" s="100">
        <f>R15/R12</f>
        <v>9.2374757818986991E-2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6195</v>
      </c>
      <c r="O16" s="97">
        <v>9755</v>
      </c>
      <c r="P16" s="97">
        <v>11010</v>
      </c>
      <c r="Q16" s="97">
        <v>11177</v>
      </c>
      <c r="R16" s="97">
        <v>11021</v>
      </c>
      <c r="S16" s="98">
        <f t="shared" si="4"/>
        <v>-1.3957233604724006E-2</v>
      </c>
      <c r="T16" s="98">
        <f t="shared" si="5"/>
        <v>0.77901533494753838</v>
      </c>
      <c r="U16" s="97">
        <f t="shared" si="6"/>
        <v>-156</v>
      </c>
      <c r="V16" s="97">
        <f t="shared" si="7"/>
        <v>4826</v>
      </c>
      <c r="W16" s="98">
        <f>R16/R12</f>
        <v>0.25419780422548205</v>
      </c>
    </row>
    <row r="17" spans="2:23" x14ac:dyDescent="0.25">
      <c r="B17" s="93" t="s">
        <v>47</v>
      </c>
      <c r="C17" s="101">
        <v>41159</v>
      </c>
      <c r="D17" s="101">
        <v>20336</v>
      </c>
      <c r="E17" s="101">
        <v>24064</v>
      </c>
      <c r="F17" s="101">
        <v>38225</v>
      </c>
      <c r="G17" s="101">
        <v>37475</v>
      </c>
      <c r="H17" s="101">
        <v>37833</v>
      </c>
      <c r="I17" s="102">
        <f t="shared" si="0"/>
        <v>9.55303535690466E-3</v>
      </c>
      <c r="J17" s="102">
        <f t="shared" si="1"/>
        <v>0.86039535798583788</v>
      </c>
      <c r="K17" s="101">
        <f t="shared" si="2"/>
        <v>358</v>
      </c>
      <c r="L17" s="101">
        <f t="shared" si="3"/>
        <v>17497</v>
      </c>
      <c r="M17" s="95">
        <f>H17/H17</f>
        <v>1</v>
      </c>
      <c r="N17" s="101">
        <v>14634</v>
      </c>
      <c r="O17" s="101">
        <v>37529</v>
      </c>
      <c r="P17" s="101">
        <v>36862</v>
      </c>
      <c r="Q17" s="101">
        <v>36722</v>
      </c>
      <c r="R17" s="101">
        <v>36929</v>
      </c>
      <c r="S17" s="102">
        <f t="shared" si="4"/>
        <v>5.6369478786557625E-3</v>
      </c>
      <c r="T17" s="102">
        <f t="shared" si="5"/>
        <v>1.5235069017356841</v>
      </c>
      <c r="U17" s="101">
        <f t="shared" si="6"/>
        <v>207</v>
      </c>
      <c r="V17" s="101">
        <f t="shared" si="7"/>
        <v>22295</v>
      </c>
      <c r="W17" s="95">
        <f>R17/R17</f>
        <v>1</v>
      </c>
    </row>
    <row r="18" spans="2:23" x14ac:dyDescent="0.25">
      <c r="B18" s="96" t="s">
        <v>62</v>
      </c>
      <c r="C18" s="97">
        <v>20753</v>
      </c>
      <c r="D18" s="97">
        <v>9541</v>
      </c>
      <c r="E18" s="97">
        <v>10403</v>
      </c>
      <c r="F18" s="97">
        <v>21063</v>
      </c>
      <c r="G18" s="97">
        <v>20218</v>
      </c>
      <c r="H18" s="97">
        <v>21376</v>
      </c>
      <c r="I18" s="98">
        <f t="shared" si="0"/>
        <v>5.7275694925314147E-2</v>
      </c>
      <c r="J18" s="98">
        <f t="shared" si="1"/>
        <v>1.240436012996541</v>
      </c>
      <c r="K18" s="97">
        <f t="shared" si="2"/>
        <v>1158</v>
      </c>
      <c r="L18" s="97">
        <f t="shared" si="3"/>
        <v>11835</v>
      </c>
      <c r="M18" s="98">
        <f>H18/H17</f>
        <v>0.56500938334258455</v>
      </c>
      <c r="N18" s="97">
        <v>2877</v>
      </c>
      <c r="O18" s="97">
        <v>20564</v>
      </c>
      <c r="P18" s="97">
        <v>19800</v>
      </c>
      <c r="Q18" s="97">
        <v>20827</v>
      </c>
      <c r="R18" s="97">
        <v>20799</v>
      </c>
      <c r="S18" s="98">
        <f t="shared" si="4"/>
        <v>-1.3444087002448812E-3</v>
      </c>
      <c r="T18" s="98">
        <f t="shared" si="5"/>
        <v>6.229405630865485</v>
      </c>
      <c r="U18" s="97">
        <f t="shared" si="6"/>
        <v>-28</v>
      </c>
      <c r="V18" s="97">
        <f t="shared" si="7"/>
        <v>17922</v>
      </c>
      <c r="W18" s="98">
        <f>R18/R17</f>
        <v>0.56321590078258277</v>
      </c>
    </row>
    <row r="19" spans="2:23" x14ac:dyDescent="0.25">
      <c r="B19" s="99" t="s">
        <v>63</v>
      </c>
      <c r="C19" s="53">
        <v>14966</v>
      </c>
      <c r="D19" s="53">
        <v>6536</v>
      </c>
      <c r="E19" s="53">
        <v>7396</v>
      </c>
      <c r="F19" s="53">
        <v>15144</v>
      </c>
      <c r="G19" s="53">
        <v>15039</v>
      </c>
      <c r="H19" s="53">
        <v>15654</v>
      </c>
      <c r="I19" s="100">
        <f t="shared" si="0"/>
        <v>4.0893676441252635E-2</v>
      </c>
      <c r="J19" s="100">
        <f t="shared" si="1"/>
        <v>1.3950428396572829</v>
      </c>
      <c r="K19" s="53">
        <f t="shared" si="2"/>
        <v>615</v>
      </c>
      <c r="L19" s="53">
        <f t="shared" si="3"/>
        <v>9118</v>
      </c>
      <c r="M19" s="100">
        <f>H19/H17</f>
        <v>0.41376576005074933</v>
      </c>
      <c r="N19" s="53">
        <v>2165</v>
      </c>
      <c r="O19" s="53">
        <v>15213</v>
      </c>
      <c r="P19" s="53">
        <v>14974</v>
      </c>
      <c r="Q19" s="53">
        <v>15118</v>
      </c>
      <c r="R19" s="53">
        <v>16190</v>
      </c>
      <c r="S19" s="100">
        <f t="shared" si="4"/>
        <v>7.0908850377034094E-2</v>
      </c>
      <c r="T19" s="100">
        <f t="shared" si="5"/>
        <v>6.478060046189376</v>
      </c>
      <c r="U19" s="53">
        <f t="shared" si="6"/>
        <v>1072</v>
      </c>
      <c r="V19" s="53">
        <f t="shared" si="7"/>
        <v>14025</v>
      </c>
      <c r="W19" s="100">
        <f>R19/R17</f>
        <v>0.43840883858214413</v>
      </c>
    </row>
    <row r="20" spans="2:23" x14ac:dyDescent="0.25">
      <c r="B20" s="99" t="s">
        <v>64</v>
      </c>
      <c r="C20" s="53">
        <v>5788</v>
      </c>
      <c r="D20" s="53">
        <v>3005</v>
      </c>
      <c r="E20" s="53">
        <v>3007</v>
      </c>
      <c r="F20" s="53">
        <v>5919</v>
      </c>
      <c r="G20" s="53">
        <v>5179</v>
      </c>
      <c r="H20" s="53">
        <v>5722</v>
      </c>
      <c r="I20" s="100">
        <f t="shared" si="0"/>
        <v>0.1048464954624444</v>
      </c>
      <c r="J20" s="100">
        <f t="shared" si="1"/>
        <v>0.90415973377703818</v>
      </c>
      <c r="K20" s="53">
        <f t="shared" si="2"/>
        <v>543</v>
      </c>
      <c r="L20" s="53">
        <f t="shared" si="3"/>
        <v>2717</v>
      </c>
      <c r="M20" s="100">
        <f>H20/H17</f>
        <v>0.15124362329183516</v>
      </c>
      <c r="N20" s="53">
        <v>712</v>
      </c>
      <c r="O20" s="53">
        <v>5351</v>
      </c>
      <c r="P20" s="53">
        <v>4826</v>
      </c>
      <c r="Q20" s="53">
        <v>5709</v>
      </c>
      <c r="R20" s="53">
        <v>4609</v>
      </c>
      <c r="S20" s="100">
        <f t="shared" si="4"/>
        <v>-0.19267822736030826</v>
      </c>
      <c r="T20" s="100">
        <f t="shared" si="5"/>
        <v>5.4733146067415728</v>
      </c>
      <c r="U20" s="53">
        <f t="shared" si="6"/>
        <v>-1100</v>
      </c>
      <c r="V20" s="53">
        <f t="shared" si="7"/>
        <v>3897</v>
      </c>
      <c r="W20" s="100">
        <f>R20/R17</f>
        <v>0.12480706220043868</v>
      </c>
    </row>
    <row r="21" spans="2:23" x14ac:dyDescent="0.25">
      <c r="B21" s="96" t="s">
        <v>65</v>
      </c>
      <c r="C21" s="97">
        <v>20406</v>
      </c>
      <c r="D21" s="97">
        <v>10795</v>
      </c>
      <c r="E21" s="97">
        <v>13661</v>
      </c>
      <c r="F21" s="97">
        <v>17162</v>
      </c>
      <c r="G21" s="97">
        <v>17257</v>
      </c>
      <c r="H21" s="97">
        <v>16457</v>
      </c>
      <c r="I21" s="98">
        <f t="shared" si="0"/>
        <v>-4.6357999652315018E-2</v>
      </c>
      <c r="J21" s="98">
        <f t="shared" si="1"/>
        <v>0.52450208429828615</v>
      </c>
      <c r="K21" s="97">
        <f t="shared" si="2"/>
        <v>-800</v>
      </c>
      <c r="L21" s="97">
        <f t="shared" si="3"/>
        <v>5662</v>
      </c>
      <c r="M21" s="98">
        <f>H21/H17</f>
        <v>0.43499061665741551</v>
      </c>
      <c r="N21" s="97">
        <v>11757</v>
      </c>
      <c r="O21" s="97">
        <v>16965</v>
      </c>
      <c r="P21" s="97">
        <v>17062</v>
      </c>
      <c r="Q21" s="97">
        <v>15895</v>
      </c>
      <c r="R21" s="97">
        <v>16130</v>
      </c>
      <c r="S21" s="98">
        <f t="shared" si="4"/>
        <v>1.4784523435042551E-2</v>
      </c>
      <c r="T21" s="98">
        <f t="shared" si="5"/>
        <v>0.37194862635025938</v>
      </c>
      <c r="U21" s="97">
        <f t="shared" si="6"/>
        <v>235</v>
      </c>
      <c r="V21" s="97">
        <f t="shared" si="7"/>
        <v>4373</v>
      </c>
      <c r="W21" s="98">
        <f>R21/R17</f>
        <v>0.43678409921741723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5994</v>
      </c>
      <c r="O29" s="101">
        <v>17794</v>
      </c>
      <c r="P29" s="101">
        <v>18608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2.2607607607607609</v>
      </c>
      <c r="U29" s="101">
        <f t="shared" si="6"/>
        <v>-595</v>
      </c>
      <c r="V29" s="101">
        <f t="shared" si="7"/>
        <v>13551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13709</v>
      </c>
      <c r="P30" s="97">
        <v>14261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11804</v>
      </c>
      <c r="P31" s="53">
        <v>12252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1905</v>
      </c>
      <c r="P32" s="53">
        <v>2009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2575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0.72932038834951451</v>
      </c>
      <c r="U33" s="97">
        <f t="shared" si="6"/>
        <v>90</v>
      </c>
      <c r="V33" s="97">
        <f t="shared" si="7"/>
        <v>1878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1972</v>
      </c>
      <c r="O36" s="101">
        <v>4097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1.4660243407707911</v>
      </c>
      <c r="U36" s="101">
        <f t="shared" si="6"/>
        <v>66</v>
      </c>
      <c r="V36" s="101">
        <f t="shared" si="7"/>
        <v>2891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1928</v>
      </c>
      <c r="O37" s="97">
        <v>3253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1.0648340248962658</v>
      </c>
      <c r="U37" s="97">
        <f t="shared" si="6"/>
        <v>66</v>
      </c>
      <c r="V37" s="97">
        <f t="shared" si="7"/>
        <v>2053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2703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2703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1029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2173</v>
      </c>
      <c r="O48" s="101">
        <v>3075</v>
      </c>
      <c r="P48" s="101">
        <v>3081</v>
      </c>
      <c r="Q48" s="101">
        <v>3082</v>
      </c>
      <c r="R48" s="101">
        <v>3113</v>
      </c>
      <c r="S48" s="102">
        <f t="shared" si="4"/>
        <v>1.0058403634003898E-2</v>
      </c>
      <c r="T48" s="102">
        <f t="shared" si="5"/>
        <v>0.43258168430740906</v>
      </c>
      <c r="U48" s="101">
        <f t="shared" si="6"/>
        <v>31</v>
      </c>
      <c r="V48" s="101">
        <f t="shared" si="7"/>
        <v>940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2143</v>
      </c>
      <c r="O49" s="97">
        <v>2871</v>
      </c>
      <c r="P49" s="97">
        <v>2667</v>
      </c>
      <c r="Q49" s="97">
        <v>2694</v>
      </c>
      <c r="R49" s="97">
        <v>2725</v>
      </c>
      <c r="S49" s="98">
        <f t="shared" si="4"/>
        <v>1.1507052709725407E-2</v>
      </c>
      <c r="T49" s="98">
        <f t="shared" si="5"/>
        <v>0.27158189454036408</v>
      </c>
      <c r="U49" s="97">
        <f t="shared" si="6"/>
        <v>31</v>
      </c>
      <c r="V49" s="97">
        <f t="shared" si="7"/>
        <v>582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2047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98</v>
      </c>
      <c r="O51" s="53">
        <v>824</v>
      </c>
      <c r="P51" s="53">
        <v>614</v>
      </c>
      <c r="Q51" s="53">
        <v>641</v>
      </c>
      <c r="R51" s="53">
        <v>672</v>
      </c>
      <c r="S51" s="100">
        <f t="shared" si="4"/>
        <v>4.8361934477379132E-2</v>
      </c>
      <c r="T51" s="100">
        <f t="shared" si="5"/>
        <v>5.8571428571428568</v>
      </c>
      <c r="U51" s="53">
        <f t="shared" si="6"/>
        <v>31</v>
      </c>
      <c r="V51" s="53">
        <f t="shared" si="7"/>
        <v>574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ED0E8-1C5A-4C11-AC0B-6AEF86581807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136</v>
      </c>
      <c r="M7" s="94">
        <v>289</v>
      </c>
      <c r="N7" s="94">
        <v>302</v>
      </c>
      <c r="O7" s="94">
        <v>316</v>
      </c>
      <c r="P7" s="94">
        <v>318</v>
      </c>
      <c r="Q7" s="95">
        <f t="shared" ref="Q7:Q52" si="0">IFERROR(P7/O7-1,"-")</f>
        <v>6.3291139240506666E-3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78</v>
      </c>
      <c r="M8" s="97">
        <v>191</v>
      </c>
      <c r="N8" s="97">
        <v>194</v>
      </c>
      <c r="O8" s="97">
        <v>209</v>
      </c>
      <c r="P8" s="97">
        <v>208</v>
      </c>
      <c r="Q8" s="98">
        <f t="shared" si="0"/>
        <v>-4.784688995215336E-3</v>
      </c>
      <c r="R8" s="97">
        <f t="shared" si="1"/>
        <v>-1</v>
      </c>
      <c r="S8" s="98">
        <f>P8/P7</f>
        <v>0.65408805031446537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51</v>
      </c>
      <c r="M9" s="53">
        <v>126</v>
      </c>
      <c r="N9" s="53">
        <v>129</v>
      </c>
      <c r="O9" s="53">
        <v>135</v>
      </c>
      <c r="P9" s="53">
        <v>134</v>
      </c>
      <c r="Q9" s="100">
        <f t="shared" si="0"/>
        <v>-7.4074074074074181E-3</v>
      </c>
      <c r="R9" s="53">
        <f t="shared" si="1"/>
        <v>-1</v>
      </c>
      <c r="S9" s="100">
        <f>P9/P7</f>
        <v>0.42138364779874216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27</v>
      </c>
      <c r="M10" s="53">
        <v>65</v>
      </c>
      <c r="N10" s="53">
        <v>65</v>
      </c>
      <c r="O10" s="53">
        <v>74</v>
      </c>
      <c r="P10" s="53">
        <v>74</v>
      </c>
      <c r="Q10" s="100">
        <f t="shared" si="0"/>
        <v>0</v>
      </c>
      <c r="R10" s="53">
        <f t="shared" si="1"/>
        <v>0</v>
      </c>
      <c r="S10" s="100">
        <f>P10/P7</f>
        <v>0.23270440251572327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58</v>
      </c>
      <c r="M11" s="97">
        <v>98</v>
      </c>
      <c r="N11" s="97">
        <v>108</v>
      </c>
      <c r="O11" s="97">
        <v>107</v>
      </c>
      <c r="P11" s="97">
        <v>110</v>
      </c>
      <c r="Q11" s="98">
        <f t="shared" si="0"/>
        <v>2.8037383177569986E-2</v>
      </c>
      <c r="R11" s="97">
        <f t="shared" si="1"/>
        <v>3</v>
      </c>
      <c r="S11" s="98">
        <f>P11/P7</f>
        <v>0.34591194968553457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40</v>
      </c>
      <c r="M12" s="101">
        <v>84</v>
      </c>
      <c r="N12" s="101">
        <v>90</v>
      </c>
      <c r="O12" s="101">
        <v>93</v>
      </c>
      <c r="P12" s="101">
        <v>89</v>
      </c>
      <c r="Q12" s="102">
        <f t="shared" si="0"/>
        <v>-4.3010752688172005E-2</v>
      </c>
      <c r="R12" s="101">
        <f t="shared" si="1"/>
        <v>-4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24</v>
      </c>
      <c r="M13" s="97">
        <v>60</v>
      </c>
      <c r="N13" s="97">
        <v>61</v>
      </c>
      <c r="O13" s="97">
        <v>62</v>
      </c>
      <c r="P13" s="97">
        <v>58</v>
      </c>
      <c r="Q13" s="98">
        <f t="shared" si="0"/>
        <v>-6.4516129032258118E-2</v>
      </c>
      <c r="R13" s="97">
        <f t="shared" si="1"/>
        <v>-4</v>
      </c>
      <c r="S13" s="98">
        <f>P13/P12</f>
        <v>0.651685393258427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21</v>
      </c>
      <c r="M14" s="53">
        <v>48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0.5280898876404494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0.12359550561797752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16</v>
      </c>
      <c r="M16" s="97">
        <v>24</v>
      </c>
      <c r="N16" s="97">
        <v>29</v>
      </c>
      <c r="O16" s="97">
        <v>31</v>
      </c>
      <c r="P16" s="97">
        <v>31</v>
      </c>
      <c r="Q16" s="98">
        <f t="shared" si="0"/>
        <v>0</v>
      </c>
      <c r="R16" s="97">
        <f t="shared" si="1"/>
        <v>0</v>
      </c>
      <c r="S16" s="98">
        <f>P16/P12</f>
        <v>0.34831460674157305</v>
      </c>
    </row>
    <row r="17" spans="2:19" x14ac:dyDescent="0.25">
      <c r="B17" s="93" t="s">
        <v>47</v>
      </c>
      <c r="C17" s="101">
        <v>103</v>
      </c>
      <c r="D17" s="101">
        <v>45</v>
      </c>
      <c r="E17" s="101">
        <v>48</v>
      </c>
      <c r="F17" s="101">
        <v>77</v>
      </c>
      <c r="G17" s="101">
        <v>79</v>
      </c>
      <c r="H17" s="101">
        <v>81</v>
      </c>
      <c r="I17" s="102">
        <f t="shared" si="2"/>
        <v>2.5316455696202445E-2</v>
      </c>
      <c r="J17" s="101">
        <f t="shared" si="3"/>
        <v>2</v>
      </c>
      <c r="K17" s="95">
        <f>H17/H17</f>
        <v>1</v>
      </c>
      <c r="L17" s="101">
        <v>30</v>
      </c>
      <c r="M17" s="101">
        <v>75</v>
      </c>
      <c r="N17" s="101">
        <v>76</v>
      </c>
      <c r="O17" s="101">
        <v>77</v>
      </c>
      <c r="P17" s="101">
        <v>78</v>
      </c>
      <c r="Q17" s="102">
        <f t="shared" si="0"/>
        <v>1.298701298701288E-2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40</v>
      </c>
      <c r="D18" s="97">
        <v>17</v>
      </c>
      <c r="E18" s="97">
        <v>18</v>
      </c>
      <c r="F18" s="97">
        <v>34</v>
      </c>
      <c r="G18" s="97">
        <v>35</v>
      </c>
      <c r="H18" s="97">
        <v>38</v>
      </c>
      <c r="I18" s="98">
        <f t="shared" si="2"/>
        <v>8.5714285714285632E-2</v>
      </c>
      <c r="J18" s="97">
        <f t="shared" si="3"/>
        <v>3</v>
      </c>
      <c r="K18" s="98">
        <f>H18/H17</f>
        <v>0.46913580246913578</v>
      </c>
      <c r="L18" s="97">
        <v>7</v>
      </c>
      <c r="M18" s="97">
        <v>33</v>
      </c>
      <c r="N18" s="97">
        <v>33</v>
      </c>
      <c r="O18" s="97">
        <v>37</v>
      </c>
      <c r="P18" s="97">
        <v>37</v>
      </c>
      <c r="Q18" s="98">
        <f t="shared" si="0"/>
        <v>0</v>
      </c>
      <c r="R18" s="97">
        <f t="shared" si="1"/>
        <v>0</v>
      </c>
      <c r="S18" s="98">
        <f>P18/P17</f>
        <v>0.47435897435897434</v>
      </c>
    </row>
    <row r="19" spans="2:19" x14ac:dyDescent="0.25">
      <c r="B19" s="99" t="s">
        <v>63</v>
      </c>
      <c r="C19" s="53">
        <v>21</v>
      </c>
      <c r="D19" s="53">
        <v>10</v>
      </c>
      <c r="E19" s="53">
        <v>11</v>
      </c>
      <c r="F19" s="53">
        <v>22</v>
      </c>
      <c r="G19" s="53">
        <v>23</v>
      </c>
      <c r="H19" s="53">
        <v>24</v>
      </c>
      <c r="I19" s="100">
        <f t="shared" si="2"/>
        <v>4.3478260869565188E-2</v>
      </c>
      <c r="J19" s="53">
        <f t="shared" si="3"/>
        <v>1</v>
      </c>
      <c r="K19" s="100">
        <f>H19/H17</f>
        <v>0.29629629629629628</v>
      </c>
      <c r="L19" s="53">
        <v>4</v>
      </c>
      <c r="M19" s="53">
        <v>22</v>
      </c>
      <c r="N19" s="53">
        <v>22</v>
      </c>
      <c r="O19" s="53">
        <v>23</v>
      </c>
      <c r="P19" s="53">
        <v>24</v>
      </c>
      <c r="Q19" s="100">
        <f t="shared" si="0"/>
        <v>4.3478260869565188E-2</v>
      </c>
      <c r="R19" s="53">
        <f t="shared" si="1"/>
        <v>1</v>
      </c>
      <c r="S19" s="100">
        <f>P19/P17</f>
        <v>0.30769230769230771</v>
      </c>
    </row>
    <row r="20" spans="2:19" x14ac:dyDescent="0.25">
      <c r="B20" s="99" t="s">
        <v>64</v>
      </c>
      <c r="C20" s="53">
        <v>19</v>
      </c>
      <c r="D20" s="53">
        <v>7</v>
      </c>
      <c r="E20" s="53">
        <v>7</v>
      </c>
      <c r="F20" s="53">
        <v>12</v>
      </c>
      <c r="G20" s="53">
        <v>12</v>
      </c>
      <c r="H20" s="53">
        <v>14</v>
      </c>
      <c r="I20" s="100">
        <f t="shared" si="2"/>
        <v>0.16666666666666674</v>
      </c>
      <c r="J20" s="53">
        <f t="shared" si="3"/>
        <v>2</v>
      </c>
      <c r="K20" s="100">
        <f>H20/H17</f>
        <v>0.1728395061728395</v>
      </c>
      <c r="L20" s="53">
        <v>3</v>
      </c>
      <c r="M20" s="53">
        <v>11</v>
      </c>
      <c r="N20" s="53">
        <v>11</v>
      </c>
      <c r="O20" s="53">
        <v>14</v>
      </c>
      <c r="P20" s="53">
        <v>13</v>
      </c>
      <c r="Q20" s="100">
        <f t="shared" si="0"/>
        <v>-7.1428571428571397E-2</v>
      </c>
      <c r="R20" s="53">
        <f t="shared" si="1"/>
        <v>-1</v>
      </c>
      <c r="S20" s="100">
        <f>P20/P17</f>
        <v>0.16666666666666666</v>
      </c>
    </row>
    <row r="21" spans="2:19" x14ac:dyDescent="0.25">
      <c r="B21" s="96" t="s">
        <v>65</v>
      </c>
      <c r="C21" s="97">
        <v>63</v>
      </c>
      <c r="D21" s="97">
        <v>28</v>
      </c>
      <c r="E21" s="97">
        <v>31</v>
      </c>
      <c r="F21" s="97">
        <v>43</v>
      </c>
      <c r="G21" s="97">
        <v>45</v>
      </c>
      <c r="H21" s="97">
        <v>43</v>
      </c>
      <c r="I21" s="98">
        <f t="shared" si="2"/>
        <v>-4.4444444444444398E-2</v>
      </c>
      <c r="J21" s="97">
        <f t="shared" si="3"/>
        <v>-2</v>
      </c>
      <c r="K21" s="98">
        <f>H21/H17</f>
        <v>0.53086419753086422</v>
      </c>
      <c r="L21" s="97">
        <v>23</v>
      </c>
      <c r="M21" s="97">
        <v>42</v>
      </c>
      <c r="N21" s="97">
        <v>43</v>
      </c>
      <c r="O21" s="97">
        <v>40</v>
      </c>
      <c r="P21" s="97">
        <v>41</v>
      </c>
      <c r="Q21" s="98">
        <f t="shared" si="0"/>
        <v>2.4999999999999911E-2</v>
      </c>
      <c r="R21" s="97">
        <f t="shared" si="1"/>
        <v>1</v>
      </c>
      <c r="S21" s="98">
        <f>P21/P17</f>
        <v>0.52564102564102566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22</v>
      </c>
      <c r="M29" s="101">
        <v>58</v>
      </c>
      <c r="N29" s="101">
        <v>60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40</v>
      </c>
      <c r="N30" s="97">
        <v>41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24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16</v>
      </c>
      <c r="N32" s="53">
        <v>16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10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10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5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11</v>
      </c>
      <c r="M48" s="101">
        <v>16</v>
      </c>
      <c r="N48" s="101">
        <v>16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10</v>
      </c>
      <c r="M49" s="97">
        <v>14</v>
      </c>
      <c r="N49" s="97">
        <v>13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3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D2DEC-C68A-4333-A966-17F58D1F4E7B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B10C2-2FE5-45C6-9A98-F122E5E51EF4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102767</v>
      </c>
      <c r="D9" s="121">
        <v>8.4192760207635331E-3</v>
      </c>
      <c r="E9" s="120">
        <v>8010</v>
      </c>
      <c r="F9" s="121">
        <f t="shared" ref="F9:L21" si="0">IFERROR(E9/C9-1,"-")</f>
        <v>-0.92205669135033619</v>
      </c>
      <c r="G9" s="120">
        <v>72992</v>
      </c>
      <c r="H9" s="121">
        <f>IFERROR(G9/E9-1,"-")</f>
        <v>8.1126092384519346</v>
      </c>
      <c r="I9" s="120">
        <v>102127</v>
      </c>
      <c r="J9" s="121">
        <f t="shared" si="0"/>
        <v>0.39915333187198598</v>
      </c>
      <c r="K9" s="120">
        <v>102161</v>
      </c>
      <c r="L9" s="121">
        <f t="shared" si="0"/>
        <v>3.3291881676733581E-4</v>
      </c>
      <c r="M9" s="120">
        <v>108758</v>
      </c>
      <c r="N9" s="121">
        <f>IFERROR(M9/K9-1,"-")</f>
        <v>6.4574544101956732E-2</v>
      </c>
    </row>
    <row r="10" spans="1:15" x14ac:dyDescent="0.25">
      <c r="A10" s="1" t="s">
        <v>74</v>
      </c>
      <c r="B10" s="119" t="s">
        <v>75</v>
      </c>
      <c r="C10" s="120">
        <v>105310</v>
      </c>
      <c r="D10" s="121">
        <v>5.3089469105308984E-2</v>
      </c>
      <c r="E10" s="120">
        <v>10131</v>
      </c>
      <c r="F10" s="121">
        <f t="shared" si="0"/>
        <v>-0.90379830975216024</v>
      </c>
      <c r="G10" s="120">
        <v>88104</v>
      </c>
      <c r="H10" s="121">
        <f t="shared" si="0"/>
        <v>7.6964761622742071</v>
      </c>
      <c r="I10" s="120">
        <v>102173</v>
      </c>
      <c r="J10" s="121">
        <f t="shared" si="0"/>
        <v>0.15968627985108519</v>
      </c>
      <c r="K10" s="120">
        <v>112246</v>
      </c>
      <c r="L10" s="121">
        <f t="shared" si="0"/>
        <v>9.8587689507012577E-2</v>
      </c>
      <c r="M10" s="120">
        <v>115019</v>
      </c>
      <c r="N10" s="121">
        <f>IFERROR(M10/K10-1,"-")</f>
        <v>2.4704666536001341E-2</v>
      </c>
    </row>
    <row r="11" spans="1:15" x14ac:dyDescent="0.25">
      <c r="A11" s="1" t="s">
        <v>76</v>
      </c>
      <c r="B11" s="119" t="s">
        <v>77</v>
      </c>
      <c r="C11" s="120">
        <v>41200</v>
      </c>
      <c r="D11" s="121">
        <v>-0.65453341047635816</v>
      </c>
      <c r="E11" s="120">
        <v>12907</v>
      </c>
      <c r="F11" s="121">
        <f t="shared" si="0"/>
        <v>-0.68672330097087375</v>
      </c>
      <c r="G11" s="120">
        <v>104660</v>
      </c>
      <c r="H11" s="121">
        <f t="shared" si="0"/>
        <v>7.1087781823816538</v>
      </c>
      <c r="I11" s="120">
        <v>114283</v>
      </c>
      <c r="J11" s="121">
        <f t="shared" si="0"/>
        <v>9.1945346837378095E-2</v>
      </c>
      <c r="K11" s="120">
        <v>122937</v>
      </c>
      <c r="L11" s="121">
        <f t="shared" si="0"/>
        <v>7.5724298452088279E-2</v>
      </c>
      <c r="M11" s="120">
        <v>123198</v>
      </c>
      <c r="N11" s="121">
        <f>IFERROR(M11/K11-1,"-")</f>
        <v>2.1230386295418846E-3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13736</v>
      </c>
      <c r="F12" s="121" t="str">
        <f t="shared" si="0"/>
        <v>-</v>
      </c>
      <c r="G12" s="120">
        <v>110839</v>
      </c>
      <c r="H12" s="121">
        <f t="shared" si="0"/>
        <v>7.0692341292952818</v>
      </c>
      <c r="I12" s="120">
        <v>112901</v>
      </c>
      <c r="J12" s="121">
        <f t="shared" si="0"/>
        <v>1.8603560118730877E-2</v>
      </c>
      <c r="K12" s="120">
        <v>113542</v>
      </c>
      <c r="L12" s="121">
        <f t="shared" si="0"/>
        <v>5.6775405000841772E-3</v>
      </c>
      <c r="M12" s="120">
        <v>115519</v>
      </c>
      <c r="N12" s="121">
        <f>IFERROR(M12/K12-1,"-")</f>
        <v>1.7412058973771849E-2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15428</v>
      </c>
      <c r="F13" s="121" t="str">
        <f t="shared" si="0"/>
        <v>-</v>
      </c>
      <c r="G13" s="120">
        <v>97379</v>
      </c>
      <c r="H13" s="121">
        <f t="shared" si="0"/>
        <v>5.3118356235416124</v>
      </c>
      <c r="I13" s="120">
        <v>96632</v>
      </c>
      <c r="J13" s="121">
        <f t="shared" si="0"/>
        <v>-7.671058441758527E-3</v>
      </c>
      <c r="K13" s="120">
        <v>110622</v>
      </c>
      <c r="L13" s="121">
        <f t="shared" si="0"/>
        <v>0.14477605762066403</v>
      </c>
      <c r="M13" s="120">
        <v>116586</v>
      </c>
      <c r="N13" s="121">
        <f>IFERROR(M13/K13-1,"-")</f>
        <v>5.3913326463090439E-2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21147</v>
      </c>
      <c r="F14" s="121" t="str">
        <f t="shared" si="0"/>
        <v>-</v>
      </c>
      <c r="G14" s="120">
        <v>99145</v>
      </c>
      <c r="H14" s="121">
        <f t="shared" si="0"/>
        <v>3.6883718730789239</v>
      </c>
      <c r="I14" s="120">
        <v>109784</v>
      </c>
      <c r="J14" s="121">
        <f t="shared" si="0"/>
        <v>0.1073074789449795</v>
      </c>
      <c r="K14" s="120">
        <v>113390</v>
      </c>
      <c r="L14" s="121">
        <f t="shared" si="0"/>
        <v>3.2846316403118747E-2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42074</v>
      </c>
      <c r="F15" s="121" t="str">
        <f t="shared" si="0"/>
        <v>-</v>
      </c>
      <c r="G15" s="120">
        <v>119732</v>
      </c>
      <c r="H15" s="121">
        <f t="shared" si="0"/>
        <v>1.8457479678661408</v>
      </c>
      <c r="I15" s="120">
        <v>112830</v>
      </c>
      <c r="J15" s="121">
        <f t="shared" si="0"/>
        <v>-5.7645408078040972E-2</v>
      </c>
      <c r="K15" s="120">
        <v>121148</v>
      </c>
      <c r="L15" s="121">
        <f t="shared" si="0"/>
        <v>7.3721527962421263E-2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30803</v>
      </c>
      <c r="D16" s="121">
        <v>-0.74237228597236626</v>
      </c>
      <c r="E16" s="120">
        <v>53067</v>
      </c>
      <c r="F16" s="121">
        <f t="shared" si="0"/>
        <v>0.72278674155114753</v>
      </c>
      <c r="G16" s="120">
        <v>117894</v>
      </c>
      <c r="H16" s="121">
        <f t="shared" si="0"/>
        <v>1.2216066481994461</v>
      </c>
      <c r="I16" s="120">
        <v>116797</v>
      </c>
      <c r="J16" s="121">
        <f t="shared" si="0"/>
        <v>-9.3049688703411571E-3</v>
      </c>
      <c r="K16" s="120">
        <v>126181</v>
      </c>
      <c r="L16" s="121">
        <f t="shared" si="0"/>
        <v>8.0344529397159192E-2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18180</v>
      </c>
      <c r="D17" s="121">
        <v>-0.81693502099507598</v>
      </c>
      <c r="E17" s="120">
        <v>59020</v>
      </c>
      <c r="F17" s="121">
        <f t="shared" si="0"/>
        <v>2.2464246424642464</v>
      </c>
      <c r="G17" s="120">
        <v>103298</v>
      </c>
      <c r="H17" s="121">
        <f t="shared" si="0"/>
        <v>0.7502202643171807</v>
      </c>
      <c r="I17" s="120">
        <v>107312</v>
      </c>
      <c r="J17" s="121">
        <f t="shared" si="0"/>
        <v>3.8858448372669274E-2</v>
      </c>
      <c r="K17" s="120">
        <v>111150</v>
      </c>
      <c r="L17" s="121">
        <f t="shared" si="0"/>
        <v>3.5764872521246494E-2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21674</v>
      </c>
      <c r="D18" s="121">
        <v>-0.80267302754966408</v>
      </c>
      <c r="E18" s="120">
        <v>89457</v>
      </c>
      <c r="F18" s="121">
        <f t="shared" si="0"/>
        <v>3.127387653409615</v>
      </c>
      <c r="G18" s="120">
        <v>113209</v>
      </c>
      <c r="H18" s="121">
        <f t="shared" si="0"/>
        <v>0.26551303978447738</v>
      </c>
      <c r="I18" s="120">
        <v>119521</v>
      </c>
      <c r="J18" s="121">
        <f t="shared" si="0"/>
        <v>5.5755284473849143E-2</v>
      </c>
      <c r="K18" s="120">
        <v>125080</v>
      </c>
      <c r="L18" s="121">
        <f t="shared" si="0"/>
        <v>4.6510655031333448E-2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16498</v>
      </c>
      <c r="D19" s="121">
        <v>-0.8463372607460532</v>
      </c>
      <c r="E19" s="120">
        <v>88426</v>
      </c>
      <c r="F19" s="121">
        <f t="shared" si="0"/>
        <v>4.3598011880227903</v>
      </c>
      <c r="G19" s="120">
        <v>107366</v>
      </c>
      <c r="H19" s="121">
        <f t="shared" si="0"/>
        <v>0.21419039648972027</v>
      </c>
      <c r="I19" s="120">
        <v>113999</v>
      </c>
      <c r="J19" s="121">
        <f t="shared" si="0"/>
        <v>6.1779334239889794E-2</v>
      </c>
      <c r="K19" s="120">
        <v>113916</v>
      </c>
      <c r="L19" s="121">
        <f t="shared" si="0"/>
        <v>-7.280765620750751E-4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17398</v>
      </c>
      <c r="D20" s="121">
        <v>-0.84088747439274214</v>
      </c>
      <c r="E20" s="120">
        <v>78855</v>
      </c>
      <c r="F20" s="121">
        <f t="shared" si="0"/>
        <v>3.5324175192550866</v>
      </c>
      <c r="G20" s="120">
        <v>108917</v>
      </c>
      <c r="H20" s="121">
        <f t="shared" si="0"/>
        <v>0.38123137404096119</v>
      </c>
      <c r="I20" s="120">
        <v>111619</v>
      </c>
      <c r="J20" s="121">
        <f t="shared" si="0"/>
        <v>2.4807881230661799E-2</v>
      </c>
      <c r="K20" s="120">
        <v>115450</v>
      </c>
      <c r="L20" s="121">
        <f t="shared" si="0"/>
        <v>3.4322113618649119E-2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375345</v>
      </c>
      <c r="D21" s="124">
        <v>-0.71114220212080703</v>
      </c>
      <c r="E21" s="123">
        <v>492258</v>
      </c>
      <c r="F21" s="124">
        <f t="shared" si="0"/>
        <v>0.31148143707788845</v>
      </c>
      <c r="G21" s="123">
        <v>1243535</v>
      </c>
      <c r="H21" s="124">
        <f t="shared" si="0"/>
        <v>1.5261854555944239</v>
      </c>
      <c r="I21" s="123">
        <v>1319978</v>
      </c>
      <c r="J21" s="124">
        <f t="shared" si="0"/>
        <v>6.1472334916186533E-2</v>
      </c>
      <c r="K21" s="123">
        <v>1387823</v>
      </c>
      <c r="L21" s="124">
        <f t="shared" si="0"/>
        <v>5.139858391579244E-2</v>
      </c>
      <c r="M21" s="123">
        <v>579080</v>
      </c>
      <c r="N21" s="124">
        <v>3.1294300348347681E-2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237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5572</v>
      </c>
      <c r="D31" s="121">
        <v>0.13644707322047722</v>
      </c>
      <c r="E31" s="120">
        <v>1875</v>
      </c>
      <c r="F31" s="121">
        <f t="shared" ref="F31:L43" si="1">IFERROR(E31/C31-1,"-")</f>
        <v>-0.66349605168700654</v>
      </c>
      <c r="G31" s="120">
        <v>4149</v>
      </c>
      <c r="H31" s="121">
        <f t="shared" si="1"/>
        <v>1.2128000000000001</v>
      </c>
      <c r="I31" s="120">
        <v>5690</v>
      </c>
      <c r="J31" s="121">
        <f t="shared" si="1"/>
        <v>0.37141479874668604</v>
      </c>
      <c r="K31" s="120">
        <v>4403</v>
      </c>
      <c r="L31" s="121">
        <f t="shared" si="1"/>
        <v>-0.22618629173989457</v>
      </c>
      <c r="M31" s="120">
        <v>5520</v>
      </c>
      <c r="N31" s="121">
        <f t="shared" ref="N31" si="2">IFERROR(M31/K31-1,"-")</f>
        <v>0.25369066545537144</v>
      </c>
    </row>
    <row r="32" spans="1:15" x14ac:dyDescent="0.25">
      <c r="B32" s="119" t="s">
        <v>75</v>
      </c>
      <c r="C32" s="120">
        <v>6245</v>
      </c>
      <c r="D32" s="121">
        <v>-2.7147876077930899E-3</v>
      </c>
      <c r="E32" s="120">
        <v>3001</v>
      </c>
      <c r="F32" s="121">
        <f t="shared" si="1"/>
        <v>-0.51945556445156127</v>
      </c>
      <c r="G32" s="120">
        <v>5940</v>
      </c>
      <c r="H32" s="121">
        <f t="shared" si="1"/>
        <v>0.97934021992669118</v>
      </c>
      <c r="I32" s="120">
        <v>4224</v>
      </c>
      <c r="J32" s="121">
        <f t="shared" si="1"/>
        <v>-0.28888888888888886</v>
      </c>
      <c r="K32" s="120">
        <v>4931</v>
      </c>
      <c r="L32" s="121">
        <f t="shared" si="1"/>
        <v>0.16737689393939403</v>
      </c>
      <c r="M32" s="120">
        <v>5645</v>
      </c>
      <c r="N32" s="121">
        <f>IFERROR(M32/K32-1,"-")</f>
        <v>0.14479821537213544</v>
      </c>
    </row>
    <row r="33" spans="2:15" x14ac:dyDescent="0.25">
      <c r="B33" s="119" t="s">
        <v>77</v>
      </c>
      <c r="C33" s="120">
        <v>2136</v>
      </c>
      <c r="D33" s="121">
        <v>-0.70763755817136598</v>
      </c>
      <c r="E33" s="120">
        <v>4249</v>
      </c>
      <c r="F33" s="121">
        <f t="shared" si="1"/>
        <v>0.98923220973782766</v>
      </c>
      <c r="G33" s="120">
        <v>5677</v>
      </c>
      <c r="H33" s="121">
        <f t="shared" si="1"/>
        <v>0.33607907742998355</v>
      </c>
      <c r="I33" s="120">
        <v>6239</v>
      </c>
      <c r="J33" s="121">
        <f t="shared" si="1"/>
        <v>9.8995948564382541E-2</v>
      </c>
      <c r="K33" s="120">
        <v>8729</v>
      </c>
      <c r="L33" s="121">
        <f t="shared" si="1"/>
        <v>0.39910242025965692</v>
      </c>
      <c r="M33" s="120">
        <v>5678</v>
      </c>
      <c r="N33" s="121">
        <f>IFERROR(M33/K33-1,"-")</f>
        <v>-0.34952457326154196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5396</v>
      </c>
      <c r="F34" s="121" t="str">
        <f t="shared" si="1"/>
        <v>-</v>
      </c>
      <c r="G34" s="120">
        <v>13370</v>
      </c>
      <c r="H34" s="121">
        <f t="shared" si="1"/>
        <v>1.4777613046701261</v>
      </c>
      <c r="I34" s="120">
        <v>12713</v>
      </c>
      <c r="J34" s="121">
        <f t="shared" si="1"/>
        <v>-4.913986537023185E-2</v>
      </c>
      <c r="K34" s="120">
        <v>8246</v>
      </c>
      <c r="L34" s="121">
        <f t="shared" si="1"/>
        <v>-0.35137261071344295</v>
      </c>
      <c r="M34" s="120">
        <v>12728</v>
      </c>
      <c r="N34" s="121">
        <f>IFERROR(M34/K34-1,"-")</f>
        <v>0.54353626000485078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5693</v>
      </c>
      <c r="F35" s="121" t="str">
        <f t="shared" si="1"/>
        <v>-</v>
      </c>
      <c r="G35" s="120">
        <v>10229</v>
      </c>
      <c r="H35" s="121">
        <f t="shared" si="1"/>
        <v>0.79676796065343414</v>
      </c>
      <c r="I35" s="120">
        <v>8043</v>
      </c>
      <c r="J35" s="121">
        <f t="shared" si="1"/>
        <v>-0.21370612963143998</v>
      </c>
      <c r="K35" s="120">
        <v>9596</v>
      </c>
      <c r="L35" s="121">
        <f t="shared" si="1"/>
        <v>0.19308715653363162</v>
      </c>
      <c r="M35" s="120">
        <v>9435</v>
      </c>
      <c r="N35" s="121">
        <f>IFERROR(M35/K35-1,"-")</f>
        <v>-1.6777824093372251E-2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6523</v>
      </c>
      <c r="F36" s="121" t="str">
        <f t="shared" si="1"/>
        <v>-</v>
      </c>
      <c r="G36" s="120">
        <v>11920</v>
      </c>
      <c r="H36" s="121">
        <f t="shared" si="1"/>
        <v>0.82738003985896058</v>
      </c>
      <c r="I36" s="120">
        <v>12303</v>
      </c>
      <c r="J36" s="121">
        <f t="shared" si="1"/>
        <v>3.213087248322144E-2</v>
      </c>
      <c r="K36" s="120">
        <v>10664</v>
      </c>
      <c r="L36" s="121">
        <f t="shared" si="1"/>
        <v>-0.13321953994960578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14397</v>
      </c>
      <c r="F37" s="121" t="str">
        <f t="shared" si="1"/>
        <v>-</v>
      </c>
      <c r="G37" s="120">
        <v>18621</v>
      </c>
      <c r="H37" s="121">
        <f t="shared" si="1"/>
        <v>0.29339445717857893</v>
      </c>
      <c r="I37" s="120">
        <v>14490</v>
      </c>
      <c r="J37" s="121">
        <f t="shared" si="1"/>
        <v>-0.22184630256162396</v>
      </c>
      <c r="K37" s="120">
        <v>14582</v>
      </c>
      <c r="L37" s="121">
        <f t="shared" si="1"/>
        <v>6.3492063492063266E-3</v>
      </c>
      <c r="M37" s="120"/>
      <c r="N37" s="121"/>
    </row>
    <row r="38" spans="2:15" x14ac:dyDescent="0.25">
      <c r="B38" s="119" t="s">
        <v>87</v>
      </c>
      <c r="C38" s="120">
        <v>13164</v>
      </c>
      <c r="D38" s="121">
        <v>-0.38037185220051772</v>
      </c>
      <c r="E38" s="120">
        <v>12562</v>
      </c>
      <c r="F38" s="121">
        <f t="shared" si="1"/>
        <v>-4.5730780917654257E-2</v>
      </c>
      <c r="G38" s="120">
        <v>19560</v>
      </c>
      <c r="H38" s="121">
        <f t="shared" si="1"/>
        <v>0.55707689858302811</v>
      </c>
      <c r="I38" s="120">
        <v>19950</v>
      </c>
      <c r="J38" s="121">
        <f t="shared" si="1"/>
        <v>1.9938650306748462E-2</v>
      </c>
      <c r="K38" s="120">
        <v>19201</v>
      </c>
      <c r="L38" s="121">
        <f t="shared" si="1"/>
        <v>-3.7543859649122768E-2</v>
      </c>
      <c r="M38" s="120"/>
      <c r="N38" s="121"/>
    </row>
    <row r="39" spans="2:15" x14ac:dyDescent="0.25">
      <c r="B39" s="119" t="s">
        <v>89</v>
      </c>
      <c r="C39" s="120">
        <v>7078</v>
      </c>
      <c r="D39" s="121">
        <v>-0.24120926243567753</v>
      </c>
      <c r="E39" s="120">
        <v>8593</v>
      </c>
      <c r="F39" s="121">
        <f t="shared" si="1"/>
        <v>0.21404351511726483</v>
      </c>
      <c r="G39" s="120">
        <v>11009</v>
      </c>
      <c r="H39" s="121">
        <f t="shared" si="1"/>
        <v>0.28115908297451409</v>
      </c>
      <c r="I39" s="120">
        <v>10743</v>
      </c>
      <c r="J39" s="121">
        <f t="shared" si="1"/>
        <v>-2.4162049232446137E-2</v>
      </c>
      <c r="K39" s="120">
        <v>10757</v>
      </c>
      <c r="L39" s="121">
        <f t="shared" si="1"/>
        <v>1.3031741599180968E-3</v>
      </c>
      <c r="M39" s="120"/>
      <c r="N39" s="121"/>
    </row>
    <row r="40" spans="2:15" x14ac:dyDescent="0.25">
      <c r="B40" s="119" t="s">
        <v>91</v>
      </c>
      <c r="C40" s="120">
        <v>7771</v>
      </c>
      <c r="D40" s="121">
        <v>-0.27176459563302413</v>
      </c>
      <c r="E40" s="120">
        <v>7600</v>
      </c>
      <c r="F40" s="121">
        <f t="shared" si="1"/>
        <v>-2.2004889975550168E-2</v>
      </c>
      <c r="G40" s="120">
        <v>9548</v>
      </c>
      <c r="H40" s="121">
        <f t="shared" si="1"/>
        <v>0.25631578947368427</v>
      </c>
      <c r="I40" s="120">
        <v>10093</v>
      </c>
      <c r="J40" s="121">
        <f t="shared" si="1"/>
        <v>5.7080016757436125E-2</v>
      </c>
      <c r="K40" s="120">
        <v>9833</v>
      </c>
      <c r="L40" s="121">
        <f t="shared" si="1"/>
        <v>-2.5760428019419357E-2</v>
      </c>
      <c r="M40" s="120"/>
      <c r="N40" s="121"/>
    </row>
    <row r="41" spans="2:15" x14ac:dyDescent="0.25">
      <c r="B41" s="119" t="s">
        <v>93</v>
      </c>
      <c r="C41" s="120">
        <v>2621</v>
      </c>
      <c r="D41" s="121">
        <v>-0.6562172088142707</v>
      </c>
      <c r="E41" s="120">
        <v>6036</v>
      </c>
      <c r="F41" s="121">
        <f t="shared" si="1"/>
        <v>1.3029378099961848</v>
      </c>
      <c r="G41" s="120">
        <v>5905</v>
      </c>
      <c r="H41" s="121">
        <f t="shared" si="1"/>
        <v>-2.1703114645460597E-2</v>
      </c>
      <c r="I41" s="120">
        <v>7021</v>
      </c>
      <c r="J41" s="121">
        <f t="shared" si="1"/>
        <v>0.18899237933954272</v>
      </c>
      <c r="K41" s="120">
        <v>6177</v>
      </c>
      <c r="L41" s="121">
        <f t="shared" si="1"/>
        <v>-0.12021079618287989</v>
      </c>
      <c r="M41" s="120"/>
      <c r="N41" s="121"/>
    </row>
    <row r="42" spans="2:15" x14ac:dyDescent="0.25">
      <c r="B42" s="119" t="s">
        <v>95</v>
      </c>
      <c r="C42" s="120">
        <v>2321</v>
      </c>
      <c r="D42" s="121">
        <v>-0.7248696064485538</v>
      </c>
      <c r="E42" s="120">
        <v>7543</v>
      </c>
      <c r="F42" s="121">
        <f t="shared" si="1"/>
        <v>2.2498922878069796</v>
      </c>
      <c r="G42" s="120">
        <v>8023</v>
      </c>
      <c r="H42" s="121">
        <f t="shared" si="1"/>
        <v>6.363515842502987E-2</v>
      </c>
      <c r="I42" s="120">
        <v>7457</v>
      </c>
      <c r="J42" s="121">
        <f t="shared" si="1"/>
        <v>-7.0547176866508798E-2</v>
      </c>
      <c r="K42" s="120">
        <v>7541</v>
      </c>
      <c r="L42" s="121">
        <f t="shared" si="1"/>
        <v>1.1264583612712986E-2</v>
      </c>
      <c r="M42" s="120"/>
      <c r="N42" s="121"/>
    </row>
    <row r="43" spans="2:15" ht="15.75" x14ac:dyDescent="0.25">
      <c r="B43" s="122" t="s">
        <v>32</v>
      </c>
      <c r="C43" s="123">
        <v>51760</v>
      </c>
      <c r="D43" s="124">
        <v>-0.59505237875433226</v>
      </c>
      <c r="E43" s="123">
        <v>83468</v>
      </c>
      <c r="F43" s="124">
        <f t="shared" si="1"/>
        <v>0.61259659969088109</v>
      </c>
      <c r="G43" s="123">
        <v>123951</v>
      </c>
      <c r="H43" s="124">
        <f t="shared" si="1"/>
        <v>0.48501222025207258</v>
      </c>
      <c r="I43" s="123">
        <v>118966</v>
      </c>
      <c r="J43" s="124">
        <f t="shared" si="1"/>
        <v>-4.0217505304515511E-2</v>
      </c>
      <c r="K43" s="123">
        <v>114660</v>
      </c>
      <c r="L43" s="124">
        <f t="shared" si="1"/>
        <v>-3.6195215439705497E-2</v>
      </c>
      <c r="M43" s="123">
        <v>39006</v>
      </c>
      <c r="N43" s="124">
        <v>8.63668012811587E-2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238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3650</v>
      </c>
      <c r="D53" s="121">
        <v>-6.0489060489060442E-2</v>
      </c>
      <c r="E53" s="120">
        <v>295</v>
      </c>
      <c r="F53" s="121">
        <f>IFERROR(E53/C53-1,"-")</f>
        <v>-0.91917808219178077</v>
      </c>
      <c r="G53" s="120">
        <v>2603</v>
      </c>
      <c r="H53" s="121">
        <f>IFERROR(G53/E53-1,"-")</f>
        <v>7.8237288135593221</v>
      </c>
      <c r="I53" s="120">
        <v>4265</v>
      </c>
      <c r="J53" s="121">
        <f>IFERROR(I53/G53-1,"-")</f>
        <v>0.63849404533230891</v>
      </c>
      <c r="K53" s="120">
        <v>3219</v>
      </c>
      <c r="L53" s="121">
        <f>IFERROR(K53/I53-1,"-")</f>
        <v>-0.24525205158264951</v>
      </c>
      <c r="M53" s="120">
        <v>3737</v>
      </c>
      <c r="N53" s="121">
        <f t="shared" ref="N53:N57" si="3">IFERROR(M53/K53-1,"-")</f>
        <v>0.16091954022988508</v>
      </c>
    </row>
    <row r="54" spans="1:15" x14ac:dyDescent="0.25">
      <c r="A54" s="1">
        <v>2</v>
      </c>
      <c r="B54" s="119" t="s">
        <v>75</v>
      </c>
      <c r="C54" s="120">
        <v>3952</v>
      </c>
      <c r="D54" s="121">
        <v>-0.109107303877367</v>
      </c>
      <c r="E54" s="120">
        <v>722</v>
      </c>
      <c r="F54" s="121">
        <f t="shared" ref="F54:L65" si="4">IFERROR(E54/C54-1,"-")</f>
        <v>-0.81730769230769229</v>
      </c>
      <c r="G54" s="120">
        <v>3449</v>
      </c>
      <c r="H54" s="121">
        <f t="shared" si="4"/>
        <v>3.7770083102493075</v>
      </c>
      <c r="I54" s="120">
        <v>2830</v>
      </c>
      <c r="J54" s="121">
        <f t="shared" si="4"/>
        <v>-0.17947231081472892</v>
      </c>
      <c r="K54" s="120">
        <v>3176</v>
      </c>
      <c r="L54" s="121">
        <f t="shared" si="4"/>
        <v>0.12226148409894</v>
      </c>
      <c r="M54" s="120">
        <v>3570</v>
      </c>
      <c r="N54" s="121">
        <f t="shared" si="3"/>
        <v>0.12405541561712852</v>
      </c>
    </row>
    <row r="55" spans="1:15" x14ac:dyDescent="0.25">
      <c r="A55" s="1">
        <v>3</v>
      </c>
      <c r="B55" s="119" t="s">
        <v>77</v>
      </c>
      <c r="C55" s="120">
        <v>1272</v>
      </c>
      <c r="D55" s="121">
        <v>-0.74093686354378818</v>
      </c>
      <c r="E55" s="120">
        <v>838</v>
      </c>
      <c r="F55" s="121">
        <f t="shared" si="4"/>
        <v>-0.3411949685534591</v>
      </c>
      <c r="G55" s="120">
        <v>3256</v>
      </c>
      <c r="H55" s="121">
        <f t="shared" si="4"/>
        <v>2.8854415274463006</v>
      </c>
      <c r="I55" s="120">
        <v>4198</v>
      </c>
      <c r="J55" s="121">
        <f t="shared" si="4"/>
        <v>0.28931203931203942</v>
      </c>
      <c r="K55" s="120">
        <v>4814</v>
      </c>
      <c r="L55" s="121">
        <f t="shared" si="4"/>
        <v>0.14673654121010005</v>
      </c>
      <c r="M55" s="120">
        <v>3719</v>
      </c>
      <c r="N55" s="121">
        <f t="shared" si="3"/>
        <v>-0.22746157041960946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788</v>
      </c>
      <c r="F56" s="121" t="str">
        <f t="shared" si="4"/>
        <v>-</v>
      </c>
      <c r="G56" s="120">
        <v>8246</v>
      </c>
      <c r="H56" s="121">
        <f t="shared" si="4"/>
        <v>9.4644670050761412</v>
      </c>
      <c r="I56" s="120">
        <v>7014</v>
      </c>
      <c r="J56" s="121">
        <f t="shared" si="4"/>
        <v>-0.14940577249575548</v>
      </c>
      <c r="K56" s="120">
        <v>4307</v>
      </c>
      <c r="L56" s="121">
        <f t="shared" si="4"/>
        <v>-0.38594240091246079</v>
      </c>
      <c r="M56" s="120">
        <v>6553</v>
      </c>
      <c r="N56" s="121">
        <f t="shared" si="3"/>
        <v>0.52147666589273278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1163</v>
      </c>
      <c r="F57" s="121" t="str">
        <f t="shared" si="4"/>
        <v>-</v>
      </c>
      <c r="G57" s="120">
        <v>5450</v>
      </c>
      <c r="H57" s="121">
        <f t="shared" si="4"/>
        <v>3.6861564918314702</v>
      </c>
      <c r="I57" s="120">
        <v>4156</v>
      </c>
      <c r="J57" s="121">
        <f t="shared" si="4"/>
        <v>-0.23743119266055046</v>
      </c>
      <c r="K57" s="120">
        <v>5457</v>
      </c>
      <c r="L57" s="121">
        <f t="shared" si="4"/>
        <v>0.313041385948027</v>
      </c>
      <c r="M57" s="120">
        <v>5729</v>
      </c>
      <c r="N57" s="121">
        <f t="shared" si="3"/>
        <v>4.9844236760124616E-2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2126</v>
      </c>
      <c r="F58" s="121" t="str">
        <f t="shared" si="4"/>
        <v>-</v>
      </c>
      <c r="G58" s="120">
        <v>7306</v>
      </c>
      <c r="H58" s="121">
        <f t="shared" si="4"/>
        <v>2.436500470366886</v>
      </c>
      <c r="I58" s="120">
        <v>6696</v>
      </c>
      <c r="J58" s="121">
        <f t="shared" si="4"/>
        <v>-8.3493019436079896E-2</v>
      </c>
      <c r="K58" s="120">
        <v>5557</v>
      </c>
      <c r="L58" s="121">
        <f t="shared" si="4"/>
        <v>-0.17010155316606934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6433</v>
      </c>
      <c r="F59" s="121" t="str">
        <f t="shared" si="4"/>
        <v>-</v>
      </c>
      <c r="G59" s="120">
        <v>10472</v>
      </c>
      <c r="H59" s="121">
        <f t="shared" si="4"/>
        <v>0.62785636561479863</v>
      </c>
      <c r="I59" s="120">
        <v>7620</v>
      </c>
      <c r="J59" s="121">
        <f t="shared" si="4"/>
        <v>-0.2723453017570665</v>
      </c>
      <c r="K59" s="120">
        <v>7599</v>
      </c>
      <c r="L59" s="121">
        <f t="shared" si="4"/>
        <v>-2.7559055118110409E-3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6200</v>
      </c>
      <c r="D60" s="121">
        <v>-0.46662078458362011</v>
      </c>
      <c r="E60" s="120">
        <v>8300</v>
      </c>
      <c r="F60" s="121">
        <f t="shared" si="4"/>
        <v>0.33870967741935476</v>
      </c>
      <c r="G60" s="120">
        <v>11207</v>
      </c>
      <c r="H60" s="121">
        <f t="shared" si="4"/>
        <v>0.35024096385542158</v>
      </c>
      <c r="I60" s="120">
        <v>9492</v>
      </c>
      <c r="J60" s="121">
        <f t="shared" si="4"/>
        <v>-0.1530293566520925</v>
      </c>
      <c r="K60" s="120">
        <v>9450</v>
      </c>
      <c r="L60" s="121">
        <f t="shared" si="4"/>
        <v>-4.4247787610619538E-3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2978</v>
      </c>
      <c r="D61" s="121">
        <v>-0.52730158730158738</v>
      </c>
      <c r="E61" s="120">
        <v>5769</v>
      </c>
      <c r="F61" s="121">
        <f t="shared" si="4"/>
        <v>0.93720617864338474</v>
      </c>
      <c r="G61" s="120">
        <v>7045</v>
      </c>
      <c r="H61" s="121">
        <f t="shared" si="4"/>
        <v>0.22118218062055806</v>
      </c>
      <c r="I61" s="120">
        <v>6112</v>
      </c>
      <c r="J61" s="121">
        <f t="shared" si="4"/>
        <v>-0.13243435060326469</v>
      </c>
      <c r="K61" s="120">
        <v>6082</v>
      </c>
      <c r="L61" s="121">
        <f t="shared" si="4"/>
        <v>-4.9083769633507801E-3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3362</v>
      </c>
      <c r="D62" s="121">
        <v>-0.4422694094226941</v>
      </c>
      <c r="E62" s="120">
        <v>4743</v>
      </c>
      <c r="F62" s="121">
        <f t="shared" si="4"/>
        <v>0.41076740035693038</v>
      </c>
      <c r="G62" s="120">
        <v>6519</v>
      </c>
      <c r="H62" s="121">
        <f t="shared" si="4"/>
        <v>0.37444655281467432</v>
      </c>
      <c r="I62" s="120">
        <v>5748</v>
      </c>
      <c r="J62" s="121">
        <f t="shared" si="4"/>
        <v>-0.11826967326277038</v>
      </c>
      <c r="K62" s="120">
        <v>5830</v>
      </c>
      <c r="L62" s="121">
        <f t="shared" si="4"/>
        <v>1.4265831593597733E-2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1184</v>
      </c>
      <c r="D63" s="121">
        <v>-0.75323051271363073</v>
      </c>
      <c r="E63" s="120">
        <v>3917</v>
      </c>
      <c r="F63" s="121">
        <f t="shared" si="4"/>
        <v>2.3082770270270272</v>
      </c>
      <c r="G63" s="120">
        <v>4255</v>
      </c>
      <c r="H63" s="121">
        <f t="shared" si="4"/>
        <v>8.6290528465662542E-2</v>
      </c>
      <c r="I63" s="120">
        <v>4279</v>
      </c>
      <c r="J63" s="121">
        <f t="shared" si="4"/>
        <v>5.640423031727293E-3</v>
      </c>
      <c r="K63" s="120">
        <v>4123</v>
      </c>
      <c r="L63" s="121">
        <f t="shared" si="4"/>
        <v>-3.6457116148632895E-2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1021</v>
      </c>
      <c r="D64" s="121">
        <v>-0.81307213474917617</v>
      </c>
      <c r="E64" s="120">
        <v>4892</v>
      </c>
      <c r="F64" s="121">
        <f t="shared" si="4"/>
        <v>3.7913809990205678</v>
      </c>
      <c r="G64" s="120">
        <v>6049</v>
      </c>
      <c r="H64" s="121">
        <f t="shared" si="4"/>
        <v>0.23650858544562547</v>
      </c>
      <c r="I64" s="120">
        <v>4654</v>
      </c>
      <c r="J64" s="121">
        <f t="shared" si="4"/>
        <v>-0.23061663084807404</v>
      </c>
      <c r="K64" s="120">
        <v>4801</v>
      </c>
      <c r="L64" s="121">
        <f t="shared" si="4"/>
        <v>3.1585732703051095E-2</v>
      </c>
      <c r="M64" s="120"/>
      <c r="N64" s="121"/>
    </row>
    <row r="65" spans="1:15" ht="15.75" x14ac:dyDescent="0.25">
      <c r="B65" s="122" t="s">
        <v>32</v>
      </c>
      <c r="C65" s="123">
        <v>26848</v>
      </c>
      <c r="D65" s="124">
        <v>-0.64900445804081519</v>
      </c>
      <c r="E65" s="123">
        <v>39986</v>
      </c>
      <c r="F65" s="124">
        <f t="shared" si="4"/>
        <v>0.48934743742550646</v>
      </c>
      <c r="G65" s="123">
        <v>75857</v>
      </c>
      <c r="H65" s="124">
        <f t="shared" si="4"/>
        <v>0.89708898114340019</v>
      </c>
      <c r="I65" s="123">
        <v>67064</v>
      </c>
      <c r="J65" s="124">
        <f t="shared" si="4"/>
        <v>-0.1159154725338466</v>
      </c>
      <c r="K65" s="123">
        <v>64415</v>
      </c>
      <c r="L65" s="124">
        <f t="shared" si="4"/>
        <v>-3.9499582488369267E-2</v>
      </c>
      <c r="M65" s="123">
        <v>23308</v>
      </c>
      <c r="N65" s="124">
        <v>0.11133361941543884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239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1922</v>
      </c>
      <c r="D75" s="121">
        <v>0.88801571709233795</v>
      </c>
      <c r="E75" s="120">
        <v>1580</v>
      </c>
      <c r="F75" s="121">
        <f>IFERROR(E75/C75-1,"-")</f>
        <v>-0.17793964620187308</v>
      </c>
      <c r="G75" s="120">
        <v>1546</v>
      </c>
      <c r="H75" s="121">
        <f>IFERROR(G75/E75-1,"-")</f>
        <v>-2.1518987341772156E-2</v>
      </c>
      <c r="I75" s="120">
        <v>1425</v>
      </c>
      <c r="J75" s="121">
        <f>IFERROR(I75/G75-1,"-")</f>
        <v>-7.826649417852527E-2</v>
      </c>
      <c r="K75" s="120">
        <v>1184</v>
      </c>
      <c r="L75" s="121">
        <f>IFERROR(K75/I75-1,"-")</f>
        <v>-0.1691228070175439</v>
      </c>
      <c r="M75" s="120">
        <v>1783</v>
      </c>
      <c r="N75" s="121">
        <f t="shared" ref="N75:N79" si="5">IFERROR(M75/K75-1,"-")</f>
        <v>0.50591216216216206</v>
      </c>
    </row>
    <row r="76" spans="1:15" x14ac:dyDescent="0.25">
      <c r="A76" s="1">
        <v>2</v>
      </c>
      <c r="B76" s="119" t="s">
        <v>75</v>
      </c>
      <c r="C76" s="120">
        <v>2293</v>
      </c>
      <c r="D76" s="121">
        <v>0.25575027382256299</v>
      </c>
      <c r="E76" s="120">
        <v>2279</v>
      </c>
      <c r="F76" s="121">
        <f t="shared" ref="F76:L87" si="6">IFERROR(E76/C76-1,"-")</f>
        <v>-6.1055385957261565E-3</v>
      </c>
      <c r="G76" s="120">
        <v>2491</v>
      </c>
      <c r="H76" s="121">
        <f t="shared" si="6"/>
        <v>9.3023255813953432E-2</v>
      </c>
      <c r="I76" s="120">
        <v>1394</v>
      </c>
      <c r="J76" s="121">
        <f t="shared" si="6"/>
        <v>-0.44038538739462063</v>
      </c>
      <c r="K76" s="120">
        <v>1755</v>
      </c>
      <c r="L76" s="121">
        <f t="shared" si="6"/>
        <v>0.25896700143472029</v>
      </c>
      <c r="M76" s="120">
        <v>2075</v>
      </c>
      <c r="N76" s="121">
        <f t="shared" si="5"/>
        <v>0.18233618233618243</v>
      </c>
    </row>
    <row r="77" spans="1:15" x14ac:dyDescent="0.25">
      <c r="A77" s="1">
        <v>3</v>
      </c>
      <c r="B77" s="119" t="s">
        <v>77</v>
      </c>
      <c r="C77" s="120">
        <v>864</v>
      </c>
      <c r="D77" s="121">
        <v>-0.63939899833055092</v>
      </c>
      <c r="E77" s="120">
        <v>3411</v>
      </c>
      <c r="F77" s="121">
        <f t="shared" si="6"/>
        <v>2.9479166666666665</v>
      </c>
      <c r="G77" s="120">
        <v>2421</v>
      </c>
      <c r="H77" s="121">
        <f t="shared" si="6"/>
        <v>-0.29023746701846964</v>
      </c>
      <c r="I77" s="120">
        <v>2041</v>
      </c>
      <c r="J77" s="121">
        <f t="shared" si="6"/>
        <v>-0.15695993391160679</v>
      </c>
      <c r="K77" s="120">
        <v>3915</v>
      </c>
      <c r="L77" s="121">
        <f t="shared" si="6"/>
        <v>0.9181773640372366</v>
      </c>
      <c r="M77" s="120">
        <v>1959</v>
      </c>
      <c r="N77" s="121">
        <f t="shared" si="5"/>
        <v>-0.49961685823754787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4608</v>
      </c>
      <c r="F78" s="121" t="str">
        <f t="shared" si="6"/>
        <v>-</v>
      </c>
      <c r="G78" s="120">
        <v>5124</v>
      </c>
      <c r="H78" s="121">
        <f t="shared" si="6"/>
        <v>0.11197916666666674</v>
      </c>
      <c r="I78" s="120">
        <v>5699</v>
      </c>
      <c r="J78" s="121">
        <f t="shared" si="6"/>
        <v>0.11221701795472283</v>
      </c>
      <c r="K78" s="120">
        <v>3939</v>
      </c>
      <c r="L78" s="121">
        <f t="shared" si="6"/>
        <v>-0.3088261098438323</v>
      </c>
      <c r="M78" s="120">
        <v>6175</v>
      </c>
      <c r="N78" s="121">
        <f t="shared" si="5"/>
        <v>0.56765676567656764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4530</v>
      </c>
      <c r="F79" s="121" t="str">
        <f t="shared" si="6"/>
        <v>-</v>
      </c>
      <c r="G79" s="120">
        <v>4779</v>
      </c>
      <c r="H79" s="121">
        <f t="shared" si="6"/>
        <v>5.4966887417218446E-2</v>
      </c>
      <c r="I79" s="120">
        <v>3887</v>
      </c>
      <c r="J79" s="121">
        <f t="shared" si="6"/>
        <v>-0.18664992676292114</v>
      </c>
      <c r="K79" s="120">
        <v>4139</v>
      </c>
      <c r="L79" s="121">
        <f t="shared" si="6"/>
        <v>6.4831489580653434E-2</v>
      </c>
      <c r="M79" s="120">
        <v>3706</v>
      </c>
      <c r="N79" s="121">
        <f t="shared" si="5"/>
        <v>-0.10461464121768538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4397</v>
      </c>
      <c r="F80" s="121" t="str">
        <f t="shared" si="6"/>
        <v>-</v>
      </c>
      <c r="G80" s="120">
        <v>4614</v>
      </c>
      <c r="H80" s="121">
        <f t="shared" si="6"/>
        <v>4.9351830793723073E-2</v>
      </c>
      <c r="I80" s="120">
        <v>5607</v>
      </c>
      <c r="J80" s="121">
        <f t="shared" si="6"/>
        <v>0.21521456436931086</v>
      </c>
      <c r="K80" s="120">
        <v>5107</v>
      </c>
      <c r="L80" s="121">
        <f t="shared" si="6"/>
        <v>-8.9174246477617292E-2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7964</v>
      </c>
      <c r="F81" s="121" t="str">
        <f t="shared" si="6"/>
        <v>-</v>
      </c>
      <c r="G81" s="120">
        <v>8149</v>
      </c>
      <c r="H81" s="121">
        <f t="shared" si="6"/>
        <v>2.3229532898041194E-2</v>
      </c>
      <c r="I81" s="120">
        <v>6870</v>
      </c>
      <c r="J81" s="121">
        <f t="shared" si="6"/>
        <v>-0.15695177322370846</v>
      </c>
      <c r="K81" s="120">
        <v>6983</v>
      </c>
      <c r="L81" s="121">
        <f t="shared" si="6"/>
        <v>1.644832605531299E-2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6964</v>
      </c>
      <c r="D82" s="121">
        <v>-0.27616671863631637</v>
      </c>
      <c r="E82" s="120">
        <v>4262</v>
      </c>
      <c r="F82" s="121">
        <f t="shared" si="6"/>
        <v>-0.38799540493968987</v>
      </c>
      <c r="G82" s="120">
        <v>8353</v>
      </c>
      <c r="H82" s="121">
        <f t="shared" si="6"/>
        <v>0.95987799155326137</v>
      </c>
      <c r="I82" s="120">
        <v>10458</v>
      </c>
      <c r="J82" s="121">
        <f t="shared" si="6"/>
        <v>0.25200526756853825</v>
      </c>
      <c r="K82" s="120">
        <v>9751</v>
      </c>
      <c r="L82" s="121">
        <f t="shared" si="6"/>
        <v>-6.7603748326639845E-2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4100</v>
      </c>
      <c r="D83" s="121">
        <v>0.35402906208718621</v>
      </c>
      <c r="E83" s="120">
        <v>2824</v>
      </c>
      <c r="F83" s="121">
        <f t="shared" si="6"/>
        <v>-0.31121951219512201</v>
      </c>
      <c r="G83" s="120">
        <v>3964</v>
      </c>
      <c r="H83" s="121">
        <f t="shared" si="6"/>
        <v>0.40368271954674229</v>
      </c>
      <c r="I83" s="120">
        <v>4631</v>
      </c>
      <c r="J83" s="121">
        <f t="shared" si="6"/>
        <v>0.16826437941473249</v>
      </c>
      <c r="K83" s="120">
        <v>4675</v>
      </c>
      <c r="L83" s="121">
        <f t="shared" si="6"/>
        <v>9.5011876484560887E-3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4409</v>
      </c>
      <c r="D84" s="121">
        <v>-5.0398449278483692E-2</v>
      </c>
      <c r="E84" s="120">
        <v>2857</v>
      </c>
      <c r="F84" s="121">
        <f t="shared" si="6"/>
        <v>-0.35200725788160581</v>
      </c>
      <c r="G84" s="120">
        <v>3029</v>
      </c>
      <c r="H84" s="121">
        <f t="shared" si="6"/>
        <v>6.0203010150507552E-2</v>
      </c>
      <c r="I84" s="120">
        <v>4345</v>
      </c>
      <c r="J84" s="121">
        <f t="shared" si="6"/>
        <v>0.4344668207329152</v>
      </c>
      <c r="K84" s="120">
        <v>4003</v>
      </c>
      <c r="L84" s="121">
        <f t="shared" si="6"/>
        <v>-7.8711162255466038E-2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1437</v>
      </c>
      <c r="D85" s="121">
        <v>-0.49150743099787686</v>
      </c>
      <c r="E85" s="120">
        <v>2119</v>
      </c>
      <c r="F85" s="121">
        <f t="shared" si="6"/>
        <v>0.47459986082115524</v>
      </c>
      <c r="G85" s="120">
        <v>1650</v>
      </c>
      <c r="H85" s="121">
        <f t="shared" si="6"/>
        <v>-0.22133081642284091</v>
      </c>
      <c r="I85" s="120">
        <v>2742</v>
      </c>
      <c r="J85" s="121">
        <f t="shared" si="6"/>
        <v>0.66181818181818186</v>
      </c>
      <c r="K85" s="120">
        <v>2054</v>
      </c>
      <c r="L85" s="121">
        <f t="shared" si="6"/>
        <v>-0.25091174325309995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1300</v>
      </c>
      <c r="D86" s="121">
        <v>-0.56287827841291183</v>
      </c>
      <c r="E86" s="120">
        <v>2651</v>
      </c>
      <c r="F86" s="121">
        <f t="shared" si="6"/>
        <v>1.0392307692307692</v>
      </c>
      <c r="G86" s="120">
        <v>1974</v>
      </c>
      <c r="H86" s="121">
        <f t="shared" si="6"/>
        <v>-0.25537533006412672</v>
      </c>
      <c r="I86" s="120">
        <v>2803</v>
      </c>
      <c r="J86" s="121">
        <f t="shared" si="6"/>
        <v>0.4199594731509626</v>
      </c>
      <c r="K86" s="120">
        <v>2740</v>
      </c>
      <c r="L86" s="121">
        <f t="shared" si="6"/>
        <v>-2.2475918658580119E-2</v>
      </c>
      <c r="M86" s="120"/>
      <c r="N86" s="121"/>
    </row>
    <row r="87" spans="1:15" ht="15.75" x14ac:dyDescent="0.25">
      <c r="B87" s="122" t="s">
        <v>32</v>
      </c>
      <c r="C87" s="123">
        <v>24912</v>
      </c>
      <c r="D87" s="124">
        <v>-0.51465087281795507</v>
      </c>
      <c r="E87" s="123">
        <v>43482</v>
      </c>
      <c r="F87" s="124">
        <f t="shared" si="6"/>
        <v>0.74542389210019278</v>
      </c>
      <c r="G87" s="123">
        <v>48094</v>
      </c>
      <c r="H87" s="124">
        <f t="shared" si="6"/>
        <v>0.10606687824847061</v>
      </c>
      <c r="I87" s="123">
        <v>51902</v>
      </c>
      <c r="J87" s="124">
        <f t="shared" si="6"/>
        <v>7.9178275876408799E-2</v>
      </c>
      <c r="K87" s="123">
        <v>50245</v>
      </c>
      <c r="L87" s="124">
        <f t="shared" si="6"/>
        <v>-3.1925552001849655E-2</v>
      </c>
      <c r="M87" s="123">
        <v>15698</v>
      </c>
      <c r="N87" s="124">
        <v>5.1299223144923634E-2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97195</v>
      </c>
      <c r="D97" s="121">
        <v>1.9483330927982934E-3</v>
      </c>
      <c r="E97" s="120">
        <v>6135</v>
      </c>
      <c r="F97" s="121">
        <f t="shared" ref="F97:L109" si="7">IFERROR(E97/C97-1,"-")</f>
        <v>-0.93687946910849318</v>
      </c>
      <c r="G97" s="120">
        <v>68843</v>
      </c>
      <c r="H97" s="121">
        <f t="shared" si="7"/>
        <v>10.221352893235533</v>
      </c>
      <c r="I97" s="120">
        <v>96437</v>
      </c>
      <c r="J97" s="121">
        <f t="shared" si="7"/>
        <v>0.40082506572926802</v>
      </c>
      <c r="K97" s="120">
        <v>97758</v>
      </c>
      <c r="L97" s="121">
        <f t="shared" si="7"/>
        <v>1.3698061947178042E-2</v>
      </c>
      <c r="M97" s="120">
        <v>103238</v>
      </c>
      <c r="N97" s="121">
        <f t="shared" ref="N97:N101" si="8">IFERROR(M97/K97-1,"-")</f>
        <v>5.6056793305918617E-2</v>
      </c>
    </row>
    <row r="98" spans="2:14" x14ac:dyDescent="0.25">
      <c r="B98" s="119" t="s">
        <v>75</v>
      </c>
      <c r="C98" s="120">
        <v>99065</v>
      </c>
      <c r="D98" s="121">
        <v>5.6817333233766032E-2</v>
      </c>
      <c r="E98" s="120">
        <v>7130</v>
      </c>
      <c r="F98" s="121">
        <f t="shared" si="7"/>
        <v>-0.92802705294503607</v>
      </c>
      <c r="G98" s="120">
        <v>82164</v>
      </c>
      <c r="H98" s="121">
        <f t="shared" si="7"/>
        <v>10.523702664796634</v>
      </c>
      <c r="I98" s="120">
        <v>97949</v>
      </c>
      <c r="J98" s="121">
        <f t="shared" si="7"/>
        <v>0.19211576846307388</v>
      </c>
      <c r="K98" s="120">
        <v>107315</v>
      </c>
      <c r="L98" s="121">
        <f t="shared" si="7"/>
        <v>9.5621190619608054E-2</v>
      </c>
      <c r="M98" s="120">
        <v>109374</v>
      </c>
      <c r="N98" s="121">
        <f t="shared" si="8"/>
        <v>1.9186507012067366E-2</v>
      </c>
    </row>
    <row r="99" spans="2:14" x14ac:dyDescent="0.25">
      <c r="B99" s="119" t="s">
        <v>77</v>
      </c>
      <c r="C99" s="120">
        <v>39064</v>
      </c>
      <c r="D99" s="121">
        <v>-0.65106785883361762</v>
      </c>
      <c r="E99" s="120">
        <v>8658</v>
      </c>
      <c r="F99" s="121">
        <f t="shared" si="7"/>
        <v>-0.77836371083350397</v>
      </c>
      <c r="G99" s="120">
        <v>98983</v>
      </c>
      <c r="H99" s="121">
        <f t="shared" si="7"/>
        <v>10.432547932547932</v>
      </c>
      <c r="I99" s="120">
        <v>108044</v>
      </c>
      <c r="J99" s="121">
        <f t="shared" si="7"/>
        <v>9.1540971682005923E-2</v>
      </c>
      <c r="K99" s="120">
        <v>114208</v>
      </c>
      <c r="L99" s="121">
        <f t="shared" si="7"/>
        <v>5.7050831142867686E-2</v>
      </c>
      <c r="M99" s="120">
        <v>117520</v>
      </c>
      <c r="N99" s="121">
        <f t="shared" si="8"/>
        <v>2.899971980947047E-2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8340</v>
      </c>
      <c r="F100" s="121" t="str">
        <f t="shared" si="7"/>
        <v>-</v>
      </c>
      <c r="G100" s="120">
        <v>97469</v>
      </c>
      <c r="H100" s="121">
        <f t="shared" si="7"/>
        <v>10.686930455635492</v>
      </c>
      <c r="I100" s="120">
        <v>100188</v>
      </c>
      <c r="J100" s="121">
        <f t="shared" si="7"/>
        <v>2.7896049000194933E-2</v>
      </c>
      <c r="K100" s="120">
        <v>105296</v>
      </c>
      <c r="L100" s="121">
        <f t="shared" si="7"/>
        <v>5.0984149798378953E-2</v>
      </c>
      <c r="M100" s="120">
        <v>102791</v>
      </c>
      <c r="N100" s="121">
        <f t="shared" si="8"/>
        <v>-2.3790077495821293E-2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9735</v>
      </c>
      <c r="F101" s="121" t="str">
        <f t="shared" si="7"/>
        <v>-</v>
      </c>
      <c r="G101" s="120">
        <v>87150</v>
      </c>
      <c r="H101" s="121">
        <f t="shared" si="7"/>
        <v>7.9522342064714948</v>
      </c>
      <c r="I101" s="120">
        <v>88589</v>
      </c>
      <c r="J101" s="121">
        <f t="shared" si="7"/>
        <v>1.6511761331038377E-2</v>
      </c>
      <c r="K101" s="120">
        <v>101026</v>
      </c>
      <c r="L101" s="121">
        <f t="shared" si="7"/>
        <v>0.14038989039271232</v>
      </c>
      <c r="M101" s="120">
        <v>107151</v>
      </c>
      <c r="N101" s="121">
        <f t="shared" si="8"/>
        <v>6.0627957159543167E-2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14624</v>
      </c>
      <c r="F102" s="121" t="str">
        <f t="shared" si="7"/>
        <v>-</v>
      </c>
      <c r="G102" s="120">
        <v>87225</v>
      </c>
      <c r="H102" s="121">
        <f t="shared" si="7"/>
        <v>4.964510393873085</v>
      </c>
      <c r="I102" s="120">
        <v>97481</v>
      </c>
      <c r="J102" s="121">
        <f t="shared" si="7"/>
        <v>0.11758096875895663</v>
      </c>
      <c r="K102" s="120">
        <v>102726</v>
      </c>
      <c r="L102" s="121">
        <f t="shared" si="7"/>
        <v>5.3805356941352578E-2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27677</v>
      </c>
      <c r="F103" s="121" t="str">
        <f t="shared" si="7"/>
        <v>-</v>
      </c>
      <c r="G103" s="120">
        <v>101111</v>
      </c>
      <c r="H103" s="121">
        <f t="shared" si="7"/>
        <v>2.6532499909672289</v>
      </c>
      <c r="I103" s="120">
        <v>98340</v>
      </c>
      <c r="J103" s="121">
        <f t="shared" si="7"/>
        <v>-2.7405524621455624E-2</v>
      </c>
      <c r="K103" s="120">
        <v>106566</v>
      </c>
      <c r="L103" s="121">
        <f t="shared" si="7"/>
        <v>8.3648566198901708E-2</v>
      </c>
      <c r="M103" s="120"/>
      <c r="N103" s="121"/>
    </row>
    <row r="104" spans="2:14" x14ac:dyDescent="0.25">
      <c r="B104" s="119" t="s">
        <v>87</v>
      </c>
      <c r="C104" s="120">
        <v>17639</v>
      </c>
      <c r="D104" s="121">
        <v>-0.82059418830541397</v>
      </c>
      <c r="E104" s="120">
        <v>40505</v>
      </c>
      <c r="F104" s="121">
        <f t="shared" si="7"/>
        <v>1.2963319916095015</v>
      </c>
      <c r="G104" s="120">
        <v>98334</v>
      </c>
      <c r="H104" s="121">
        <f t="shared" si="7"/>
        <v>1.4277002839155659</v>
      </c>
      <c r="I104" s="120">
        <v>96847</v>
      </c>
      <c r="J104" s="121">
        <f t="shared" si="7"/>
        <v>-1.5121931376736453E-2</v>
      </c>
      <c r="K104" s="120">
        <v>106980</v>
      </c>
      <c r="L104" s="121">
        <f t="shared" si="7"/>
        <v>0.10462895081933365</v>
      </c>
      <c r="M104" s="120"/>
      <c r="N104" s="121"/>
    </row>
    <row r="105" spans="2:14" x14ac:dyDescent="0.25">
      <c r="B105" s="119" t="s">
        <v>89</v>
      </c>
      <c r="C105" s="120">
        <v>11102</v>
      </c>
      <c r="D105" s="121">
        <v>-0.87661839721719026</v>
      </c>
      <c r="E105" s="120">
        <v>50427</v>
      </c>
      <c r="F105" s="121">
        <f t="shared" si="7"/>
        <v>3.5421545667447303</v>
      </c>
      <c r="G105" s="120">
        <v>92289</v>
      </c>
      <c r="H105" s="121">
        <f t="shared" si="7"/>
        <v>0.83015051460527101</v>
      </c>
      <c r="I105" s="120">
        <v>96569</v>
      </c>
      <c r="J105" s="121">
        <f t="shared" si="7"/>
        <v>4.6376057818374949E-2</v>
      </c>
      <c r="K105" s="120">
        <v>100393</v>
      </c>
      <c r="L105" s="121">
        <f t="shared" si="7"/>
        <v>3.9598628959603976E-2</v>
      </c>
      <c r="M105" s="120"/>
      <c r="N105" s="121"/>
    </row>
    <row r="106" spans="2:14" x14ac:dyDescent="0.25">
      <c r="B106" s="119" t="s">
        <v>91</v>
      </c>
      <c r="C106" s="120">
        <v>13903</v>
      </c>
      <c r="D106" s="121">
        <v>-0.85980215192553977</v>
      </c>
      <c r="E106" s="120">
        <v>81857</v>
      </c>
      <c r="F106" s="121">
        <f t="shared" si="7"/>
        <v>4.8877220743724372</v>
      </c>
      <c r="G106" s="120">
        <v>103661</v>
      </c>
      <c r="H106" s="121">
        <f t="shared" si="7"/>
        <v>0.26636695701039614</v>
      </c>
      <c r="I106" s="120">
        <v>109428</v>
      </c>
      <c r="J106" s="121">
        <f t="shared" si="7"/>
        <v>5.56332661270873E-2</v>
      </c>
      <c r="K106" s="120">
        <v>115247</v>
      </c>
      <c r="L106" s="121">
        <f t="shared" si="7"/>
        <v>5.3176517893043895E-2</v>
      </c>
      <c r="M106" s="120"/>
      <c r="N106" s="121"/>
    </row>
    <row r="107" spans="2:14" x14ac:dyDescent="0.25">
      <c r="B107" s="119" t="s">
        <v>93</v>
      </c>
      <c r="C107" s="120">
        <v>13877</v>
      </c>
      <c r="D107" s="121">
        <v>-0.86086965239971525</v>
      </c>
      <c r="E107" s="120">
        <v>82390</v>
      </c>
      <c r="F107" s="121">
        <f t="shared" si="7"/>
        <v>4.93716221085249</v>
      </c>
      <c r="G107" s="120">
        <v>101461</v>
      </c>
      <c r="H107" s="121">
        <f t="shared" si="7"/>
        <v>0.23147226605170523</v>
      </c>
      <c r="I107" s="120">
        <v>106978</v>
      </c>
      <c r="J107" s="121">
        <f t="shared" si="7"/>
        <v>5.4375572880219991E-2</v>
      </c>
      <c r="K107" s="120">
        <v>107739</v>
      </c>
      <c r="L107" s="121">
        <f t="shared" si="7"/>
        <v>7.1136121445531941E-3</v>
      </c>
      <c r="M107" s="120"/>
      <c r="N107" s="121"/>
    </row>
    <row r="108" spans="2:14" x14ac:dyDescent="0.25">
      <c r="B108" s="119" t="s">
        <v>95</v>
      </c>
      <c r="C108" s="120">
        <v>15077</v>
      </c>
      <c r="D108" s="121">
        <v>-0.85058667300907764</v>
      </c>
      <c r="E108" s="120">
        <v>71312</v>
      </c>
      <c r="F108" s="121">
        <f t="shared" si="7"/>
        <v>3.7298534191152086</v>
      </c>
      <c r="G108" s="120">
        <v>100894</v>
      </c>
      <c r="H108" s="121">
        <f t="shared" si="7"/>
        <v>0.41482499439084597</v>
      </c>
      <c r="I108" s="120">
        <v>104162</v>
      </c>
      <c r="J108" s="121">
        <f t="shared" si="7"/>
        <v>3.2390429559735923E-2</v>
      </c>
      <c r="K108" s="120">
        <v>107909</v>
      </c>
      <c r="L108" s="121">
        <f t="shared" si="7"/>
        <v>3.5972811581958863E-2</v>
      </c>
      <c r="M108" s="120"/>
      <c r="N108" s="121"/>
    </row>
    <row r="109" spans="2:14" ht="15.75" x14ac:dyDescent="0.25">
      <c r="B109" s="122" t="s">
        <v>32</v>
      </c>
      <c r="C109" s="123">
        <v>323585</v>
      </c>
      <c r="D109" s="124">
        <v>-0.72380743467009001</v>
      </c>
      <c r="E109" s="123">
        <v>408790</v>
      </c>
      <c r="F109" s="124">
        <f t="shared" si="7"/>
        <v>0.26331566667181727</v>
      </c>
      <c r="G109" s="123">
        <v>1119584</v>
      </c>
      <c r="H109" s="124">
        <f t="shared" si="7"/>
        <v>1.738775410357396</v>
      </c>
      <c r="I109" s="123">
        <v>1201012</v>
      </c>
      <c r="J109" s="124">
        <f t="shared" si="7"/>
        <v>7.2730585646097135E-2</v>
      </c>
      <c r="K109" s="123">
        <v>1273163</v>
      </c>
      <c r="L109" s="124">
        <f t="shared" si="7"/>
        <v>6.007516994001727E-2</v>
      </c>
      <c r="M109" s="123">
        <v>540074</v>
      </c>
      <c r="N109" s="124">
        <v>2.7532186840638184E-2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241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42402</v>
      </c>
      <c r="D119" s="121">
        <v>-3.5177937562573924E-2</v>
      </c>
      <c r="E119" s="120">
        <v>484</v>
      </c>
      <c r="F119" s="121">
        <f t="shared" ref="F119:L131" si="9">IFERROR(E119/C119-1,"-")</f>
        <v>-0.98858544408282634</v>
      </c>
      <c r="G119" s="120">
        <v>22981</v>
      </c>
      <c r="H119" s="121">
        <f t="shared" si="9"/>
        <v>46.481404958677686</v>
      </c>
      <c r="I119" s="120">
        <v>38867</v>
      </c>
      <c r="J119" s="121">
        <f t="shared" si="9"/>
        <v>0.69126669857708545</v>
      </c>
      <c r="K119" s="120">
        <v>41827</v>
      </c>
      <c r="L119" s="121">
        <f t="shared" si="9"/>
        <v>7.6157151310880744E-2</v>
      </c>
      <c r="M119" s="120">
        <v>45798</v>
      </c>
      <c r="N119" s="121">
        <f t="shared" ref="N119:N123" si="10">IFERROR(M119/K119-1,"-")</f>
        <v>9.493867597484873E-2</v>
      </c>
    </row>
    <row r="120" spans="1:15" x14ac:dyDescent="0.25">
      <c r="B120" s="119" t="s">
        <v>75</v>
      </c>
      <c r="C120" s="120">
        <v>44676</v>
      </c>
      <c r="D120" s="121">
        <v>6.3486395772334392E-2</v>
      </c>
      <c r="E120" s="120">
        <v>257</v>
      </c>
      <c r="F120" s="121">
        <f t="shared" si="9"/>
        <v>-0.99424747067776886</v>
      </c>
      <c r="G120" s="120">
        <v>33474</v>
      </c>
      <c r="H120" s="121">
        <f t="shared" si="9"/>
        <v>129.24902723735408</v>
      </c>
      <c r="I120" s="120">
        <v>40917</v>
      </c>
      <c r="J120" s="121">
        <f t="shared" si="9"/>
        <v>0.22235167592758565</v>
      </c>
      <c r="K120" s="120">
        <v>46040</v>
      </c>
      <c r="L120" s="121">
        <f t="shared" si="9"/>
        <v>0.12520468265024309</v>
      </c>
      <c r="M120" s="120">
        <v>47035</v>
      </c>
      <c r="N120" s="121">
        <f t="shared" si="10"/>
        <v>2.16116420503909E-2</v>
      </c>
    </row>
    <row r="121" spans="1:15" x14ac:dyDescent="0.25">
      <c r="B121" s="119" t="s">
        <v>77</v>
      </c>
      <c r="C121" s="120">
        <v>19712</v>
      </c>
      <c r="D121" s="121">
        <v>-0.62035360733407807</v>
      </c>
      <c r="E121" s="120">
        <v>272</v>
      </c>
      <c r="F121" s="121">
        <f t="shared" si="9"/>
        <v>-0.98620129870129869</v>
      </c>
      <c r="G121" s="120">
        <v>46540</v>
      </c>
      <c r="H121" s="121">
        <f t="shared" si="9"/>
        <v>170.10294117647058</v>
      </c>
      <c r="I121" s="120">
        <v>54879</v>
      </c>
      <c r="J121" s="121">
        <f t="shared" si="9"/>
        <v>0.17917920068758053</v>
      </c>
      <c r="K121" s="120">
        <v>55580</v>
      </c>
      <c r="L121" s="121">
        <f t="shared" si="9"/>
        <v>1.2773556369467309E-2</v>
      </c>
      <c r="M121" s="120">
        <v>57360</v>
      </c>
      <c r="N121" s="121">
        <f t="shared" si="10"/>
        <v>3.2025908600215924E-2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159</v>
      </c>
      <c r="F122" s="121" t="str">
        <f t="shared" si="9"/>
        <v>-</v>
      </c>
      <c r="G122" s="120">
        <v>48714</v>
      </c>
      <c r="H122" s="121">
        <f t="shared" si="9"/>
        <v>305.37735849056605</v>
      </c>
      <c r="I122" s="120">
        <v>48998</v>
      </c>
      <c r="J122" s="121">
        <f t="shared" si="9"/>
        <v>5.8299462166933047E-3</v>
      </c>
      <c r="K122" s="120">
        <v>57738</v>
      </c>
      <c r="L122" s="121">
        <f t="shared" si="9"/>
        <v>0.17837462753581779</v>
      </c>
      <c r="M122" s="120">
        <v>52845</v>
      </c>
      <c r="N122" s="121">
        <f t="shared" si="10"/>
        <v>-8.4744882053413684E-2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189</v>
      </c>
      <c r="F123" s="121" t="str">
        <f t="shared" si="9"/>
        <v>-</v>
      </c>
      <c r="G123" s="120">
        <v>52400</v>
      </c>
      <c r="H123" s="121">
        <f t="shared" si="9"/>
        <v>276.24867724867727</v>
      </c>
      <c r="I123" s="120">
        <v>55242</v>
      </c>
      <c r="J123" s="121">
        <f t="shared" si="9"/>
        <v>5.4236641221373949E-2</v>
      </c>
      <c r="K123" s="120">
        <v>61775</v>
      </c>
      <c r="L123" s="121">
        <f t="shared" si="9"/>
        <v>0.11826146772383339</v>
      </c>
      <c r="M123" s="120">
        <v>66971</v>
      </c>
      <c r="N123" s="121">
        <f t="shared" si="10"/>
        <v>8.4111695669769393E-2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1198</v>
      </c>
      <c r="F124" s="121" t="str">
        <f t="shared" si="9"/>
        <v>-</v>
      </c>
      <c r="G124" s="120">
        <v>53892</v>
      </c>
      <c r="H124" s="121">
        <f t="shared" si="9"/>
        <v>43.98497495826377</v>
      </c>
      <c r="I124" s="120">
        <v>60909</v>
      </c>
      <c r="J124" s="121">
        <f t="shared" si="9"/>
        <v>0.13020485415274985</v>
      </c>
      <c r="K124" s="120">
        <v>66223</v>
      </c>
      <c r="L124" s="121">
        <f t="shared" si="9"/>
        <v>8.7244906335681049E-2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4901</v>
      </c>
      <c r="F125" s="121" t="str">
        <f t="shared" si="9"/>
        <v>-</v>
      </c>
      <c r="G125" s="120">
        <v>59229</v>
      </c>
      <c r="H125" s="121">
        <f t="shared" si="9"/>
        <v>11.085084676596614</v>
      </c>
      <c r="I125" s="120">
        <v>59288</v>
      </c>
      <c r="J125" s="121">
        <f t="shared" si="9"/>
        <v>9.9613365074535665E-4</v>
      </c>
      <c r="K125" s="120">
        <v>64142</v>
      </c>
      <c r="L125" s="121">
        <f t="shared" si="9"/>
        <v>8.1871542301983569E-2</v>
      </c>
      <c r="M125" s="120"/>
      <c r="N125" s="121"/>
    </row>
    <row r="126" spans="1:15" x14ac:dyDescent="0.25">
      <c r="B126" s="119" t="s">
        <v>87</v>
      </c>
      <c r="C126" s="120">
        <v>5479</v>
      </c>
      <c r="D126" s="121">
        <v>-0.90934661394132932</v>
      </c>
      <c r="E126" s="120">
        <v>14194</v>
      </c>
      <c r="F126" s="121">
        <f t="shared" si="9"/>
        <v>1.5906187260448985</v>
      </c>
      <c r="G126" s="120">
        <v>54770</v>
      </c>
      <c r="H126" s="121">
        <f t="shared" si="9"/>
        <v>2.8586726785965899</v>
      </c>
      <c r="I126" s="120">
        <v>55524</v>
      </c>
      <c r="J126" s="121">
        <f t="shared" si="9"/>
        <v>1.3766660580609713E-2</v>
      </c>
      <c r="K126" s="120">
        <v>62872</v>
      </c>
      <c r="L126" s="121">
        <f t="shared" si="9"/>
        <v>0.13233916864779194</v>
      </c>
      <c r="M126" s="120"/>
      <c r="N126" s="121"/>
    </row>
    <row r="127" spans="1:15" x14ac:dyDescent="0.25">
      <c r="B127" s="119" t="s">
        <v>89</v>
      </c>
      <c r="C127" s="120">
        <v>4395</v>
      </c>
      <c r="D127" s="121">
        <v>-0.92352265608686568</v>
      </c>
      <c r="E127" s="120">
        <v>23200</v>
      </c>
      <c r="F127" s="121">
        <f t="shared" si="9"/>
        <v>4.2787258248009099</v>
      </c>
      <c r="G127" s="120">
        <v>55821</v>
      </c>
      <c r="H127" s="121">
        <f t="shared" si="9"/>
        <v>1.4060775862068966</v>
      </c>
      <c r="I127" s="120">
        <v>60872</v>
      </c>
      <c r="J127" s="121">
        <f t="shared" si="9"/>
        <v>9.0485659518819039E-2</v>
      </c>
      <c r="K127" s="120">
        <v>62946</v>
      </c>
      <c r="L127" s="121">
        <f t="shared" si="9"/>
        <v>3.4071494283085757E-2</v>
      </c>
      <c r="M127" s="120"/>
      <c r="N127" s="121"/>
    </row>
    <row r="128" spans="1:15" x14ac:dyDescent="0.25">
      <c r="A128" s="125"/>
      <c r="B128" s="119" t="s">
        <v>91</v>
      </c>
      <c r="C128" s="120">
        <v>6516</v>
      </c>
      <c r="D128" s="121">
        <v>-0.87824884620415178</v>
      </c>
      <c r="E128" s="120">
        <v>38448</v>
      </c>
      <c r="F128" s="121">
        <f t="shared" si="9"/>
        <v>4.9005524861878449</v>
      </c>
      <c r="G128" s="120">
        <v>56132</v>
      </c>
      <c r="H128" s="121">
        <f t="shared" si="9"/>
        <v>0.45994590095713694</v>
      </c>
      <c r="I128" s="120">
        <v>59055</v>
      </c>
      <c r="J128" s="121">
        <f t="shared" si="9"/>
        <v>5.2073683460414744E-2</v>
      </c>
      <c r="K128" s="120">
        <v>62174</v>
      </c>
      <c r="L128" s="121">
        <f t="shared" si="9"/>
        <v>5.2815172297011159E-2</v>
      </c>
      <c r="M128" s="120"/>
      <c r="N128" s="121"/>
    </row>
    <row r="129" spans="2:15" x14ac:dyDescent="0.25">
      <c r="B129" s="119" t="s">
        <v>93</v>
      </c>
      <c r="C129" s="120">
        <v>7647</v>
      </c>
      <c r="D129" s="121">
        <v>-0.83478091781177077</v>
      </c>
      <c r="E129" s="120">
        <v>35023</v>
      </c>
      <c r="F129" s="121">
        <f t="shared" si="9"/>
        <v>3.5799659997384596</v>
      </c>
      <c r="G129" s="120">
        <v>49783</v>
      </c>
      <c r="H129" s="121">
        <f t="shared" si="9"/>
        <v>0.42143734117579879</v>
      </c>
      <c r="I129" s="120">
        <v>50763</v>
      </c>
      <c r="J129" s="121">
        <f t="shared" si="9"/>
        <v>1.9685434786975486E-2</v>
      </c>
      <c r="K129" s="120">
        <v>52169</v>
      </c>
      <c r="L129" s="121">
        <f t="shared" si="9"/>
        <v>2.769733861276924E-2</v>
      </c>
      <c r="M129" s="120"/>
      <c r="N129" s="121"/>
    </row>
    <row r="130" spans="2:15" x14ac:dyDescent="0.25">
      <c r="B130" s="119" t="s">
        <v>95</v>
      </c>
      <c r="C130" s="120">
        <v>8000</v>
      </c>
      <c r="D130" s="121">
        <v>-0.8313303816150116</v>
      </c>
      <c r="E130" s="120">
        <v>24281</v>
      </c>
      <c r="F130" s="121">
        <f t="shared" si="9"/>
        <v>2.0351249999999999</v>
      </c>
      <c r="G130" s="120">
        <v>48129</v>
      </c>
      <c r="H130" s="121">
        <f t="shared" si="9"/>
        <v>0.98216712655986171</v>
      </c>
      <c r="I130" s="120">
        <v>49377</v>
      </c>
      <c r="J130" s="121">
        <f t="shared" si="9"/>
        <v>2.5930312285732171E-2</v>
      </c>
      <c r="K130" s="120">
        <v>50165</v>
      </c>
      <c r="L130" s="121">
        <f t="shared" si="9"/>
        <v>1.5958847236567708E-2</v>
      </c>
      <c r="M130" s="120"/>
      <c r="N130" s="121"/>
    </row>
    <row r="131" spans="2:15" ht="15.75" x14ac:dyDescent="0.25">
      <c r="B131" s="122" t="s">
        <v>32</v>
      </c>
      <c r="C131" s="123">
        <v>146501</v>
      </c>
      <c r="D131" s="124">
        <v>-0.77125623966561485</v>
      </c>
      <c r="E131" s="123">
        <v>142606</v>
      </c>
      <c r="F131" s="124">
        <f t="shared" si="9"/>
        <v>-2.6586849236523991E-2</v>
      </c>
      <c r="G131" s="123">
        <v>581865</v>
      </c>
      <c r="H131" s="124">
        <f t="shared" si="9"/>
        <v>3.0802280408958946</v>
      </c>
      <c r="I131" s="123">
        <v>634691</v>
      </c>
      <c r="J131" s="124">
        <f t="shared" si="9"/>
        <v>9.0787381952858404E-2</v>
      </c>
      <c r="K131" s="123">
        <v>683651</v>
      </c>
      <c r="L131" s="124">
        <f t="shared" si="9"/>
        <v>7.7139899573178239E-2</v>
      </c>
      <c r="M131" s="123">
        <v>270009</v>
      </c>
      <c r="N131" s="124">
        <v>2.6806358381502804E-2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242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4685</v>
      </c>
      <c r="D141" s="121">
        <v>-5.9236947791164618E-2</v>
      </c>
      <c r="E141" s="120">
        <v>536</v>
      </c>
      <c r="F141" s="121">
        <f t="shared" ref="F141:L153" si="11">IFERROR(E141/C141-1,"-")</f>
        <v>-0.88559231590181431</v>
      </c>
      <c r="G141" s="120">
        <v>3124</v>
      </c>
      <c r="H141" s="121">
        <f t="shared" si="11"/>
        <v>4.8283582089552235</v>
      </c>
      <c r="I141" s="120">
        <v>4168</v>
      </c>
      <c r="J141" s="121">
        <f t="shared" si="11"/>
        <v>0.33418693982074266</v>
      </c>
      <c r="K141" s="120">
        <v>4030</v>
      </c>
      <c r="L141" s="121">
        <f t="shared" si="11"/>
        <v>-3.3109404990403046E-2</v>
      </c>
      <c r="M141" s="120">
        <v>4255</v>
      </c>
      <c r="N141" s="121">
        <f t="shared" ref="N141:N145" si="12">IFERROR(M141/K141-1,"-")</f>
        <v>5.583126550868478E-2</v>
      </c>
    </row>
    <row r="142" spans="2:15" x14ac:dyDescent="0.25">
      <c r="B142" s="119" t="s">
        <v>75</v>
      </c>
      <c r="C142" s="120">
        <v>4649</v>
      </c>
      <c r="D142" s="121">
        <v>-5.1224489795918315E-2</v>
      </c>
      <c r="E142" s="120">
        <v>587</v>
      </c>
      <c r="F142" s="121">
        <f t="shared" si="11"/>
        <v>-0.87373628737362874</v>
      </c>
      <c r="G142" s="120">
        <v>3140</v>
      </c>
      <c r="H142" s="121">
        <f t="shared" si="11"/>
        <v>4.3492333901192506</v>
      </c>
      <c r="I142" s="120">
        <v>4770</v>
      </c>
      <c r="J142" s="121">
        <f t="shared" si="11"/>
        <v>0.51910828025477707</v>
      </c>
      <c r="K142" s="120">
        <v>4864</v>
      </c>
      <c r="L142" s="121">
        <f t="shared" si="11"/>
        <v>1.9706498951781892E-2</v>
      </c>
      <c r="M142" s="120">
        <v>4432</v>
      </c>
      <c r="N142" s="121">
        <f t="shared" si="12"/>
        <v>-8.8815789473684181E-2</v>
      </c>
    </row>
    <row r="143" spans="2:15" x14ac:dyDescent="0.25">
      <c r="B143" s="119" t="s">
        <v>77</v>
      </c>
      <c r="C143" s="120">
        <v>2369</v>
      </c>
      <c r="D143" s="121">
        <v>-0.57643482925084921</v>
      </c>
      <c r="E143" s="120">
        <v>734</v>
      </c>
      <c r="F143" s="121">
        <f t="shared" si="11"/>
        <v>-0.69016462642465171</v>
      </c>
      <c r="G143" s="120">
        <v>3797</v>
      </c>
      <c r="H143" s="121">
        <f t="shared" si="11"/>
        <v>4.1730245231607626</v>
      </c>
      <c r="I143" s="120">
        <v>4902</v>
      </c>
      <c r="J143" s="121">
        <f t="shared" si="11"/>
        <v>0.29101922570450345</v>
      </c>
      <c r="K143" s="120">
        <v>5123</v>
      </c>
      <c r="L143" s="121">
        <f t="shared" si="11"/>
        <v>4.5083639330885328E-2</v>
      </c>
      <c r="M143" s="120">
        <v>4974</v>
      </c>
      <c r="N143" s="121">
        <f t="shared" si="12"/>
        <v>-2.9084520788600465E-2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547</v>
      </c>
      <c r="F144" s="121" t="str">
        <f t="shared" si="11"/>
        <v>-</v>
      </c>
      <c r="G144" s="120">
        <v>3884</v>
      </c>
      <c r="H144" s="121">
        <f t="shared" si="11"/>
        <v>6.1005484460694701</v>
      </c>
      <c r="I144" s="120">
        <v>3848</v>
      </c>
      <c r="J144" s="121">
        <f t="shared" si="11"/>
        <v>-9.2687950566426869E-3</v>
      </c>
      <c r="K144" s="120">
        <v>3449</v>
      </c>
      <c r="L144" s="121">
        <f t="shared" si="11"/>
        <v>-0.1036902286902287</v>
      </c>
      <c r="M144" s="120">
        <v>4974</v>
      </c>
      <c r="N144" s="121">
        <f t="shared" si="12"/>
        <v>0.44215714699913011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771</v>
      </c>
      <c r="F145" s="121" t="str">
        <f t="shared" si="11"/>
        <v>-</v>
      </c>
      <c r="G145" s="120">
        <v>1871</v>
      </c>
      <c r="H145" s="121">
        <f t="shared" si="11"/>
        <v>1.4267185473411153</v>
      </c>
      <c r="I145" s="120">
        <v>2095</v>
      </c>
      <c r="J145" s="121">
        <f t="shared" si="11"/>
        <v>0.119722073757349</v>
      </c>
      <c r="K145" s="120">
        <v>2729</v>
      </c>
      <c r="L145" s="121">
        <f t="shared" si="11"/>
        <v>0.30262529832935559</v>
      </c>
      <c r="M145" s="120">
        <v>4974</v>
      </c>
      <c r="N145" s="121">
        <f t="shared" si="12"/>
        <v>0.82264565775009157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777</v>
      </c>
      <c r="F146" s="121" t="str">
        <f t="shared" si="11"/>
        <v>-</v>
      </c>
      <c r="G146" s="120">
        <v>2403</v>
      </c>
      <c r="H146" s="121">
        <f t="shared" si="11"/>
        <v>2.0926640926640925</v>
      </c>
      <c r="I146" s="120">
        <v>3004</v>
      </c>
      <c r="J146" s="121">
        <f t="shared" si="11"/>
        <v>0.25010403662089065</v>
      </c>
      <c r="K146" s="120">
        <v>2187</v>
      </c>
      <c r="L146" s="121">
        <f t="shared" si="11"/>
        <v>-0.27197070572569904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1389</v>
      </c>
      <c r="F147" s="121" t="str">
        <f t="shared" si="11"/>
        <v>-</v>
      </c>
      <c r="G147" s="120">
        <v>2941</v>
      </c>
      <c r="H147" s="121">
        <f t="shared" si="11"/>
        <v>1.1173506119510441</v>
      </c>
      <c r="I147" s="120">
        <v>2534</v>
      </c>
      <c r="J147" s="121">
        <f t="shared" si="11"/>
        <v>-0.13838830329819785</v>
      </c>
      <c r="K147" s="120">
        <v>2455</v>
      </c>
      <c r="L147" s="121">
        <f t="shared" si="11"/>
        <v>-3.1176006314127869E-2</v>
      </c>
      <c r="M147" s="120"/>
      <c r="N147" s="121"/>
    </row>
    <row r="148" spans="1:15" x14ac:dyDescent="0.25">
      <c r="B148" s="119" t="s">
        <v>87</v>
      </c>
      <c r="C148" s="120">
        <v>1133</v>
      </c>
      <c r="D148" s="121">
        <v>-0.64965986394557818</v>
      </c>
      <c r="E148" s="120">
        <v>1244</v>
      </c>
      <c r="F148" s="121">
        <f t="shared" si="11"/>
        <v>9.7969991173874726E-2</v>
      </c>
      <c r="G148" s="120">
        <v>2558</v>
      </c>
      <c r="H148" s="121">
        <f t="shared" si="11"/>
        <v>1.0562700964630225</v>
      </c>
      <c r="I148" s="120">
        <v>3156</v>
      </c>
      <c r="J148" s="121">
        <f t="shared" si="11"/>
        <v>0.23377638780297105</v>
      </c>
      <c r="K148" s="120">
        <v>3085</v>
      </c>
      <c r="L148" s="121">
        <f t="shared" si="11"/>
        <v>-2.249683143219261E-2</v>
      </c>
      <c r="M148" s="120"/>
      <c r="N148" s="121"/>
    </row>
    <row r="149" spans="1:15" x14ac:dyDescent="0.25">
      <c r="B149" s="119" t="s">
        <v>89</v>
      </c>
      <c r="C149" s="120">
        <v>238</v>
      </c>
      <c r="D149" s="121">
        <v>-0.93713681986265185</v>
      </c>
      <c r="E149" s="120">
        <v>2765</v>
      </c>
      <c r="F149" s="121">
        <f t="shared" si="11"/>
        <v>10.617647058823529</v>
      </c>
      <c r="G149" s="120">
        <v>2665</v>
      </c>
      <c r="H149" s="121">
        <f t="shared" si="11"/>
        <v>-3.6166365280289381E-2</v>
      </c>
      <c r="I149" s="120">
        <v>3076</v>
      </c>
      <c r="J149" s="121">
        <f t="shared" si="11"/>
        <v>0.15422138836772992</v>
      </c>
      <c r="K149" s="120">
        <v>2728</v>
      </c>
      <c r="L149" s="121">
        <f t="shared" si="11"/>
        <v>-0.11313394018205458</v>
      </c>
      <c r="M149" s="120"/>
      <c r="N149" s="121"/>
    </row>
    <row r="150" spans="1:15" x14ac:dyDescent="0.25">
      <c r="A150" s="125"/>
      <c r="B150" s="119" t="s">
        <v>91</v>
      </c>
      <c r="C150" s="120">
        <v>347</v>
      </c>
      <c r="D150" s="121">
        <v>-0.91965732808520495</v>
      </c>
      <c r="E150" s="120">
        <v>3944</v>
      </c>
      <c r="F150" s="121">
        <f t="shared" si="11"/>
        <v>10.36599423631124</v>
      </c>
      <c r="G150" s="120">
        <v>3276</v>
      </c>
      <c r="H150" s="121">
        <f t="shared" si="11"/>
        <v>-0.16937119675456391</v>
      </c>
      <c r="I150" s="120">
        <v>3785</v>
      </c>
      <c r="J150" s="121">
        <f t="shared" si="11"/>
        <v>0.15537240537240526</v>
      </c>
      <c r="K150" s="120">
        <v>4043</v>
      </c>
      <c r="L150" s="121">
        <f t="shared" si="11"/>
        <v>6.816380449141346E-2</v>
      </c>
      <c r="M150" s="120"/>
      <c r="N150" s="121"/>
    </row>
    <row r="151" spans="1:15" x14ac:dyDescent="0.25">
      <c r="B151" s="119" t="s">
        <v>93</v>
      </c>
      <c r="C151" s="120">
        <v>862</v>
      </c>
      <c r="D151" s="121">
        <v>-0.83555894696680655</v>
      </c>
      <c r="E151" s="120">
        <v>4559</v>
      </c>
      <c r="F151" s="121">
        <f t="shared" si="11"/>
        <v>4.2888631090487239</v>
      </c>
      <c r="G151" s="120">
        <v>4655</v>
      </c>
      <c r="H151" s="121">
        <f t="shared" si="11"/>
        <v>2.1057249396797539E-2</v>
      </c>
      <c r="I151" s="120">
        <v>4820</v>
      </c>
      <c r="J151" s="121">
        <f t="shared" si="11"/>
        <v>3.5445757250268439E-2</v>
      </c>
      <c r="K151" s="120">
        <v>4637</v>
      </c>
      <c r="L151" s="121">
        <f t="shared" si="11"/>
        <v>-3.7966804979253088E-2</v>
      </c>
      <c r="M151" s="120"/>
      <c r="N151" s="121"/>
    </row>
    <row r="152" spans="1:15" x14ac:dyDescent="0.25">
      <c r="B152" s="119" t="s">
        <v>95</v>
      </c>
      <c r="C152" s="120">
        <v>854</v>
      </c>
      <c r="D152" s="121">
        <v>-0.78644661165291319</v>
      </c>
      <c r="E152" s="120">
        <v>3993</v>
      </c>
      <c r="F152" s="121">
        <f t="shared" si="11"/>
        <v>3.6756440281030445</v>
      </c>
      <c r="G152" s="120">
        <v>4758</v>
      </c>
      <c r="H152" s="121">
        <f t="shared" si="11"/>
        <v>0.19158527422990224</v>
      </c>
      <c r="I152" s="120">
        <v>4975</v>
      </c>
      <c r="J152" s="121">
        <f t="shared" si="11"/>
        <v>4.5607398066414451E-2</v>
      </c>
      <c r="K152" s="120">
        <v>5171</v>
      </c>
      <c r="L152" s="121">
        <f t="shared" si="11"/>
        <v>3.939698492462318E-2</v>
      </c>
      <c r="M152" s="120"/>
      <c r="N152" s="121"/>
    </row>
    <row r="153" spans="1:15" ht="15.75" x14ac:dyDescent="0.25">
      <c r="B153" s="122" t="s">
        <v>32</v>
      </c>
      <c r="C153" s="123">
        <v>16159</v>
      </c>
      <c r="D153" s="124">
        <v>-0.69162802236598542</v>
      </c>
      <c r="E153" s="123">
        <v>21846</v>
      </c>
      <c r="F153" s="124">
        <f t="shared" si="11"/>
        <v>0.35194009530292725</v>
      </c>
      <c r="G153" s="123">
        <v>39072</v>
      </c>
      <c r="H153" s="124">
        <f t="shared" si="11"/>
        <v>0.78851963746223563</v>
      </c>
      <c r="I153" s="123">
        <v>45133</v>
      </c>
      <c r="J153" s="124">
        <f t="shared" si="11"/>
        <v>0.15512387387387383</v>
      </c>
      <c r="K153" s="123">
        <v>44501</v>
      </c>
      <c r="L153" s="124">
        <f t="shared" si="11"/>
        <v>-1.4003057629672355E-2</v>
      </c>
      <c r="M153" s="123">
        <v>20949</v>
      </c>
      <c r="N153" s="124">
        <v>3.7335974251052173E-2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243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2336</v>
      </c>
      <c r="D163" s="121">
        <v>0.17801311144730203</v>
      </c>
      <c r="E163" s="120">
        <v>719</v>
      </c>
      <c r="F163" s="121">
        <f t="shared" ref="F163:L175" si="13">IFERROR(E163/C163-1,"-")</f>
        <v>-0.69220890410958902</v>
      </c>
      <c r="G163" s="120">
        <v>1823</v>
      </c>
      <c r="H163" s="121">
        <f t="shared" si="13"/>
        <v>1.5354659248956883</v>
      </c>
      <c r="I163" s="120">
        <v>2209</v>
      </c>
      <c r="J163" s="121">
        <f t="shared" si="13"/>
        <v>0.21173889193636852</v>
      </c>
      <c r="K163" s="120">
        <v>2149</v>
      </c>
      <c r="L163" s="121">
        <f t="shared" si="13"/>
        <v>-2.7161611588954249E-2</v>
      </c>
      <c r="M163" s="120">
        <v>2358</v>
      </c>
      <c r="N163" s="121">
        <f t="shared" ref="N163:N167" si="14">IFERROR(M163/K163-1,"-")</f>
        <v>9.7254536993950591E-2</v>
      </c>
    </row>
    <row r="164" spans="2:14" x14ac:dyDescent="0.25">
      <c r="B164" s="119" t="s">
        <v>75</v>
      </c>
      <c r="C164" s="120">
        <v>2719</v>
      </c>
      <c r="D164" s="121">
        <v>0.11434426229508188</v>
      </c>
      <c r="E164" s="120">
        <v>1408</v>
      </c>
      <c r="F164" s="121">
        <f t="shared" si="13"/>
        <v>-0.4821625597646193</v>
      </c>
      <c r="G164" s="120">
        <v>2638</v>
      </c>
      <c r="H164" s="121">
        <f t="shared" si="13"/>
        <v>0.87357954545454541</v>
      </c>
      <c r="I164" s="120">
        <v>2846</v>
      </c>
      <c r="J164" s="121">
        <f t="shared" si="13"/>
        <v>7.8847611827141728E-2</v>
      </c>
      <c r="K164" s="120">
        <v>2914</v>
      </c>
      <c r="L164" s="121">
        <f t="shared" si="13"/>
        <v>2.3893183415319763E-2</v>
      </c>
      <c r="M164" s="120">
        <v>3282</v>
      </c>
      <c r="N164" s="121">
        <f t="shared" si="14"/>
        <v>0.12628689087165412</v>
      </c>
    </row>
    <row r="165" spans="2:14" x14ac:dyDescent="0.25">
      <c r="B165" s="119" t="s">
        <v>77</v>
      </c>
      <c r="C165" s="120">
        <v>744</v>
      </c>
      <c r="D165" s="121">
        <v>-0.63493621197252215</v>
      </c>
      <c r="E165" s="120">
        <v>1099</v>
      </c>
      <c r="F165" s="121">
        <f t="shared" si="13"/>
        <v>0.47715053763440851</v>
      </c>
      <c r="G165" s="120">
        <v>2270</v>
      </c>
      <c r="H165" s="121">
        <f t="shared" si="13"/>
        <v>1.0655141037306644</v>
      </c>
      <c r="I165" s="120">
        <v>2344</v>
      </c>
      <c r="J165" s="121">
        <f t="shared" si="13"/>
        <v>3.2599118942731264E-2</v>
      </c>
      <c r="K165" s="120">
        <v>2307</v>
      </c>
      <c r="L165" s="121">
        <f t="shared" si="13"/>
        <v>-1.5784982935153624E-2</v>
      </c>
      <c r="M165" s="120">
        <v>2669</v>
      </c>
      <c r="N165" s="121">
        <f t="shared" si="14"/>
        <v>0.15691374078890341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810</v>
      </c>
      <c r="F166" s="121" t="str">
        <f t="shared" si="13"/>
        <v>-</v>
      </c>
      <c r="G166" s="120">
        <v>2669</v>
      </c>
      <c r="H166" s="121">
        <f t="shared" si="13"/>
        <v>2.2950617283950616</v>
      </c>
      <c r="I166" s="120">
        <v>3420</v>
      </c>
      <c r="J166" s="121">
        <f t="shared" si="13"/>
        <v>0.28137879355563888</v>
      </c>
      <c r="K166" s="120">
        <v>3021</v>
      </c>
      <c r="L166" s="121">
        <f t="shared" si="13"/>
        <v>-0.1166666666666667</v>
      </c>
      <c r="M166" s="120">
        <v>2612</v>
      </c>
      <c r="N166" s="121">
        <f t="shared" si="14"/>
        <v>-0.13538563389606095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1638</v>
      </c>
      <c r="F167" s="121" t="str">
        <f t="shared" si="13"/>
        <v>-</v>
      </c>
      <c r="G167" s="120">
        <v>2204</v>
      </c>
      <c r="H167" s="121">
        <f t="shared" si="13"/>
        <v>0.34554334554334565</v>
      </c>
      <c r="I167" s="120">
        <v>2278</v>
      </c>
      <c r="J167" s="121">
        <f t="shared" si="13"/>
        <v>3.3575317604355615E-2</v>
      </c>
      <c r="K167" s="120">
        <v>2217</v>
      </c>
      <c r="L167" s="121">
        <f t="shared" si="13"/>
        <v>-2.6777875329236145E-2</v>
      </c>
      <c r="M167" s="120">
        <v>2424</v>
      </c>
      <c r="N167" s="121">
        <f t="shared" si="14"/>
        <v>9.3369418132611681E-2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1226</v>
      </c>
      <c r="F168" s="121" t="str">
        <f t="shared" si="13"/>
        <v>-</v>
      </c>
      <c r="G168" s="120">
        <v>1538</v>
      </c>
      <c r="H168" s="121">
        <f t="shared" si="13"/>
        <v>0.25448613376835238</v>
      </c>
      <c r="I168" s="120">
        <v>1790</v>
      </c>
      <c r="J168" s="121">
        <f t="shared" si="13"/>
        <v>0.16384915474642403</v>
      </c>
      <c r="K168" s="120">
        <v>2073</v>
      </c>
      <c r="L168" s="121">
        <f t="shared" si="13"/>
        <v>0.1581005586592179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2008</v>
      </c>
      <c r="F169" s="121" t="str">
        <f t="shared" si="13"/>
        <v>-</v>
      </c>
      <c r="G169" s="120">
        <v>1994</v>
      </c>
      <c r="H169" s="121">
        <f t="shared" si="13"/>
        <v>-6.9721115537848544E-3</v>
      </c>
      <c r="I169" s="120">
        <v>2053</v>
      </c>
      <c r="J169" s="121">
        <f t="shared" si="13"/>
        <v>2.9588766298896729E-2</v>
      </c>
      <c r="K169" s="120">
        <v>2235</v>
      </c>
      <c r="L169" s="121">
        <f t="shared" si="13"/>
        <v>8.8650754992693592E-2</v>
      </c>
      <c r="M169" s="120"/>
      <c r="N169" s="121"/>
    </row>
    <row r="170" spans="2:14" x14ac:dyDescent="0.25">
      <c r="B170" s="119" t="s">
        <v>87</v>
      </c>
      <c r="C170" s="120">
        <v>954</v>
      </c>
      <c r="D170" s="121">
        <v>-0.58719169190826481</v>
      </c>
      <c r="E170" s="120">
        <v>2395</v>
      </c>
      <c r="F170" s="121">
        <f t="shared" si="13"/>
        <v>1.5104821802935011</v>
      </c>
      <c r="G170" s="120">
        <v>2886</v>
      </c>
      <c r="H170" s="121">
        <f t="shared" si="13"/>
        <v>0.20501043841336108</v>
      </c>
      <c r="I170" s="120">
        <v>2930</v>
      </c>
      <c r="J170" s="121">
        <f t="shared" si="13"/>
        <v>1.524601524601521E-2</v>
      </c>
      <c r="K170" s="120">
        <v>3259</v>
      </c>
      <c r="L170" s="121">
        <f t="shared" si="13"/>
        <v>0.11228668941979514</v>
      </c>
      <c r="M170" s="120"/>
      <c r="N170" s="121"/>
    </row>
    <row r="171" spans="2:14" x14ac:dyDescent="0.25">
      <c r="B171" s="119" t="s">
        <v>89</v>
      </c>
      <c r="C171" s="120">
        <v>368</v>
      </c>
      <c r="D171" s="121">
        <v>-0.77601947656725501</v>
      </c>
      <c r="E171" s="120">
        <v>1381</v>
      </c>
      <c r="F171" s="121">
        <f t="shared" si="13"/>
        <v>2.7527173913043477</v>
      </c>
      <c r="G171" s="120">
        <v>1823</v>
      </c>
      <c r="H171" s="121">
        <f t="shared" si="13"/>
        <v>0.32005792903692987</v>
      </c>
      <c r="I171" s="120">
        <v>1975</v>
      </c>
      <c r="J171" s="121">
        <f t="shared" si="13"/>
        <v>8.3379045529347273E-2</v>
      </c>
      <c r="K171" s="120">
        <v>1850</v>
      </c>
      <c r="L171" s="121">
        <f t="shared" si="13"/>
        <v>-6.3291139240506333E-2</v>
      </c>
      <c r="M171" s="120"/>
      <c r="N171" s="121"/>
    </row>
    <row r="172" spans="2:14" x14ac:dyDescent="0.25">
      <c r="B172" s="119" t="s">
        <v>91</v>
      </c>
      <c r="C172" s="120">
        <v>1343</v>
      </c>
      <c r="D172" s="121">
        <v>-0.33744449925999009</v>
      </c>
      <c r="E172" s="120">
        <v>2655</v>
      </c>
      <c r="F172" s="121">
        <f t="shared" si="13"/>
        <v>0.9769173492181682</v>
      </c>
      <c r="G172" s="120">
        <v>2789</v>
      </c>
      <c r="H172" s="121">
        <f t="shared" si="13"/>
        <v>5.0470809792843685E-2</v>
      </c>
      <c r="I172" s="120">
        <v>2829</v>
      </c>
      <c r="J172" s="121">
        <f t="shared" si="13"/>
        <v>1.4342058085335285E-2</v>
      </c>
      <c r="K172" s="120">
        <v>2728</v>
      </c>
      <c r="L172" s="121">
        <f t="shared" si="13"/>
        <v>-3.5701661364439752E-2</v>
      </c>
      <c r="M172" s="120"/>
      <c r="N172" s="121"/>
    </row>
    <row r="173" spans="2:14" x14ac:dyDescent="0.25">
      <c r="B173" s="119" t="s">
        <v>93</v>
      </c>
      <c r="C173" s="120">
        <v>230</v>
      </c>
      <c r="D173" s="121">
        <v>-0.88764044943820219</v>
      </c>
      <c r="E173" s="120">
        <v>2255</v>
      </c>
      <c r="F173" s="121">
        <f t="shared" si="13"/>
        <v>8.804347826086957</v>
      </c>
      <c r="G173" s="120">
        <v>1953</v>
      </c>
      <c r="H173" s="121">
        <f t="shared" si="13"/>
        <v>-0.13392461197339245</v>
      </c>
      <c r="I173" s="120">
        <v>2171</v>
      </c>
      <c r="J173" s="121">
        <f t="shared" si="13"/>
        <v>0.11162314388120831</v>
      </c>
      <c r="K173" s="120">
        <v>2133</v>
      </c>
      <c r="L173" s="121">
        <f t="shared" si="13"/>
        <v>-1.7503454629203108E-2</v>
      </c>
      <c r="M173" s="120"/>
      <c r="N173" s="121"/>
    </row>
    <row r="174" spans="2:14" x14ac:dyDescent="0.25">
      <c r="B174" s="119" t="s">
        <v>95</v>
      </c>
      <c r="C174" s="120">
        <v>723</v>
      </c>
      <c r="D174" s="121">
        <v>-0.59129451667608812</v>
      </c>
      <c r="E174" s="120">
        <v>2325</v>
      </c>
      <c r="F174" s="121">
        <f t="shared" si="13"/>
        <v>2.2157676348547719</v>
      </c>
      <c r="G174" s="120">
        <v>2681</v>
      </c>
      <c r="H174" s="121">
        <f t="shared" si="13"/>
        <v>0.15311827956989243</v>
      </c>
      <c r="I174" s="120">
        <v>2053</v>
      </c>
      <c r="J174" s="121">
        <f t="shared" si="13"/>
        <v>-0.23424095486758667</v>
      </c>
      <c r="K174" s="120">
        <v>2212</v>
      </c>
      <c r="L174" s="121">
        <f t="shared" si="13"/>
        <v>7.7447637603507147E-2</v>
      </c>
      <c r="M174" s="120"/>
      <c r="N174" s="121"/>
    </row>
    <row r="175" spans="2:14" ht="15.75" x14ac:dyDescent="0.25">
      <c r="B175" s="122" t="s">
        <v>32</v>
      </c>
      <c r="C175" s="123">
        <v>9702</v>
      </c>
      <c r="D175" s="124">
        <v>-0.60245851259987715</v>
      </c>
      <c r="E175" s="123">
        <v>19919</v>
      </c>
      <c r="F175" s="124">
        <f t="shared" si="13"/>
        <v>1.0530818387961247</v>
      </c>
      <c r="G175" s="123">
        <v>27268</v>
      </c>
      <c r="H175" s="124">
        <f t="shared" si="13"/>
        <v>0.36894422410763594</v>
      </c>
      <c r="I175" s="123">
        <v>28898</v>
      </c>
      <c r="J175" s="124">
        <f t="shared" si="13"/>
        <v>5.9777028018189737E-2</v>
      </c>
      <c r="K175" s="123">
        <v>29098</v>
      </c>
      <c r="L175" s="124">
        <f t="shared" si="13"/>
        <v>6.9208941795280143E-3</v>
      </c>
      <c r="M175" s="123">
        <v>13345</v>
      </c>
      <c r="N175" s="124">
        <v>5.8454949238578635E-2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244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4296</v>
      </c>
      <c r="D185" s="121">
        <v>0.11208904996116997</v>
      </c>
      <c r="E185" s="120">
        <v>284</v>
      </c>
      <c r="F185" s="121">
        <f t="shared" ref="F185:L197" si="15">IFERROR(E185/C185-1,"-")</f>
        <v>-0.93389199255121047</v>
      </c>
      <c r="G185" s="120">
        <v>2729</v>
      </c>
      <c r="H185" s="121">
        <f t="shared" si="15"/>
        <v>8.6091549295774641</v>
      </c>
      <c r="I185" s="120">
        <v>4058</v>
      </c>
      <c r="J185" s="121">
        <f t="shared" si="15"/>
        <v>0.48699157200439713</v>
      </c>
      <c r="K185" s="120">
        <v>4254</v>
      </c>
      <c r="L185" s="121">
        <f t="shared" si="15"/>
        <v>4.8299655002464359E-2</v>
      </c>
      <c r="M185" s="120">
        <v>3018</v>
      </c>
      <c r="N185" s="121">
        <f t="shared" ref="N185:N189" si="16">IFERROR(M185/K185-1,"-")</f>
        <v>-0.29055007052186177</v>
      </c>
    </row>
    <row r="186" spans="1:15" x14ac:dyDescent="0.25">
      <c r="B186" s="119" t="s">
        <v>75</v>
      </c>
      <c r="C186" s="120">
        <v>3387</v>
      </c>
      <c r="D186" s="121">
        <v>0.21922246220302366</v>
      </c>
      <c r="E186" s="120">
        <v>59</v>
      </c>
      <c r="F186" s="121">
        <f t="shared" si="15"/>
        <v>-0.98258045467965749</v>
      </c>
      <c r="G186" s="120">
        <v>3069</v>
      </c>
      <c r="H186" s="121">
        <f t="shared" si="15"/>
        <v>51.016949152542374</v>
      </c>
      <c r="I186" s="120">
        <v>3219</v>
      </c>
      <c r="J186" s="121">
        <f t="shared" si="15"/>
        <v>4.8875855327468187E-2</v>
      </c>
      <c r="K186" s="120">
        <v>3831</v>
      </c>
      <c r="L186" s="121">
        <f t="shared" si="15"/>
        <v>0.19012115563839704</v>
      </c>
      <c r="M186" s="120">
        <v>3089</v>
      </c>
      <c r="N186" s="121">
        <f t="shared" si="16"/>
        <v>-0.19368311145914907</v>
      </c>
    </row>
    <row r="187" spans="1:15" x14ac:dyDescent="0.25">
      <c r="B187" s="119" t="s">
        <v>77</v>
      </c>
      <c r="C187" s="120">
        <v>1344</v>
      </c>
      <c r="D187" s="121">
        <v>-0.61501002578057862</v>
      </c>
      <c r="E187" s="120">
        <v>65</v>
      </c>
      <c r="F187" s="121">
        <f t="shared" si="15"/>
        <v>-0.95163690476190477</v>
      </c>
      <c r="G187" s="120">
        <v>3012</v>
      </c>
      <c r="H187" s="121">
        <f t="shared" si="15"/>
        <v>45.338461538461537</v>
      </c>
      <c r="I187" s="120">
        <v>2822</v>
      </c>
      <c r="J187" s="121">
        <f t="shared" si="15"/>
        <v>-6.3081009296148793E-2</v>
      </c>
      <c r="K187" s="120">
        <v>3770</v>
      </c>
      <c r="L187" s="121">
        <f t="shared" si="15"/>
        <v>0.33593196314670437</v>
      </c>
      <c r="M187" s="120">
        <v>3351</v>
      </c>
      <c r="N187" s="121">
        <f t="shared" si="16"/>
        <v>-0.11114058355437662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181</v>
      </c>
      <c r="F188" s="121" t="str">
        <f t="shared" si="15"/>
        <v>-</v>
      </c>
      <c r="G188" s="120">
        <v>3784</v>
      </c>
      <c r="H188" s="121">
        <f t="shared" si="15"/>
        <v>19.906077348066297</v>
      </c>
      <c r="I188" s="120">
        <v>3844</v>
      </c>
      <c r="J188" s="121">
        <f t="shared" si="15"/>
        <v>1.5856236786469413E-2</v>
      </c>
      <c r="K188" s="120">
        <v>4173</v>
      </c>
      <c r="L188" s="121">
        <f t="shared" si="15"/>
        <v>8.5587929240374505E-2</v>
      </c>
      <c r="M188" s="120">
        <v>2803</v>
      </c>
      <c r="N188" s="121">
        <f t="shared" si="16"/>
        <v>-0.32830098250659001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520</v>
      </c>
      <c r="F189" s="121" t="str">
        <f t="shared" si="15"/>
        <v>-</v>
      </c>
      <c r="G189" s="120">
        <v>2653</v>
      </c>
      <c r="H189" s="121">
        <f t="shared" si="15"/>
        <v>4.101923076923077</v>
      </c>
      <c r="I189" s="120">
        <v>3384</v>
      </c>
      <c r="J189" s="121">
        <f t="shared" si="15"/>
        <v>0.27553712777987194</v>
      </c>
      <c r="K189" s="120">
        <v>3296</v>
      </c>
      <c r="L189" s="121">
        <f t="shared" si="15"/>
        <v>-2.6004728132387744E-2</v>
      </c>
      <c r="M189" s="120">
        <v>3239</v>
      </c>
      <c r="N189" s="121">
        <f t="shared" si="16"/>
        <v>-1.7293689320388328E-2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1266</v>
      </c>
      <c r="F190" s="121" t="str">
        <f t="shared" si="15"/>
        <v>-</v>
      </c>
      <c r="G190" s="120">
        <v>2511</v>
      </c>
      <c r="H190" s="121">
        <f t="shared" si="15"/>
        <v>0.98341232227488162</v>
      </c>
      <c r="I190" s="120">
        <v>2974</v>
      </c>
      <c r="J190" s="121">
        <f t="shared" si="15"/>
        <v>0.18438868976503375</v>
      </c>
      <c r="K190" s="120">
        <v>2680</v>
      </c>
      <c r="L190" s="121">
        <f t="shared" si="15"/>
        <v>-9.8856758574310644E-2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2128</v>
      </c>
      <c r="F191" s="121" t="str">
        <f t="shared" si="15"/>
        <v>-</v>
      </c>
      <c r="G191" s="120">
        <v>3593</v>
      </c>
      <c r="H191" s="121">
        <f t="shared" si="15"/>
        <v>0.68843984962406024</v>
      </c>
      <c r="I191" s="120">
        <v>4014</v>
      </c>
      <c r="J191" s="121">
        <f t="shared" si="15"/>
        <v>0.11717227943222941</v>
      </c>
      <c r="K191" s="120">
        <v>4277</v>
      </c>
      <c r="L191" s="121">
        <f t="shared" si="15"/>
        <v>6.5520677628301049E-2</v>
      </c>
      <c r="M191" s="120"/>
      <c r="N191" s="121"/>
    </row>
    <row r="192" spans="1:15" x14ac:dyDescent="0.25">
      <c r="B192" s="119" t="s">
        <v>87</v>
      </c>
      <c r="C192" s="120">
        <v>1493</v>
      </c>
      <c r="D192" s="121">
        <v>-0.50888157894736841</v>
      </c>
      <c r="E192" s="120">
        <v>2402</v>
      </c>
      <c r="F192" s="121">
        <f t="shared" si="15"/>
        <v>0.60884125920964505</v>
      </c>
      <c r="G192" s="120">
        <v>2717</v>
      </c>
      <c r="H192" s="121">
        <f t="shared" si="15"/>
        <v>0.13114071606994182</v>
      </c>
      <c r="I192" s="120">
        <v>3806</v>
      </c>
      <c r="J192" s="121">
        <f t="shared" si="15"/>
        <v>0.40080971659919018</v>
      </c>
      <c r="K192" s="120">
        <v>3503</v>
      </c>
      <c r="L192" s="121">
        <f t="shared" si="15"/>
        <v>-7.9611140304781891E-2</v>
      </c>
      <c r="M192" s="120"/>
      <c r="N192" s="121"/>
    </row>
    <row r="193" spans="2:15" x14ac:dyDescent="0.25">
      <c r="B193" s="119" t="s">
        <v>89</v>
      </c>
      <c r="C193" s="120">
        <v>2218</v>
      </c>
      <c r="D193" s="121">
        <v>-0.36718972895863056</v>
      </c>
      <c r="E193" s="120">
        <v>3200</v>
      </c>
      <c r="F193" s="121">
        <f t="shared" si="15"/>
        <v>0.44274120829576202</v>
      </c>
      <c r="G193" s="120">
        <v>3335</v>
      </c>
      <c r="H193" s="121">
        <f t="shared" si="15"/>
        <v>4.2187500000000044E-2</v>
      </c>
      <c r="I193" s="120">
        <v>3714</v>
      </c>
      <c r="J193" s="121">
        <f t="shared" si="15"/>
        <v>0.11364317841079452</v>
      </c>
      <c r="K193" s="120">
        <v>3091</v>
      </c>
      <c r="L193" s="121">
        <f t="shared" si="15"/>
        <v>-0.16774367259019929</v>
      </c>
      <c r="M193" s="120"/>
      <c r="N193" s="121"/>
    </row>
    <row r="194" spans="2:15" x14ac:dyDescent="0.25">
      <c r="B194" s="119" t="s">
        <v>91</v>
      </c>
      <c r="C194" s="120">
        <v>848</v>
      </c>
      <c r="D194" s="121">
        <v>-0.76385407964355334</v>
      </c>
      <c r="E194" s="120">
        <v>4609</v>
      </c>
      <c r="F194" s="121">
        <f t="shared" si="15"/>
        <v>4.4351415094339623</v>
      </c>
      <c r="G194" s="120">
        <v>3802</v>
      </c>
      <c r="H194" s="121">
        <f t="shared" si="15"/>
        <v>-0.17509221089173355</v>
      </c>
      <c r="I194" s="120">
        <v>4250</v>
      </c>
      <c r="J194" s="121">
        <f t="shared" si="15"/>
        <v>0.11783271962125208</v>
      </c>
      <c r="K194" s="120">
        <v>3949</v>
      </c>
      <c r="L194" s="121">
        <f t="shared" si="15"/>
        <v>-7.082352941176473E-2</v>
      </c>
      <c r="M194" s="120"/>
      <c r="N194" s="121"/>
    </row>
    <row r="195" spans="2:15" x14ac:dyDescent="0.25">
      <c r="B195" s="119" t="s">
        <v>93</v>
      </c>
      <c r="C195" s="120">
        <v>437</v>
      </c>
      <c r="D195" s="121">
        <v>-0.88690476190476186</v>
      </c>
      <c r="E195" s="120">
        <v>4138</v>
      </c>
      <c r="F195" s="121">
        <f t="shared" si="15"/>
        <v>8.469107551487415</v>
      </c>
      <c r="G195" s="120">
        <v>3396</v>
      </c>
      <c r="H195" s="121">
        <f t="shared" si="15"/>
        <v>-0.17931367810536492</v>
      </c>
      <c r="I195" s="120">
        <v>3688</v>
      </c>
      <c r="J195" s="121">
        <f t="shared" si="15"/>
        <v>8.5983510011778508E-2</v>
      </c>
      <c r="K195" s="120">
        <v>3573</v>
      </c>
      <c r="L195" s="121">
        <f t="shared" si="15"/>
        <v>-3.1182212581344904E-2</v>
      </c>
      <c r="M195" s="120"/>
      <c r="N195" s="121"/>
    </row>
    <row r="196" spans="2:15" x14ac:dyDescent="0.25">
      <c r="B196" s="119" t="s">
        <v>95</v>
      </c>
      <c r="C196" s="120">
        <v>554</v>
      </c>
      <c r="D196" s="121">
        <v>-0.86448140900195691</v>
      </c>
      <c r="E196" s="120">
        <v>3955</v>
      </c>
      <c r="F196" s="121">
        <f t="shared" si="15"/>
        <v>6.1389891696750905</v>
      </c>
      <c r="G196" s="120">
        <v>4166</v>
      </c>
      <c r="H196" s="121">
        <f t="shared" si="15"/>
        <v>5.3350189633375456E-2</v>
      </c>
      <c r="I196" s="120">
        <v>4414</v>
      </c>
      <c r="J196" s="121">
        <f t="shared" si="15"/>
        <v>5.9529524723955785E-2</v>
      </c>
      <c r="K196" s="120">
        <v>4236</v>
      </c>
      <c r="L196" s="121">
        <f t="shared" si="15"/>
        <v>-4.0326234707748099E-2</v>
      </c>
      <c r="M196" s="120"/>
      <c r="N196" s="121"/>
    </row>
    <row r="197" spans="2:15" ht="15.75" x14ac:dyDescent="0.25">
      <c r="B197" s="122" t="s">
        <v>32</v>
      </c>
      <c r="C197" s="123">
        <v>15534</v>
      </c>
      <c r="D197" s="124">
        <v>-0.62297946701616425</v>
      </c>
      <c r="E197" s="123">
        <v>22807</v>
      </c>
      <c r="F197" s="124">
        <f t="shared" si="15"/>
        <v>0.46819878975151275</v>
      </c>
      <c r="G197" s="123">
        <v>38767</v>
      </c>
      <c r="H197" s="124">
        <f t="shared" si="15"/>
        <v>0.69978515368088745</v>
      </c>
      <c r="I197" s="123">
        <v>44187</v>
      </c>
      <c r="J197" s="124">
        <f t="shared" si="15"/>
        <v>0.13980963190342299</v>
      </c>
      <c r="K197" s="123">
        <v>44633</v>
      </c>
      <c r="L197" s="124">
        <f t="shared" si="15"/>
        <v>1.0093466404146101E-2</v>
      </c>
      <c r="M197" s="123">
        <v>15500</v>
      </c>
      <c r="N197" s="124">
        <v>-0.19788863589318983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245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4476</v>
      </c>
      <c r="D207" s="121">
        <v>0.13460076045627378</v>
      </c>
      <c r="E207" s="120">
        <v>187</v>
      </c>
      <c r="F207" s="121">
        <f t="shared" ref="F207:L219" si="17">IFERROR(E207/C207-1,"-")</f>
        <v>-0.95822162645218945</v>
      </c>
      <c r="G207" s="120">
        <v>4334</v>
      </c>
      <c r="H207" s="121">
        <f t="shared" si="17"/>
        <v>22.176470588235293</v>
      </c>
      <c r="I207" s="120">
        <v>4245</v>
      </c>
      <c r="J207" s="121">
        <f t="shared" si="17"/>
        <v>-2.0535302261190602E-2</v>
      </c>
      <c r="K207" s="120">
        <v>4309</v>
      </c>
      <c r="L207" s="121">
        <f t="shared" si="17"/>
        <v>1.5076560659599503E-2</v>
      </c>
      <c r="M207" s="120">
        <v>3827</v>
      </c>
      <c r="N207" s="121">
        <f t="shared" ref="N207:N211" si="18">IFERROR(M207/K207-1,"-")</f>
        <v>-0.11185889997679277</v>
      </c>
    </row>
    <row r="208" spans="2:15" x14ac:dyDescent="0.25">
      <c r="B208" s="119" t="s">
        <v>75</v>
      </c>
      <c r="C208" s="120">
        <v>4291</v>
      </c>
      <c r="D208" s="121">
        <v>-8.7780087780088278E-3</v>
      </c>
      <c r="E208" s="120">
        <v>158</v>
      </c>
      <c r="F208" s="121">
        <f t="shared" si="17"/>
        <v>-0.96317874621300392</v>
      </c>
      <c r="G208" s="120">
        <v>4319</v>
      </c>
      <c r="H208" s="121">
        <f t="shared" si="17"/>
        <v>26.335443037974684</v>
      </c>
      <c r="I208" s="120">
        <v>4506</v>
      </c>
      <c r="J208" s="121">
        <f t="shared" si="17"/>
        <v>4.3297059504515012E-2</v>
      </c>
      <c r="K208" s="120">
        <v>4862</v>
      </c>
      <c r="L208" s="121">
        <f t="shared" si="17"/>
        <v>7.9005770084332072E-2</v>
      </c>
      <c r="M208" s="120">
        <v>4791</v>
      </c>
      <c r="N208" s="121">
        <f t="shared" si="18"/>
        <v>-1.4603044014808719E-2</v>
      </c>
    </row>
    <row r="209" spans="2:15" x14ac:dyDescent="0.25">
      <c r="B209" s="119" t="s">
        <v>77</v>
      </c>
      <c r="C209" s="120">
        <v>1680</v>
      </c>
      <c r="D209" s="121">
        <v>-0.61774744027303752</v>
      </c>
      <c r="E209" s="120">
        <v>128</v>
      </c>
      <c r="F209" s="121">
        <f t="shared" si="17"/>
        <v>-0.92380952380952386</v>
      </c>
      <c r="G209" s="120">
        <v>4676</v>
      </c>
      <c r="H209" s="121">
        <f t="shared" si="17"/>
        <v>35.53125</v>
      </c>
      <c r="I209" s="120">
        <v>3660</v>
      </c>
      <c r="J209" s="121">
        <f t="shared" si="17"/>
        <v>-0.21727972626176217</v>
      </c>
      <c r="K209" s="120">
        <v>3687</v>
      </c>
      <c r="L209" s="121">
        <f t="shared" si="17"/>
        <v>7.3770491803277771E-3</v>
      </c>
      <c r="M209" s="120">
        <v>4448</v>
      </c>
      <c r="N209" s="121">
        <f t="shared" si="18"/>
        <v>0.20640086791429346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98</v>
      </c>
      <c r="F210" s="121" t="str">
        <f t="shared" si="17"/>
        <v>-</v>
      </c>
      <c r="G210" s="120">
        <v>6026</v>
      </c>
      <c r="H210" s="121">
        <f t="shared" si="17"/>
        <v>60.489795918367349</v>
      </c>
      <c r="I210" s="120">
        <v>5451</v>
      </c>
      <c r="J210" s="121">
        <f t="shared" si="17"/>
        <v>-9.5419847328244267E-2</v>
      </c>
      <c r="K210" s="120">
        <v>5828</v>
      </c>
      <c r="L210" s="121">
        <f t="shared" si="17"/>
        <v>6.9161621720785105E-2</v>
      </c>
      <c r="M210" s="120">
        <v>4484</v>
      </c>
      <c r="N210" s="121">
        <f t="shared" si="18"/>
        <v>-0.23061084420041178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399</v>
      </c>
      <c r="F211" s="121" t="str">
        <f t="shared" si="17"/>
        <v>-</v>
      </c>
      <c r="G211" s="120">
        <v>5608</v>
      </c>
      <c r="H211" s="121">
        <f t="shared" si="17"/>
        <v>13.055137844611529</v>
      </c>
      <c r="I211" s="120">
        <v>3597</v>
      </c>
      <c r="J211" s="121">
        <f t="shared" si="17"/>
        <v>-0.35859486447931521</v>
      </c>
      <c r="K211" s="120">
        <v>4917</v>
      </c>
      <c r="L211" s="121">
        <f t="shared" si="17"/>
        <v>0.3669724770642202</v>
      </c>
      <c r="M211" s="120">
        <v>3588</v>
      </c>
      <c r="N211" s="121">
        <f t="shared" si="18"/>
        <v>-0.27028676021964615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2167</v>
      </c>
      <c r="F212" s="121" t="str">
        <f t="shared" si="17"/>
        <v>-</v>
      </c>
      <c r="G212" s="120">
        <v>4084</v>
      </c>
      <c r="H212" s="121">
        <f t="shared" si="17"/>
        <v>0.88463313336409777</v>
      </c>
      <c r="I212" s="120">
        <v>3985</v>
      </c>
      <c r="J212" s="121">
        <f t="shared" si="17"/>
        <v>-2.4240940254652288E-2</v>
      </c>
      <c r="K212" s="120">
        <v>3969</v>
      </c>
      <c r="L212" s="121">
        <f t="shared" si="17"/>
        <v>-4.0150564617315032E-3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2798</v>
      </c>
      <c r="F213" s="121" t="str">
        <f t="shared" si="17"/>
        <v>-</v>
      </c>
      <c r="G213" s="120">
        <v>5544</v>
      </c>
      <c r="H213" s="121">
        <f t="shared" si="17"/>
        <v>0.98141529664045746</v>
      </c>
      <c r="I213" s="120">
        <v>4636</v>
      </c>
      <c r="J213" s="121">
        <f t="shared" si="17"/>
        <v>-0.1637806637806638</v>
      </c>
      <c r="K213" s="120">
        <v>5583</v>
      </c>
      <c r="L213" s="121">
        <f t="shared" si="17"/>
        <v>0.20427092320966356</v>
      </c>
      <c r="M213" s="120"/>
      <c r="N213" s="121"/>
    </row>
    <row r="214" spans="2:15" x14ac:dyDescent="0.25">
      <c r="B214" s="119" t="s">
        <v>87</v>
      </c>
      <c r="C214" s="120">
        <v>1495</v>
      </c>
      <c r="D214" s="121">
        <v>-0.76382306477093209</v>
      </c>
      <c r="E214" s="120">
        <v>4124</v>
      </c>
      <c r="F214" s="121">
        <f t="shared" si="17"/>
        <v>1.7585284280936455</v>
      </c>
      <c r="G214" s="120">
        <v>5675</v>
      </c>
      <c r="H214" s="121">
        <f t="shared" si="17"/>
        <v>0.37609117361784672</v>
      </c>
      <c r="I214" s="120">
        <v>6242</v>
      </c>
      <c r="J214" s="121">
        <f t="shared" si="17"/>
        <v>9.9911894273127855E-2</v>
      </c>
      <c r="K214" s="120">
        <v>5700</v>
      </c>
      <c r="L214" s="121">
        <f t="shared" si="17"/>
        <v>-8.6831143864146143E-2</v>
      </c>
      <c r="M214" s="120"/>
      <c r="N214" s="121"/>
    </row>
    <row r="215" spans="2:15" x14ac:dyDescent="0.25">
      <c r="B215" s="119" t="s">
        <v>89</v>
      </c>
      <c r="C215" s="120">
        <v>158</v>
      </c>
      <c r="D215" s="121">
        <v>-0.95909914574165156</v>
      </c>
      <c r="E215" s="120">
        <v>4567</v>
      </c>
      <c r="F215" s="121">
        <f t="shared" si="17"/>
        <v>27.905063291139239</v>
      </c>
      <c r="G215" s="120">
        <v>4984</v>
      </c>
      <c r="H215" s="121">
        <f t="shared" si="17"/>
        <v>9.1307203853733254E-2</v>
      </c>
      <c r="I215" s="120">
        <v>5095</v>
      </c>
      <c r="J215" s="121">
        <f t="shared" si="17"/>
        <v>2.227126805778501E-2</v>
      </c>
      <c r="K215" s="120">
        <v>4458</v>
      </c>
      <c r="L215" s="121">
        <f t="shared" si="17"/>
        <v>-0.1250245338567223</v>
      </c>
      <c r="M215" s="120"/>
      <c r="N215" s="121"/>
    </row>
    <row r="216" spans="2:15" x14ac:dyDescent="0.25">
      <c r="B216" s="119" t="s">
        <v>91</v>
      </c>
      <c r="C216" s="120">
        <v>293</v>
      </c>
      <c r="D216" s="121">
        <v>-0.93619337979094075</v>
      </c>
      <c r="E216" s="120">
        <v>6416</v>
      </c>
      <c r="F216" s="121">
        <f t="shared" si="17"/>
        <v>20.897610921501705</v>
      </c>
      <c r="G216" s="120">
        <v>4122</v>
      </c>
      <c r="H216" s="121">
        <f t="shared" si="17"/>
        <v>-0.35754364089775559</v>
      </c>
      <c r="I216" s="120">
        <v>5150</v>
      </c>
      <c r="J216" s="121">
        <f t="shared" si="17"/>
        <v>0.24939349830179514</v>
      </c>
      <c r="K216" s="120">
        <v>5940</v>
      </c>
      <c r="L216" s="121">
        <f t="shared" si="17"/>
        <v>0.15339805825242725</v>
      </c>
      <c r="M216" s="120"/>
      <c r="N216" s="121"/>
    </row>
    <row r="217" spans="2:15" x14ac:dyDescent="0.25">
      <c r="B217" s="119" t="s">
        <v>93</v>
      </c>
      <c r="C217" s="120">
        <v>655</v>
      </c>
      <c r="D217" s="121">
        <v>-0.82325957906098224</v>
      </c>
      <c r="E217" s="120">
        <v>5036</v>
      </c>
      <c r="F217" s="121">
        <f t="shared" si="17"/>
        <v>6.6885496183206108</v>
      </c>
      <c r="G217" s="120">
        <v>3873</v>
      </c>
      <c r="H217" s="121">
        <f t="shared" si="17"/>
        <v>-0.23093725178713265</v>
      </c>
      <c r="I217" s="120">
        <v>4206</v>
      </c>
      <c r="J217" s="121">
        <f t="shared" si="17"/>
        <v>8.5979860573199174E-2</v>
      </c>
      <c r="K217" s="120">
        <v>4195</v>
      </c>
      <c r="L217" s="121">
        <f t="shared" si="17"/>
        <v>-2.6153114598193028E-3</v>
      </c>
      <c r="M217" s="120"/>
      <c r="N217" s="121"/>
    </row>
    <row r="218" spans="2:15" x14ac:dyDescent="0.25">
      <c r="B218" s="119" t="s">
        <v>95</v>
      </c>
      <c r="C218" s="120">
        <v>571</v>
      </c>
      <c r="D218" s="121">
        <v>-0.85048442000523694</v>
      </c>
      <c r="E218" s="120">
        <v>4599</v>
      </c>
      <c r="F218" s="121">
        <f t="shared" si="17"/>
        <v>7.0542907180385281</v>
      </c>
      <c r="G218" s="120">
        <v>3770</v>
      </c>
      <c r="H218" s="121">
        <f t="shared" si="17"/>
        <v>-0.18025657751685153</v>
      </c>
      <c r="I218" s="120">
        <v>4705</v>
      </c>
      <c r="J218" s="121">
        <f t="shared" si="17"/>
        <v>0.24801061007957559</v>
      </c>
      <c r="K218" s="120">
        <v>4450</v>
      </c>
      <c r="L218" s="121">
        <f t="shared" si="17"/>
        <v>-5.4197662061636565E-2</v>
      </c>
      <c r="M218" s="120"/>
      <c r="N218" s="121"/>
    </row>
    <row r="219" spans="2:15" ht="15.75" x14ac:dyDescent="0.25">
      <c r="B219" s="122" t="s">
        <v>32</v>
      </c>
      <c r="C219" s="123">
        <v>15410</v>
      </c>
      <c r="D219" s="124">
        <v>-0.71404713304880318</v>
      </c>
      <c r="E219" s="123">
        <v>30677</v>
      </c>
      <c r="F219" s="124">
        <f t="shared" si="17"/>
        <v>0.99072031148604811</v>
      </c>
      <c r="G219" s="123">
        <v>57015</v>
      </c>
      <c r="H219" s="124">
        <f t="shared" si="17"/>
        <v>0.85855852919125075</v>
      </c>
      <c r="I219" s="123">
        <v>55478</v>
      </c>
      <c r="J219" s="124">
        <f t="shared" si="17"/>
        <v>-2.6957818118039101E-2</v>
      </c>
      <c r="K219" s="123">
        <v>57898</v>
      </c>
      <c r="L219" s="124">
        <f t="shared" si="17"/>
        <v>4.3620894769097696E-2</v>
      </c>
      <c r="M219" s="123">
        <v>21138</v>
      </c>
      <c r="N219" s="124">
        <v>-0.10443587679532262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244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4296</v>
      </c>
      <c r="D229" s="121">
        <v>0.11208904996116997</v>
      </c>
      <c r="E229" s="120">
        <v>284</v>
      </c>
      <c r="F229" s="121">
        <f t="shared" ref="F229:L241" si="19">IFERROR(E229/C229-1,"-")</f>
        <v>-0.93389199255121047</v>
      </c>
      <c r="G229" s="120">
        <v>2729</v>
      </c>
      <c r="H229" s="121">
        <f t="shared" si="19"/>
        <v>8.6091549295774641</v>
      </c>
      <c r="I229" s="120">
        <v>4058</v>
      </c>
      <c r="J229" s="121">
        <f t="shared" si="19"/>
        <v>0.48699157200439713</v>
      </c>
      <c r="K229" s="120">
        <v>4254</v>
      </c>
      <c r="L229" s="121">
        <f t="shared" si="19"/>
        <v>4.8299655002464359E-2</v>
      </c>
      <c r="M229" s="120">
        <v>3018</v>
      </c>
      <c r="N229" s="121">
        <f t="shared" ref="N229:N233" si="20">IFERROR(M229/K229-1,"-")</f>
        <v>-0.29055007052186177</v>
      </c>
    </row>
    <row r="230" spans="2:15" x14ac:dyDescent="0.25">
      <c r="B230" s="119" t="s">
        <v>75</v>
      </c>
      <c r="C230" s="120">
        <v>3387</v>
      </c>
      <c r="D230" s="121">
        <v>0.21922246220302366</v>
      </c>
      <c r="E230" s="120">
        <v>59</v>
      </c>
      <c r="F230" s="121">
        <f t="shared" si="19"/>
        <v>-0.98258045467965749</v>
      </c>
      <c r="G230" s="120">
        <v>3069</v>
      </c>
      <c r="H230" s="121">
        <f t="shared" si="19"/>
        <v>51.016949152542374</v>
      </c>
      <c r="I230" s="120">
        <v>3219</v>
      </c>
      <c r="J230" s="121">
        <f t="shared" si="19"/>
        <v>4.8875855327468187E-2</v>
      </c>
      <c r="K230" s="120">
        <v>3831</v>
      </c>
      <c r="L230" s="121">
        <f t="shared" si="19"/>
        <v>0.19012115563839704</v>
      </c>
      <c r="M230" s="120">
        <v>3089</v>
      </c>
      <c r="N230" s="121">
        <f t="shared" si="20"/>
        <v>-0.19368311145914907</v>
      </c>
    </row>
    <row r="231" spans="2:15" x14ac:dyDescent="0.25">
      <c r="B231" s="119" t="s">
        <v>77</v>
      </c>
      <c r="C231" s="120">
        <v>1344</v>
      </c>
      <c r="D231" s="121">
        <v>-0.61501002578057862</v>
      </c>
      <c r="E231" s="120">
        <v>65</v>
      </c>
      <c r="F231" s="121">
        <f t="shared" si="19"/>
        <v>-0.95163690476190477</v>
      </c>
      <c r="G231" s="120">
        <v>3012</v>
      </c>
      <c r="H231" s="121">
        <f t="shared" si="19"/>
        <v>45.338461538461537</v>
      </c>
      <c r="I231" s="120">
        <v>2822</v>
      </c>
      <c r="J231" s="121">
        <f t="shared" si="19"/>
        <v>-6.3081009296148793E-2</v>
      </c>
      <c r="K231" s="120">
        <v>3770</v>
      </c>
      <c r="L231" s="121">
        <f t="shared" si="19"/>
        <v>0.33593196314670437</v>
      </c>
      <c r="M231" s="120">
        <v>3351</v>
      </c>
      <c r="N231" s="121">
        <f t="shared" si="20"/>
        <v>-0.11114058355437662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181</v>
      </c>
      <c r="F232" s="121" t="str">
        <f t="shared" si="19"/>
        <v>-</v>
      </c>
      <c r="G232" s="120">
        <v>3784</v>
      </c>
      <c r="H232" s="121">
        <f t="shared" si="19"/>
        <v>19.906077348066297</v>
      </c>
      <c r="I232" s="120">
        <v>3844</v>
      </c>
      <c r="J232" s="121">
        <f t="shared" si="19"/>
        <v>1.5856236786469413E-2</v>
      </c>
      <c r="K232" s="120">
        <v>4173</v>
      </c>
      <c r="L232" s="121">
        <f t="shared" si="19"/>
        <v>8.5587929240374505E-2</v>
      </c>
      <c r="M232" s="120">
        <v>2803</v>
      </c>
      <c r="N232" s="121">
        <f t="shared" si="20"/>
        <v>-0.32830098250659001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520</v>
      </c>
      <c r="F233" s="121" t="str">
        <f t="shared" si="19"/>
        <v>-</v>
      </c>
      <c r="G233" s="120">
        <v>2653</v>
      </c>
      <c r="H233" s="121">
        <f t="shared" si="19"/>
        <v>4.101923076923077</v>
      </c>
      <c r="I233" s="120">
        <v>3384</v>
      </c>
      <c r="J233" s="121">
        <f t="shared" si="19"/>
        <v>0.27553712777987194</v>
      </c>
      <c r="K233" s="120">
        <v>3296</v>
      </c>
      <c r="L233" s="121">
        <f t="shared" si="19"/>
        <v>-2.6004728132387744E-2</v>
      </c>
      <c r="M233" s="120">
        <v>3239</v>
      </c>
      <c r="N233" s="121">
        <f t="shared" si="20"/>
        <v>-1.7293689320388328E-2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1266</v>
      </c>
      <c r="F234" s="121" t="str">
        <f t="shared" si="19"/>
        <v>-</v>
      </c>
      <c r="G234" s="120">
        <v>2511</v>
      </c>
      <c r="H234" s="121">
        <f t="shared" si="19"/>
        <v>0.98341232227488162</v>
      </c>
      <c r="I234" s="120">
        <v>2974</v>
      </c>
      <c r="J234" s="121">
        <f t="shared" si="19"/>
        <v>0.18438868976503375</v>
      </c>
      <c r="K234" s="120">
        <v>2680</v>
      </c>
      <c r="L234" s="121">
        <f t="shared" si="19"/>
        <v>-9.8856758574310644E-2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2128</v>
      </c>
      <c r="F235" s="121" t="str">
        <f t="shared" si="19"/>
        <v>-</v>
      </c>
      <c r="G235" s="120">
        <v>3593</v>
      </c>
      <c r="H235" s="121">
        <f t="shared" si="19"/>
        <v>0.68843984962406024</v>
      </c>
      <c r="I235" s="120">
        <v>4014</v>
      </c>
      <c r="J235" s="121">
        <f t="shared" si="19"/>
        <v>0.11717227943222941</v>
      </c>
      <c r="K235" s="120">
        <v>4277</v>
      </c>
      <c r="L235" s="121">
        <f t="shared" si="19"/>
        <v>6.5520677628301049E-2</v>
      </c>
      <c r="M235" s="120"/>
      <c r="N235" s="121"/>
    </row>
    <row r="236" spans="2:15" x14ac:dyDescent="0.25">
      <c r="B236" s="119" t="s">
        <v>87</v>
      </c>
      <c r="C236" s="120">
        <v>1493</v>
      </c>
      <c r="D236" s="121">
        <v>-0.50888157894736841</v>
      </c>
      <c r="E236" s="120">
        <v>2402</v>
      </c>
      <c r="F236" s="121">
        <f t="shared" si="19"/>
        <v>0.60884125920964505</v>
      </c>
      <c r="G236" s="120">
        <v>2717</v>
      </c>
      <c r="H236" s="121">
        <f t="shared" si="19"/>
        <v>0.13114071606994182</v>
      </c>
      <c r="I236" s="120">
        <v>3806</v>
      </c>
      <c r="J236" s="121">
        <f t="shared" si="19"/>
        <v>0.40080971659919018</v>
      </c>
      <c r="K236" s="120">
        <v>3503</v>
      </c>
      <c r="L236" s="121">
        <f t="shared" si="19"/>
        <v>-7.9611140304781891E-2</v>
      </c>
      <c r="M236" s="120"/>
      <c r="N236" s="121"/>
    </row>
    <row r="237" spans="2:15" x14ac:dyDescent="0.25">
      <c r="B237" s="119" t="s">
        <v>89</v>
      </c>
      <c r="C237" s="120">
        <v>2218</v>
      </c>
      <c r="D237" s="121">
        <v>-0.36718972895863056</v>
      </c>
      <c r="E237" s="120">
        <v>3200</v>
      </c>
      <c r="F237" s="121">
        <f t="shared" si="19"/>
        <v>0.44274120829576202</v>
      </c>
      <c r="G237" s="120">
        <v>3335</v>
      </c>
      <c r="H237" s="121">
        <f t="shared" si="19"/>
        <v>4.2187500000000044E-2</v>
      </c>
      <c r="I237" s="120">
        <v>3714</v>
      </c>
      <c r="J237" s="121">
        <f t="shared" si="19"/>
        <v>0.11364317841079452</v>
      </c>
      <c r="K237" s="120">
        <v>3091</v>
      </c>
      <c r="L237" s="121">
        <f t="shared" si="19"/>
        <v>-0.16774367259019929</v>
      </c>
      <c r="M237" s="120"/>
      <c r="N237" s="121"/>
    </row>
    <row r="238" spans="2:15" x14ac:dyDescent="0.25">
      <c r="B238" s="119" t="s">
        <v>91</v>
      </c>
      <c r="C238" s="120">
        <v>848</v>
      </c>
      <c r="D238" s="121">
        <v>-0.76385407964355334</v>
      </c>
      <c r="E238" s="120">
        <v>4609</v>
      </c>
      <c r="F238" s="121">
        <f t="shared" si="19"/>
        <v>4.4351415094339623</v>
      </c>
      <c r="G238" s="120">
        <v>3802</v>
      </c>
      <c r="H238" s="121">
        <f t="shared" si="19"/>
        <v>-0.17509221089173355</v>
      </c>
      <c r="I238" s="120">
        <v>4250</v>
      </c>
      <c r="J238" s="121">
        <f t="shared" si="19"/>
        <v>0.11783271962125208</v>
      </c>
      <c r="K238" s="120">
        <v>3949</v>
      </c>
      <c r="L238" s="121">
        <f t="shared" si="19"/>
        <v>-7.082352941176473E-2</v>
      </c>
      <c r="M238" s="120"/>
      <c r="N238" s="121"/>
    </row>
    <row r="239" spans="2:15" x14ac:dyDescent="0.25">
      <c r="B239" s="119" t="s">
        <v>93</v>
      </c>
      <c r="C239" s="120">
        <v>437</v>
      </c>
      <c r="D239" s="121">
        <v>-0.88690476190476186</v>
      </c>
      <c r="E239" s="120">
        <v>4138</v>
      </c>
      <c r="F239" s="121">
        <f t="shared" si="19"/>
        <v>8.469107551487415</v>
      </c>
      <c r="G239" s="120">
        <v>3396</v>
      </c>
      <c r="H239" s="121">
        <f t="shared" si="19"/>
        <v>-0.17931367810536492</v>
      </c>
      <c r="I239" s="120">
        <v>3688</v>
      </c>
      <c r="J239" s="121">
        <f t="shared" si="19"/>
        <v>8.5983510011778508E-2</v>
      </c>
      <c r="K239" s="120">
        <v>3573</v>
      </c>
      <c r="L239" s="121">
        <f t="shared" si="19"/>
        <v>-3.1182212581344904E-2</v>
      </c>
      <c r="M239" s="120"/>
      <c r="N239" s="121"/>
    </row>
    <row r="240" spans="2:15" x14ac:dyDescent="0.25">
      <c r="B240" s="119" t="s">
        <v>95</v>
      </c>
      <c r="C240" s="120">
        <v>554</v>
      </c>
      <c r="D240" s="121">
        <v>-0.86448140900195691</v>
      </c>
      <c r="E240" s="120">
        <v>3955</v>
      </c>
      <c r="F240" s="121">
        <f t="shared" si="19"/>
        <v>6.1389891696750905</v>
      </c>
      <c r="G240" s="120">
        <v>4166</v>
      </c>
      <c r="H240" s="121">
        <f t="shared" si="19"/>
        <v>5.3350189633375456E-2</v>
      </c>
      <c r="I240" s="120">
        <v>4414</v>
      </c>
      <c r="J240" s="121">
        <f t="shared" si="19"/>
        <v>5.9529524723955785E-2</v>
      </c>
      <c r="K240" s="120">
        <v>4236</v>
      </c>
      <c r="L240" s="121">
        <f t="shared" si="19"/>
        <v>-4.0326234707748099E-2</v>
      </c>
      <c r="M240" s="120"/>
      <c r="N240" s="121"/>
    </row>
    <row r="241" spans="2:15" ht="15.75" x14ac:dyDescent="0.25">
      <c r="B241" s="122" t="s">
        <v>32</v>
      </c>
      <c r="C241" s="123">
        <v>15534</v>
      </c>
      <c r="D241" s="124">
        <v>-0.62297946701616425</v>
      </c>
      <c r="E241" s="123">
        <v>22807</v>
      </c>
      <c r="F241" s="124">
        <f t="shared" si="19"/>
        <v>0.46819878975151275</v>
      </c>
      <c r="G241" s="123">
        <v>38767</v>
      </c>
      <c r="H241" s="124">
        <f t="shared" si="19"/>
        <v>0.69978515368088745</v>
      </c>
      <c r="I241" s="123">
        <v>44187</v>
      </c>
      <c r="J241" s="124">
        <f t="shared" si="19"/>
        <v>0.13980963190342299</v>
      </c>
      <c r="K241" s="123">
        <v>44633</v>
      </c>
      <c r="L241" s="124">
        <f t="shared" si="19"/>
        <v>1.0093466404146101E-2</v>
      </c>
      <c r="M241" s="123">
        <v>15500</v>
      </c>
      <c r="N241" s="124">
        <v>-0.19788863589318983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246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3686</v>
      </c>
      <c r="D251" s="121">
        <v>-8.5359801488833709E-2</v>
      </c>
      <c r="E251" s="120">
        <v>75</v>
      </c>
      <c r="F251" s="121">
        <f t="shared" ref="F251:L263" si="21">IFERROR(E251/C251-1,"-")</f>
        <v>-0.9796527400976669</v>
      </c>
      <c r="G251" s="120">
        <v>3265</v>
      </c>
      <c r="H251" s="121">
        <f t="shared" si="21"/>
        <v>42.533333333333331</v>
      </c>
      <c r="I251" s="120">
        <v>3804</v>
      </c>
      <c r="J251" s="121">
        <f t="shared" si="21"/>
        <v>0.165084226646248</v>
      </c>
      <c r="K251" s="120">
        <v>3499</v>
      </c>
      <c r="L251" s="121">
        <f t="shared" si="21"/>
        <v>-8.0178759200841165E-2</v>
      </c>
      <c r="M251" s="120">
        <v>3174</v>
      </c>
      <c r="N251" s="121">
        <f t="shared" ref="N251:N255" si="22">IFERROR(M251/K251-1,"-")</f>
        <v>-9.2883681051729061E-2</v>
      </c>
    </row>
    <row r="252" spans="2:15" x14ac:dyDescent="0.25">
      <c r="B252" s="119" t="s">
        <v>75</v>
      </c>
      <c r="C252" s="120">
        <v>4220</v>
      </c>
      <c r="D252" s="121">
        <v>-1.6087666122639344E-2</v>
      </c>
      <c r="E252" s="120">
        <v>31</v>
      </c>
      <c r="F252" s="121">
        <f t="shared" si="21"/>
        <v>-0.99265402843601891</v>
      </c>
      <c r="G252" s="120">
        <v>3518</v>
      </c>
      <c r="H252" s="121">
        <f t="shared" si="21"/>
        <v>112.48387096774194</v>
      </c>
      <c r="I252" s="120">
        <v>4227</v>
      </c>
      <c r="J252" s="121">
        <f t="shared" si="21"/>
        <v>0.20153496304718588</v>
      </c>
      <c r="K252" s="120">
        <v>3701</v>
      </c>
      <c r="L252" s="121">
        <f t="shared" si="21"/>
        <v>-0.12443813579370711</v>
      </c>
      <c r="M252" s="120">
        <v>3548</v>
      </c>
      <c r="N252" s="121">
        <f t="shared" si="22"/>
        <v>-4.1340178330180999E-2</v>
      </c>
    </row>
    <row r="253" spans="2:15" x14ac:dyDescent="0.25">
      <c r="B253" s="119" t="s">
        <v>77</v>
      </c>
      <c r="C253" s="120">
        <v>1681</v>
      </c>
      <c r="D253" s="121">
        <v>-0.69240622140896613</v>
      </c>
      <c r="E253" s="120">
        <v>49</v>
      </c>
      <c r="F253" s="121">
        <f t="shared" si="21"/>
        <v>-0.97085068411659725</v>
      </c>
      <c r="G253" s="120">
        <v>3255</v>
      </c>
      <c r="H253" s="121">
        <f t="shared" si="21"/>
        <v>65.428571428571431</v>
      </c>
      <c r="I253" s="120">
        <v>3538</v>
      </c>
      <c r="J253" s="121">
        <f t="shared" si="21"/>
        <v>8.6943164362519143E-2</v>
      </c>
      <c r="K253" s="120">
        <v>3652</v>
      </c>
      <c r="L253" s="121">
        <f t="shared" si="21"/>
        <v>3.2221594120972252E-2</v>
      </c>
      <c r="M253" s="120">
        <v>3801</v>
      </c>
      <c r="N253" s="121">
        <f t="shared" si="22"/>
        <v>4.0799561883899216E-2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7</v>
      </c>
      <c r="F254" s="121" t="str">
        <f t="shared" si="21"/>
        <v>-</v>
      </c>
      <c r="G254" s="120">
        <v>1581</v>
      </c>
      <c r="H254" s="121">
        <f t="shared" si="21"/>
        <v>224.85714285714286</v>
      </c>
      <c r="I254" s="120">
        <v>2016</v>
      </c>
      <c r="J254" s="121">
        <f t="shared" si="21"/>
        <v>0.27514231499051234</v>
      </c>
      <c r="K254" s="120">
        <v>1220</v>
      </c>
      <c r="L254" s="121">
        <f t="shared" si="21"/>
        <v>-0.39484126984126988</v>
      </c>
      <c r="M254" s="120">
        <v>2096</v>
      </c>
      <c r="N254" s="121">
        <f t="shared" si="22"/>
        <v>0.71803278688524586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7</v>
      </c>
      <c r="F255" s="121" t="str">
        <f t="shared" si="21"/>
        <v>-</v>
      </c>
      <c r="G255" s="120">
        <v>355</v>
      </c>
      <c r="H255" s="121">
        <f t="shared" si="21"/>
        <v>49.714285714285715</v>
      </c>
      <c r="I255" s="120">
        <v>333</v>
      </c>
      <c r="J255" s="121">
        <f t="shared" si="21"/>
        <v>-6.1971830985915521E-2</v>
      </c>
      <c r="K255" s="120">
        <v>530</v>
      </c>
      <c r="L255" s="121">
        <f t="shared" si="21"/>
        <v>0.59159159159159169</v>
      </c>
      <c r="M255" s="120">
        <v>415</v>
      </c>
      <c r="N255" s="121">
        <f t="shared" si="22"/>
        <v>-0.21698113207547165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197</v>
      </c>
      <c r="F256" s="121" t="str">
        <f t="shared" si="21"/>
        <v>-</v>
      </c>
      <c r="G256" s="120">
        <v>320</v>
      </c>
      <c r="H256" s="121">
        <f t="shared" si="21"/>
        <v>0.62436548223350252</v>
      </c>
      <c r="I256" s="120">
        <v>529</v>
      </c>
      <c r="J256" s="121">
        <f t="shared" si="21"/>
        <v>0.65312499999999996</v>
      </c>
      <c r="K256" s="120">
        <v>371</v>
      </c>
      <c r="L256" s="121">
        <f t="shared" si="21"/>
        <v>-0.29867674858223059</v>
      </c>
      <c r="M256" s="120"/>
      <c r="N256" s="121"/>
    </row>
    <row r="257" spans="2:15" x14ac:dyDescent="0.25">
      <c r="B257" s="119" t="s">
        <v>85</v>
      </c>
      <c r="C257" s="120">
        <v>0</v>
      </c>
      <c r="D257" s="121">
        <v>-1</v>
      </c>
      <c r="E257" s="120">
        <v>841</v>
      </c>
      <c r="F257" s="121" t="str">
        <f t="shared" si="21"/>
        <v>-</v>
      </c>
      <c r="G257" s="120">
        <v>835</v>
      </c>
      <c r="H257" s="121">
        <f t="shared" si="21"/>
        <v>-7.1343638525565023E-3</v>
      </c>
      <c r="I257" s="120">
        <v>491</v>
      </c>
      <c r="J257" s="121">
        <f t="shared" si="21"/>
        <v>-0.41197604790419162</v>
      </c>
      <c r="K257" s="120">
        <v>639</v>
      </c>
      <c r="L257" s="121">
        <f t="shared" si="21"/>
        <v>0.30142566191446019</v>
      </c>
      <c r="M257" s="120"/>
      <c r="N257" s="121"/>
    </row>
    <row r="258" spans="2:15" x14ac:dyDescent="0.25">
      <c r="B258" s="119" t="s">
        <v>87</v>
      </c>
      <c r="C258" s="120">
        <v>9</v>
      </c>
      <c r="D258" s="121">
        <v>-0.97945205479452058</v>
      </c>
      <c r="E258" s="120">
        <v>572</v>
      </c>
      <c r="F258" s="121">
        <f t="shared" si="21"/>
        <v>62.555555555555557</v>
      </c>
      <c r="G258" s="120">
        <v>752</v>
      </c>
      <c r="H258" s="121">
        <f t="shared" si="21"/>
        <v>0.31468531468531458</v>
      </c>
      <c r="I258" s="120">
        <v>378</v>
      </c>
      <c r="J258" s="121">
        <f t="shared" si="21"/>
        <v>-0.49734042553191493</v>
      </c>
      <c r="K258" s="120">
        <v>367</v>
      </c>
      <c r="L258" s="121">
        <f t="shared" si="21"/>
        <v>-2.9100529100529071E-2</v>
      </c>
      <c r="M258" s="120"/>
      <c r="N258" s="121"/>
    </row>
    <row r="259" spans="2:15" x14ac:dyDescent="0.25">
      <c r="B259" s="119" t="s">
        <v>89</v>
      </c>
      <c r="C259" s="120">
        <v>8</v>
      </c>
      <c r="D259" s="121">
        <v>-0.98664440734557601</v>
      </c>
      <c r="E259" s="120">
        <v>516</v>
      </c>
      <c r="F259" s="121">
        <f t="shared" si="21"/>
        <v>63.5</v>
      </c>
      <c r="G259" s="120">
        <v>493</v>
      </c>
      <c r="H259" s="121">
        <f t="shared" si="21"/>
        <v>-4.4573643410852681E-2</v>
      </c>
      <c r="I259" s="120">
        <v>422</v>
      </c>
      <c r="J259" s="121">
        <f t="shared" si="21"/>
        <v>-0.14401622718052742</v>
      </c>
      <c r="K259" s="120">
        <v>439</v>
      </c>
      <c r="L259" s="121">
        <f t="shared" si="21"/>
        <v>4.0284360189573487E-2</v>
      </c>
      <c r="M259" s="120"/>
      <c r="N259" s="121"/>
    </row>
    <row r="260" spans="2:15" x14ac:dyDescent="0.25">
      <c r="B260" s="119" t="s">
        <v>91</v>
      </c>
      <c r="C260" s="120">
        <v>34</v>
      </c>
      <c r="D260" s="121">
        <v>-0.98282828282828283</v>
      </c>
      <c r="E260" s="120">
        <v>2369</v>
      </c>
      <c r="F260" s="121">
        <f t="shared" si="21"/>
        <v>68.67647058823529</v>
      </c>
      <c r="G260" s="120">
        <v>2110</v>
      </c>
      <c r="H260" s="121">
        <f t="shared" si="21"/>
        <v>-0.10932883073026589</v>
      </c>
      <c r="I260" s="120">
        <v>2081</v>
      </c>
      <c r="J260" s="121">
        <f t="shared" si="21"/>
        <v>-1.3744075829383862E-2</v>
      </c>
      <c r="K260" s="120">
        <v>1650</v>
      </c>
      <c r="L260" s="121">
        <f t="shared" si="21"/>
        <v>-0.20711196540124943</v>
      </c>
      <c r="M260" s="120"/>
      <c r="N260" s="121"/>
    </row>
    <row r="261" spans="2:15" x14ac:dyDescent="0.25">
      <c r="B261" s="119" t="s">
        <v>93</v>
      </c>
      <c r="C261" s="120">
        <v>37</v>
      </c>
      <c r="D261" s="121">
        <v>-0.98734610123119015</v>
      </c>
      <c r="E261" s="120">
        <v>3222</v>
      </c>
      <c r="F261" s="121">
        <f t="shared" si="21"/>
        <v>86.081081081081081</v>
      </c>
      <c r="G261" s="120">
        <v>3298</v>
      </c>
      <c r="H261" s="121">
        <f t="shared" si="21"/>
        <v>2.3587833643699652E-2</v>
      </c>
      <c r="I261" s="120">
        <v>2807</v>
      </c>
      <c r="J261" s="121">
        <f t="shared" si="21"/>
        <v>-0.14887810794420864</v>
      </c>
      <c r="K261" s="120">
        <v>3087</v>
      </c>
      <c r="L261" s="121">
        <f t="shared" si="21"/>
        <v>9.9750623441396513E-2</v>
      </c>
      <c r="M261" s="120"/>
      <c r="N261" s="121"/>
    </row>
    <row r="262" spans="2:15" x14ac:dyDescent="0.25">
      <c r="B262" s="119" t="s">
        <v>95</v>
      </c>
      <c r="C262" s="120">
        <v>39</v>
      </c>
      <c r="D262" s="121">
        <v>-0.98910918737782738</v>
      </c>
      <c r="E262" s="120">
        <v>2647</v>
      </c>
      <c r="F262" s="121">
        <f t="shared" si="21"/>
        <v>66.871794871794876</v>
      </c>
      <c r="G262" s="120">
        <v>2675</v>
      </c>
      <c r="H262" s="121">
        <f t="shared" si="21"/>
        <v>1.0578012844729923E-2</v>
      </c>
      <c r="I262" s="120">
        <v>2879</v>
      </c>
      <c r="J262" s="121">
        <f t="shared" si="21"/>
        <v>7.626168224299068E-2</v>
      </c>
      <c r="K262" s="120">
        <v>3064</v>
      </c>
      <c r="L262" s="121">
        <f t="shared" si="21"/>
        <v>6.4258423063563663E-2</v>
      </c>
      <c r="M262" s="120"/>
      <c r="N262" s="121"/>
    </row>
    <row r="263" spans="2:15" ht="15.75" x14ac:dyDescent="0.25">
      <c r="B263" s="122" t="s">
        <v>32</v>
      </c>
      <c r="C263" s="123">
        <v>9750</v>
      </c>
      <c r="D263" s="124">
        <v>-0.6378022957762175</v>
      </c>
      <c r="E263" s="123">
        <v>10533</v>
      </c>
      <c r="F263" s="124">
        <f t="shared" si="21"/>
        <v>8.0307692307692413E-2</v>
      </c>
      <c r="G263" s="123">
        <v>22457</v>
      </c>
      <c r="H263" s="124">
        <f t="shared" si="21"/>
        <v>1.1320611411753538</v>
      </c>
      <c r="I263" s="123">
        <v>23505</v>
      </c>
      <c r="J263" s="124">
        <f t="shared" si="21"/>
        <v>4.6666963530302308E-2</v>
      </c>
      <c r="K263" s="123">
        <v>22219</v>
      </c>
      <c r="L263" s="124">
        <f t="shared" si="21"/>
        <v>-5.4711763454584172E-2</v>
      </c>
      <c r="M263" s="123">
        <v>13034</v>
      </c>
      <c r="N263" s="124">
        <v>3.428027297254399E-2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247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6518</v>
      </c>
      <c r="D273" s="121">
        <v>3.2322610435586707E-3</v>
      </c>
      <c r="E273" s="120">
        <v>551</v>
      </c>
      <c r="F273" s="121">
        <f t="shared" ref="F273:L285" si="23">IFERROR(E273/C273-1,"-")</f>
        <v>-0.91546486652347348</v>
      </c>
      <c r="G273" s="120">
        <v>3828</v>
      </c>
      <c r="H273" s="121">
        <f t="shared" si="23"/>
        <v>5.9473684210526319</v>
      </c>
      <c r="I273" s="120">
        <v>4420</v>
      </c>
      <c r="J273" s="121">
        <f t="shared" si="23"/>
        <v>0.15464994775339602</v>
      </c>
      <c r="K273" s="120">
        <v>4823</v>
      </c>
      <c r="L273" s="121">
        <f t="shared" si="23"/>
        <v>9.1176470588235192E-2</v>
      </c>
      <c r="M273" s="120">
        <v>3438</v>
      </c>
      <c r="N273" s="121">
        <f t="shared" ref="N273:N277" si="24">IFERROR(M273/K273-1,"-")</f>
        <v>-0.28716566452415504</v>
      </c>
    </row>
    <row r="274" spans="2:14" x14ac:dyDescent="0.25">
      <c r="B274" s="119" t="s">
        <v>75</v>
      </c>
      <c r="C274" s="120">
        <v>6567</v>
      </c>
      <c r="D274" s="121">
        <v>0.12602880658436222</v>
      </c>
      <c r="E274" s="120">
        <v>368</v>
      </c>
      <c r="F274" s="121">
        <f t="shared" si="23"/>
        <v>-0.94396223541952184</v>
      </c>
      <c r="G274" s="120">
        <v>2552</v>
      </c>
      <c r="H274" s="121">
        <f t="shared" si="23"/>
        <v>5.9347826086956523</v>
      </c>
      <c r="I274" s="120">
        <v>3815</v>
      </c>
      <c r="J274" s="121">
        <f t="shared" si="23"/>
        <v>0.4949059561128526</v>
      </c>
      <c r="K274" s="120">
        <v>4132</v>
      </c>
      <c r="L274" s="121">
        <f t="shared" si="23"/>
        <v>8.3093053735255662E-2</v>
      </c>
      <c r="M274" s="120">
        <v>3336</v>
      </c>
      <c r="N274" s="121">
        <f t="shared" si="24"/>
        <v>-0.19264278799612777</v>
      </c>
    </row>
    <row r="275" spans="2:14" x14ac:dyDescent="0.25">
      <c r="B275" s="119" t="s">
        <v>77</v>
      </c>
      <c r="C275" s="120">
        <v>2282</v>
      </c>
      <c r="D275" s="121">
        <v>-0.72010302955967131</v>
      </c>
      <c r="E275" s="120">
        <v>468</v>
      </c>
      <c r="F275" s="121">
        <f t="shared" si="23"/>
        <v>-0.79491673970201582</v>
      </c>
      <c r="G275" s="120">
        <v>3147</v>
      </c>
      <c r="H275" s="121">
        <f t="shared" si="23"/>
        <v>5.7243589743589745</v>
      </c>
      <c r="I275" s="120">
        <v>3435</v>
      </c>
      <c r="J275" s="121">
        <f t="shared" si="23"/>
        <v>9.1515729265967627E-2</v>
      </c>
      <c r="K275" s="120">
        <v>4396</v>
      </c>
      <c r="L275" s="121">
        <f t="shared" si="23"/>
        <v>0.27976710334788946</v>
      </c>
      <c r="M275" s="120">
        <v>3137</v>
      </c>
      <c r="N275" s="121">
        <f t="shared" si="24"/>
        <v>-0.28639672429481344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92</v>
      </c>
      <c r="F276" s="121" t="str">
        <f t="shared" si="23"/>
        <v>-</v>
      </c>
      <c r="G276" s="120">
        <v>1598</v>
      </c>
      <c r="H276" s="121">
        <f t="shared" si="23"/>
        <v>16.369565217391305</v>
      </c>
      <c r="I276" s="120">
        <v>2079</v>
      </c>
      <c r="J276" s="121">
        <f t="shared" si="23"/>
        <v>0.30100125156445556</v>
      </c>
      <c r="K276" s="120">
        <v>1201</v>
      </c>
      <c r="L276" s="121">
        <f t="shared" si="23"/>
        <v>-0.42231842231842232</v>
      </c>
      <c r="M276" s="120">
        <v>1353</v>
      </c>
      <c r="N276" s="121">
        <f t="shared" si="24"/>
        <v>0.12656119900083262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20</v>
      </c>
      <c r="F277" s="121" t="str">
        <f t="shared" si="23"/>
        <v>-</v>
      </c>
      <c r="G277" s="120">
        <v>92</v>
      </c>
      <c r="H277" s="121">
        <f t="shared" si="23"/>
        <v>3.5999999999999996</v>
      </c>
      <c r="I277" s="120">
        <v>214</v>
      </c>
      <c r="J277" s="121">
        <f t="shared" si="23"/>
        <v>1.3260869565217392</v>
      </c>
      <c r="K277" s="120">
        <v>105</v>
      </c>
      <c r="L277" s="121">
        <f t="shared" si="23"/>
        <v>-0.50934579439252337</v>
      </c>
      <c r="M277" s="120">
        <v>129</v>
      </c>
      <c r="N277" s="121">
        <f t="shared" si="24"/>
        <v>0.22857142857142865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26</v>
      </c>
      <c r="F278" s="121" t="str">
        <f t="shared" si="23"/>
        <v>-</v>
      </c>
      <c r="G278" s="120">
        <v>149</v>
      </c>
      <c r="H278" s="121">
        <f t="shared" si="23"/>
        <v>4.7307692307692308</v>
      </c>
      <c r="I278" s="120">
        <v>259</v>
      </c>
      <c r="J278" s="121">
        <f t="shared" si="23"/>
        <v>0.73825503355704702</v>
      </c>
      <c r="K278" s="120">
        <v>120</v>
      </c>
      <c r="L278" s="121">
        <f t="shared" si="23"/>
        <v>-0.53667953667953672</v>
      </c>
      <c r="M278" s="120"/>
      <c r="N278" s="121"/>
    </row>
    <row r="279" spans="2:14" x14ac:dyDescent="0.25">
      <c r="B279" s="119" t="s">
        <v>85</v>
      </c>
      <c r="C279" s="120">
        <v>0</v>
      </c>
      <c r="D279" s="121">
        <v>-1</v>
      </c>
      <c r="E279" s="120">
        <v>57</v>
      </c>
      <c r="F279" s="121" t="str">
        <f t="shared" si="23"/>
        <v>-</v>
      </c>
      <c r="G279" s="120">
        <v>162</v>
      </c>
      <c r="H279" s="121">
        <f t="shared" si="23"/>
        <v>1.8421052631578947</v>
      </c>
      <c r="I279" s="120">
        <v>231</v>
      </c>
      <c r="J279" s="121">
        <f t="shared" si="23"/>
        <v>0.42592592592592582</v>
      </c>
      <c r="K279" s="120">
        <v>114</v>
      </c>
      <c r="L279" s="121">
        <f t="shared" si="23"/>
        <v>-0.50649350649350655</v>
      </c>
      <c r="M279" s="120"/>
      <c r="N279" s="121"/>
    </row>
    <row r="280" spans="2:14" x14ac:dyDescent="0.25">
      <c r="B280" s="119" t="s">
        <v>87</v>
      </c>
      <c r="C280" s="120">
        <v>22</v>
      </c>
      <c r="D280" s="121">
        <v>-0.91538461538461535</v>
      </c>
      <c r="E280" s="120">
        <v>72</v>
      </c>
      <c r="F280" s="121">
        <f t="shared" si="23"/>
        <v>2.2727272727272729</v>
      </c>
      <c r="G280" s="120">
        <v>142</v>
      </c>
      <c r="H280" s="121">
        <f t="shared" si="23"/>
        <v>0.97222222222222232</v>
      </c>
      <c r="I280" s="120">
        <v>305</v>
      </c>
      <c r="J280" s="121">
        <f t="shared" si="23"/>
        <v>1.147887323943662</v>
      </c>
      <c r="K280" s="120">
        <v>52</v>
      </c>
      <c r="L280" s="121">
        <f t="shared" si="23"/>
        <v>-0.82950819672131149</v>
      </c>
      <c r="M280" s="120"/>
      <c r="N280" s="121"/>
    </row>
    <row r="281" spans="2:14" x14ac:dyDescent="0.25">
      <c r="B281" s="119" t="s">
        <v>89</v>
      </c>
      <c r="C281" s="120">
        <v>27</v>
      </c>
      <c r="D281" s="121">
        <v>-0.93266832917705733</v>
      </c>
      <c r="E281" s="120">
        <v>62</v>
      </c>
      <c r="F281" s="121">
        <f t="shared" si="23"/>
        <v>1.2962962962962963</v>
      </c>
      <c r="G281" s="120">
        <v>100</v>
      </c>
      <c r="H281" s="121">
        <f t="shared" si="23"/>
        <v>0.61290322580645151</v>
      </c>
      <c r="I281" s="120">
        <v>349</v>
      </c>
      <c r="J281" s="121">
        <f t="shared" si="23"/>
        <v>2.4900000000000002</v>
      </c>
      <c r="K281" s="120">
        <v>104</v>
      </c>
      <c r="L281" s="121">
        <f t="shared" si="23"/>
        <v>-0.70200573065902572</v>
      </c>
      <c r="M281" s="120"/>
      <c r="N281" s="121"/>
    </row>
    <row r="282" spans="2:14" x14ac:dyDescent="0.25">
      <c r="B282" s="119" t="s">
        <v>91</v>
      </c>
      <c r="C282" s="120">
        <v>360</v>
      </c>
      <c r="D282" s="121">
        <v>-0.90865262623699572</v>
      </c>
      <c r="E282" s="120">
        <v>1724</v>
      </c>
      <c r="F282" s="121">
        <f t="shared" si="23"/>
        <v>3.7888888888888888</v>
      </c>
      <c r="G282" s="120">
        <v>2278</v>
      </c>
      <c r="H282" s="121">
        <f t="shared" si="23"/>
        <v>0.32134570765661263</v>
      </c>
      <c r="I282" s="120">
        <v>2548</v>
      </c>
      <c r="J282" s="121">
        <f t="shared" si="23"/>
        <v>0.1185250219490781</v>
      </c>
      <c r="K282" s="120">
        <v>2132</v>
      </c>
      <c r="L282" s="121">
        <f t="shared" si="23"/>
        <v>-0.16326530612244894</v>
      </c>
      <c r="M282" s="120"/>
      <c r="N282" s="121"/>
    </row>
    <row r="283" spans="2:14" x14ac:dyDescent="0.25">
      <c r="B283" s="119" t="s">
        <v>93</v>
      </c>
      <c r="C283" s="120">
        <v>536</v>
      </c>
      <c r="D283" s="121">
        <v>-0.91458167330677287</v>
      </c>
      <c r="E283" s="120">
        <v>3565</v>
      </c>
      <c r="F283" s="121">
        <f t="shared" si="23"/>
        <v>5.6511194029850742</v>
      </c>
      <c r="G283" s="120">
        <v>4563</v>
      </c>
      <c r="H283" s="121">
        <f t="shared" si="23"/>
        <v>0.2799438990182328</v>
      </c>
      <c r="I283" s="120">
        <v>4291</v>
      </c>
      <c r="J283" s="121">
        <f t="shared" si="23"/>
        <v>-5.9609905763751914E-2</v>
      </c>
      <c r="K283" s="120">
        <v>3388</v>
      </c>
      <c r="L283" s="121">
        <f t="shared" si="23"/>
        <v>-0.21044045676998369</v>
      </c>
      <c r="M283" s="120"/>
      <c r="N283" s="121"/>
    </row>
    <row r="284" spans="2:14" x14ac:dyDescent="0.25">
      <c r="B284" s="119" t="s">
        <v>95</v>
      </c>
      <c r="C284" s="120">
        <v>406</v>
      </c>
      <c r="D284" s="121">
        <v>-0.94389940583114551</v>
      </c>
      <c r="E284" s="120">
        <v>3467</v>
      </c>
      <c r="F284" s="121">
        <f t="shared" si="23"/>
        <v>7.5394088669950747</v>
      </c>
      <c r="G284" s="120">
        <v>3949</v>
      </c>
      <c r="H284" s="121">
        <f t="shared" si="23"/>
        <v>0.13902509374098648</v>
      </c>
      <c r="I284" s="120">
        <v>4580</v>
      </c>
      <c r="J284" s="121">
        <f t="shared" si="23"/>
        <v>0.15978728792099273</v>
      </c>
      <c r="K284" s="120">
        <v>4168</v>
      </c>
      <c r="L284" s="121">
        <f t="shared" si="23"/>
        <v>-8.9956331877729223E-2</v>
      </c>
      <c r="M284" s="120"/>
      <c r="N284" s="121"/>
    </row>
    <row r="285" spans="2:14" ht="15.75" x14ac:dyDescent="0.25">
      <c r="B285" s="122" t="s">
        <v>32</v>
      </c>
      <c r="C285" s="123">
        <v>16737</v>
      </c>
      <c r="D285" s="124">
        <v>-0.6062716130701733</v>
      </c>
      <c r="E285" s="123">
        <v>10472</v>
      </c>
      <c r="F285" s="124">
        <f t="shared" si="23"/>
        <v>-0.37432036804684232</v>
      </c>
      <c r="G285" s="123">
        <v>22560</v>
      </c>
      <c r="H285" s="124">
        <f t="shared" si="23"/>
        <v>1.1543162719633306</v>
      </c>
      <c r="I285" s="123">
        <v>26526</v>
      </c>
      <c r="J285" s="124">
        <f t="shared" si="23"/>
        <v>0.17579787234042543</v>
      </c>
      <c r="K285" s="123">
        <v>24735</v>
      </c>
      <c r="L285" s="124">
        <f t="shared" si="23"/>
        <v>-6.7518660936439767E-2</v>
      </c>
      <c r="M285" s="123">
        <v>11393</v>
      </c>
      <c r="N285" s="124">
        <v>-0.22269222896909324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CBDCC-6B2C-4114-8D25-238216DF9755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248</v>
      </c>
      <c r="N8" s="118" t="s">
        <v>71</v>
      </c>
      <c r="O8" s="117" t="s">
        <v>249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101786</v>
      </c>
      <c r="D9" s="120">
        <v>101909</v>
      </c>
      <c r="E9" s="121">
        <f t="shared" ref="E9:E21" si="0">D9/C9-1</f>
        <v>1.2084176605819952E-3</v>
      </c>
      <c r="F9" s="120">
        <v>102767</v>
      </c>
      <c r="G9" s="121">
        <f>F9/D9-1</f>
        <v>8.4192760207635331E-3</v>
      </c>
      <c r="H9" s="120">
        <v>8010</v>
      </c>
      <c r="I9" s="121">
        <f>IFERROR(H9/F9-1,"-")</f>
        <v>-0.92205669135033619</v>
      </c>
      <c r="J9" s="120">
        <v>72992</v>
      </c>
      <c r="K9" s="121">
        <f>IFERROR(J9/H9-1,"-")</f>
        <v>8.1126092384519346</v>
      </c>
      <c r="L9" s="120">
        <v>102127</v>
      </c>
      <c r="M9" s="121">
        <f t="shared" ref="M9:M21" si="1">IFERROR(L9/J9-1,"-")</f>
        <v>0.39915333187198598</v>
      </c>
      <c r="N9" s="120">
        <v>102161</v>
      </c>
      <c r="O9" s="121">
        <f>IFERROR(N9/L9-1,"-")</f>
        <v>3.3291881676733581E-4</v>
      </c>
      <c r="P9" s="120">
        <v>108758</v>
      </c>
      <c r="Q9" s="121">
        <f t="shared" ref="Q9:Q20" si="2">IFERROR(P9/N9-1,"-")</f>
        <v>6.4574544101956732E-2</v>
      </c>
    </row>
    <row r="10" spans="1:18" x14ac:dyDescent="0.25">
      <c r="A10" s="1" t="s">
        <v>74</v>
      </c>
      <c r="B10" s="119" t="s">
        <v>75</v>
      </c>
      <c r="C10" s="120">
        <v>98583</v>
      </c>
      <c r="D10" s="120">
        <v>100001</v>
      </c>
      <c r="E10" s="121">
        <f t="shared" si="0"/>
        <v>1.4383818711136698E-2</v>
      </c>
      <c r="F10" s="120">
        <v>105310</v>
      </c>
      <c r="G10" s="121">
        <f t="shared" ref="G10:G20" si="3">F10/D10-1</f>
        <v>5.3089469105308984E-2</v>
      </c>
      <c r="H10" s="120">
        <v>10131</v>
      </c>
      <c r="I10" s="121">
        <f t="shared" ref="I10:I21" si="4">IFERROR(H10/F10-1,"-")</f>
        <v>-0.90379830975216024</v>
      </c>
      <c r="J10" s="120">
        <v>88104</v>
      </c>
      <c r="K10" s="121">
        <f t="shared" ref="K10:K21" si="5">IFERROR(J10/H10-1,"-")</f>
        <v>7.6964761622742071</v>
      </c>
      <c r="L10" s="120">
        <v>102173</v>
      </c>
      <c r="M10" s="121">
        <f t="shared" si="1"/>
        <v>0.15968627985108519</v>
      </c>
      <c r="N10" s="120">
        <v>112246</v>
      </c>
      <c r="O10" s="121">
        <f t="shared" ref="O10:O21" si="6">IFERROR(N10/L10-1,"-")</f>
        <v>9.8587689507012577E-2</v>
      </c>
      <c r="P10" s="120">
        <v>115019</v>
      </c>
      <c r="Q10" s="121">
        <f t="shared" si="2"/>
        <v>2.4704666536001341E-2</v>
      </c>
    </row>
    <row r="11" spans="1:18" x14ac:dyDescent="0.25">
      <c r="A11" s="1" t="s">
        <v>76</v>
      </c>
      <c r="B11" s="119" t="s">
        <v>77</v>
      </c>
      <c r="C11" s="120">
        <v>116623</v>
      </c>
      <c r="D11" s="120">
        <v>119259</v>
      </c>
      <c r="E11" s="121">
        <f t="shared" si="0"/>
        <v>2.2602745599067164E-2</v>
      </c>
      <c r="F11" s="120">
        <v>41200</v>
      </c>
      <c r="G11" s="121">
        <f t="shared" si="3"/>
        <v>-0.65453341047635816</v>
      </c>
      <c r="H11" s="120">
        <v>12907</v>
      </c>
      <c r="I11" s="121">
        <f t="shared" si="4"/>
        <v>-0.68672330097087375</v>
      </c>
      <c r="J11" s="120">
        <v>104660</v>
      </c>
      <c r="K11" s="121">
        <f t="shared" si="5"/>
        <v>7.1087781823816538</v>
      </c>
      <c r="L11" s="120">
        <v>114283</v>
      </c>
      <c r="M11" s="121">
        <f t="shared" si="1"/>
        <v>9.1945346837378095E-2</v>
      </c>
      <c r="N11" s="120">
        <v>122937</v>
      </c>
      <c r="O11" s="121">
        <f t="shared" si="6"/>
        <v>7.5724298452088279E-2</v>
      </c>
      <c r="P11" s="120">
        <v>123198</v>
      </c>
      <c r="Q11" s="121">
        <f t="shared" si="2"/>
        <v>2.1230386295418846E-3</v>
      </c>
    </row>
    <row r="12" spans="1:18" x14ac:dyDescent="0.25">
      <c r="A12" s="1" t="s">
        <v>78</v>
      </c>
      <c r="B12" s="119" t="s">
        <v>79</v>
      </c>
      <c r="C12" s="120">
        <v>106007</v>
      </c>
      <c r="D12" s="120">
        <v>107270</v>
      </c>
      <c r="E12" s="121">
        <f t="shared" si="0"/>
        <v>1.1914307545728198E-2</v>
      </c>
      <c r="F12" s="120">
        <v>0</v>
      </c>
      <c r="G12" s="121">
        <f t="shared" si="3"/>
        <v>-1</v>
      </c>
      <c r="H12" s="120">
        <v>13736</v>
      </c>
      <c r="I12" s="121" t="str">
        <f t="shared" si="4"/>
        <v>-</v>
      </c>
      <c r="J12" s="120">
        <v>110839</v>
      </c>
      <c r="K12" s="121">
        <f t="shared" si="5"/>
        <v>7.0692341292952818</v>
      </c>
      <c r="L12" s="120">
        <v>112901</v>
      </c>
      <c r="M12" s="121">
        <f t="shared" si="1"/>
        <v>1.8603560118730877E-2</v>
      </c>
      <c r="N12" s="120">
        <v>113542</v>
      </c>
      <c r="O12" s="121">
        <f t="shared" si="6"/>
        <v>5.6775405000841772E-3</v>
      </c>
      <c r="P12" s="120">
        <v>115519</v>
      </c>
      <c r="Q12" s="121">
        <f t="shared" si="2"/>
        <v>1.7412058973771849E-2</v>
      </c>
    </row>
    <row r="13" spans="1:18" x14ac:dyDescent="0.25">
      <c r="A13" s="1" t="s">
        <v>80</v>
      </c>
      <c r="B13" s="119" t="s">
        <v>81</v>
      </c>
      <c r="C13" s="120">
        <v>102337</v>
      </c>
      <c r="D13" s="120">
        <v>104348</v>
      </c>
      <c r="E13" s="121">
        <f t="shared" si="0"/>
        <v>1.965076169909219E-2</v>
      </c>
      <c r="F13" s="120">
        <v>0</v>
      </c>
      <c r="G13" s="121">
        <f t="shared" si="3"/>
        <v>-1</v>
      </c>
      <c r="H13" s="120">
        <v>15428</v>
      </c>
      <c r="I13" s="121" t="str">
        <f t="shared" si="4"/>
        <v>-</v>
      </c>
      <c r="J13" s="120">
        <v>97379</v>
      </c>
      <c r="K13" s="121">
        <f t="shared" si="5"/>
        <v>5.3118356235416124</v>
      </c>
      <c r="L13" s="120">
        <v>96632</v>
      </c>
      <c r="M13" s="121">
        <f t="shared" si="1"/>
        <v>-7.671058441758527E-3</v>
      </c>
      <c r="N13" s="120">
        <v>110622</v>
      </c>
      <c r="O13" s="121">
        <f t="shared" si="6"/>
        <v>0.14477605762066403</v>
      </c>
      <c r="P13" s="120">
        <v>116586</v>
      </c>
      <c r="Q13" s="121">
        <f t="shared" si="2"/>
        <v>5.3913326463090439E-2</v>
      </c>
    </row>
    <row r="14" spans="1:18" x14ac:dyDescent="0.25">
      <c r="A14" s="1" t="s">
        <v>82</v>
      </c>
      <c r="B14" s="119" t="s">
        <v>83</v>
      </c>
      <c r="C14" s="120">
        <v>112631</v>
      </c>
      <c r="D14" s="120">
        <v>109110</v>
      </c>
      <c r="E14" s="121">
        <f t="shared" si="0"/>
        <v>-3.1261375642585132E-2</v>
      </c>
      <c r="F14" s="120">
        <v>0</v>
      </c>
      <c r="G14" s="121">
        <f t="shared" si="3"/>
        <v>-1</v>
      </c>
      <c r="H14" s="120">
        <v>21147</v>
      </c>
      <c r="I14" s="121" t="str">
        <f t="shared" si="4"/>
        <v>-</v>
      </c>
      <c r="J14" s="120">
        <v>99145</v>
      </c>
      <c r="K14" s="121">
        <f t="shared" si="5"/>
        <v>3.6883718730789239</v>
      </c>
      <c r="L14" s="120">
        <v>109784</v>
      </c>
      <c r="M14" s="121">
        <f t="shared" si="1"/>
        <v>0.1073074789449795</v>
      </c>
      <c r="N14" s="120">
        <v>113390</v>
      </c>
      <c r="O14" s="121">
        <f t="shared" si="6"/>
        <v>3.2846316403118747E-2</v>
      </c>
      <c r="P14" s="120" t="s">
        <v>250</v>
      </c>
      <c r="Q14" s="121" t="str">
        <f t="shared" si="2"/>
        <v>-</v>
      </c>
    </row>
    <row r="15" spans="1:18" x14ac:dyDescent="0.25">
      <c r="A15" s="1" t="s">
        <v>84</v>
      </c>
      <c r="B15" s="119" t="s">
        <v>85</v>
      </c>
      <c r="C15" s="120">
        <v>114870</v>
      </c>
      <c r="D15" s="120">
        <v>112094</v>
      </c>
      <c r="E15" s="121">
        <f t="shared" si="0"/>
        <v>-2.4166449029337511E-2</v>
      </c>
      <c r="F15" s="120">
        <v>0</v>
      </c>
      <c r="G15" s="121">
        <f t="shared" si="3"/>
        <v>-1</v>
      </c>
      <c r="H15" s="120">
        <v>42074</v>
      </c>
      <c r="I15" s="121" t="str">
        <f t="shared" si="4"/>
        <v>-</v>
      </c>
      <c r="J15" s="120">
        <v>119732</v>
      </c>
      <c r="K15" s="121">
        <f t="shared" si="5"/>
        <v>1.8457479678661408</v>
      </c>
      <c r="L15" s="120">
        <v>112830</v>
      </c>
      <c r="M15" s="121">
        <f t="shared" si="1"/>
        <v>-5.7645408078040972E-2</v>
      </c>
      <c r="N15" s="120">
        <v>121148</v>
      </c>
      <c r="O15" s="121">
        <f t="shared" si="6"/>
        <v>7.3721527962421263E-2</v>
      </c>
      <c r="P15" s="120" t="s">
        <v>250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122415</v>
      </c>
      <c r="D16" s="120">
        <v>119564</v>
      </c>
      <c r="E16" s="121">
        <f t="shared" si="0"/>
        <v>-2.328962953886371E-2</v>
      </c>
      <c r="F16" s="120">
        <v>30803</v>
      </c>
      <c r="G16" s="121">
        <f t="shared" si="3"/>
        <v>-0.74237228597236626</v>
      </c>
      <c r="H16" s="120">
        <v>53067</v>
      </c>
      <c r="I16" s="121">
        <f t="shared" si="4"/>
        <v>0.72278674155114753</v>
      </c>
      <c r="J16" s="120">
        <v>117894</v>
      </c>
      <c r="K16" s="121">
        <f t="shared" si="5"/>
        <v>1.2216066481994461</v>
      </c>
      <c r="L16" s="120">
        <v>116797</v>
      </c>
      <c r="M16" s="121">
        <f t="shared" si="1"/>
        <v>-9.3049688703411571E-3</v>
      </c>
      <c r="N16" s="120">
        <v>126181</v>
      </c>
      <c r="O16" s="121">
        <f t="shared" si="6"/>
        <v>8.0344529397159192E-2</v>
      </c>
      <c r="P16" s="120" t="s">
        <v>250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108542</v>
      </c>
      <c r="D17" s="120">
        <v>99309</v>
      </c>
      <c r="E17" s="121">
        <f t="shared" si="0"/>
        <v>-8.5063846253063291E-2</v>
      </c>
      <c r="F17" s="120">
        <v>18180</v>
      </c>
      <c r="G17" s="121">
        <f t="shared" si="3"/>
        <v>-0.81693502099507598</v>
      </c>
      <c r="H17" s="120">
        <v>59020</v>
      </c>
      <c r="I17" s="121">
        <f t="shared" si="4"/>
        <v>2.2464246424642464</v>
      </c>
      <c r="J17" s="120">
        <v>103298</v>
      </c>
      <c r="K17" s="121">
        <f t="shared" si="5"/>
        <v>0.7502202643171807</v>
      </c>
      <c r="L17" s="120">
        <v>107312</v>
      </c>
      <c r="M17" s="121">
        <f t="shared" si="1"/>
        <v>3.8858448372669274E-2</v>
      </c>
      <c r="N17" s="120">
        <v>111150</v>
      </c>
      <c r="O17" s="121">
        <f t="shared" si="6"/>
        <v>3.5764872521246494E-2</v>
      </c>
      <c r="P17" s="120" t="s">
        <v>250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122073</v>
      </c>
      <c r="D18" s="120">
        <v>109838</v>
      </c>
      <c r="E18" s="121">
        <f t="shared" si="0"/>
        <v>-0.10022691340427448</v>
      </c>
      <c r="F18" s="120">
        <v>21674</v>
      </c>
      <c r="G18" s="121">
        <f t="shared" si="3"/>
        <v>-0.80267302754966408</v>
      </c>
      <c r="H18" s="120">
        <v>89457</v>
      </c>
      <c r="I18" s="121">
        <f t="shared" si="4"/>
        <v>3.127387653409615</v>
      </c>
      <c r="J18" s="120">
        <v>113209</v>
      </c>
      <c r="K18" s="121">
        <f t="shared" si="5"/>
        <v>0.26551303978447738</v>
      </c>
      <c r="L18" s="120">
        <v>119521</v>
      </c>
      <c r="M18" s="121">
        <f t="shared" si="1"/>
        <v>5.5755284473849143E-2</v>
      </c>
      <c r="N18" s="120">
        <v>125080</v>
      </c>
      <c r="O18" s="121">
        <f t="shared" si="6"/>
        <v>4.6510655031333448E-2</v>
      </c>
      <c r="P18" s="120" t="s">
        <v>250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105735</v>
      </c>
      <c r="D19" s="120">
        <v>107365</v>
      </c>
      <c r="E19" s="121">
        <f t="shared" si="0"/>
        <v>1.5415898236156522E-2</v>
      </c>
      <c r="F19" s="120">
        <v>16498</v>
      </c>
      <c r="G19" s="121">
        <f t="shared" si="3"/>
        <v>-0.8463372607460532</v>
      </c>
      <c r="H19" s="120">
        <v>88426</v>
      </c>
      <c r="I19" s="121">
        <f t="shared" si="4"/>
        <v>4.3598011880227903</v>
      </c>
      <c r="J19" s="120">
        <v>107366</v>
      </c>
      <c r="K19" s="121">
        <f t="shared" si="5"/>
        <v>0.21419039648972027</v>
      </c>
      <c r="L19" s="120">
        <v>113999</v>
      </c>
      <c r="M19" s="121">
        <f t="shared" si="1"/>
        <v>6.1779334239889794E-2</v>
      </c>
      <c r="N19" s="120">
        <v>113916</v>
      </c>
      <c r="O19" s="121">
        <f t="shared" si="6"/>
        <v>-7.280765620750751E-4</v>
      </c>
      <c r="P19" s="120" t="s">
        <v>250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110884</v>
      </c>
      <c r="D20" s="120">
        <v>109344</v>
      </c>
      <c r="E20" s="121">
        <f t="shared" si="0"/>
        <v>-1.3888387864795626E-2</v>
      </c>
      <c r="F20" s="120">
        <v>17398</v>
      </c>
      <c r="G20" s="121">
        <f t="shared" si="3"/>
        <v>-0.84088747439274214</v>
      </c>
      <c r="H20" s="120">
        <v>78855</v>
      </c>
      <c r="I20" s="121">
        <f t="shared" si="4"/>
        <v>3.5324175192550866</v>
      </c>
      <c r="J20" s="120">
        <v>108917</v>
      </c>
      <c r="K20" s="121">
        <f t="shared" si="5"/>
        <v>0.38123137404096119</v>
      </c>
      <c r="L20" s="120">
        <v>111619</v>
      </c>
      <c r="M20" s="121">
        <f t="shared" si="1"/>
        <v>2.4807881230661799E-2</v>
      </c>
      <c r="N20" s="120">
        <v>115450</v>
      </c>
      <c r="O20" s="121">
        <f t="shared" si="6"/>
        <v>3.4322113618649119E-2</v>
      </c>
      <c r="P20" s="120" t="s">
        <v>250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1322486</v>
      </c>
      <c r="D21" s="123">
        <v>1299411</v>
      </c>
      <c r="E21" s="124">
        <f t="shared" si="0"/>
        <v>-1.7448199829714683E-2</v>
      </c>
      <c r="F21" s="123">
        <v>375345</v>
      </c>
      <c r="G21" s="124">
        <f>F21/D21-1</f>
        <v>-0.71114220212080703</v>
      </c>
      <c r="H21" s="123">
        <v>492258</v>
      </c>
      <c r="I21" s="124">
        <f t="shared" si="4"/>
        <v>0.31148143707788845</v>
      </c>
      <c r="J21" s="123">
        <v>1243535</v>
      </c>
      <c r="K21" s="124">
        <f t="shared" si="5"/>
        <v>1.5261854555944239</v>
      </c>
      <c r="L21" s="123">
        <v>1319978</v>
      </c>
      <c r="M21" s="124">
        <f t="shared" si="1"/>
        <v>6.1472334916186533E-2</v>
      </c>
      <c r="N21" s="123">
        <v>1387823</v>
      </c>
      <c r="O21" s="124">
        <f t="shared" si="6"/>
        <v>5.139858391579244E-2</v>
      </c>
      <c r="P21" s="123">
        <v>579080</v>
      </c>
      <c r="Q21" s="124">
        <v>3.1294300348347681E-2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890F13D-DD95-4F86-8364-7642CE189C80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020933B8-931A-4C08-808B-27C64668AD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794C0F9-1BFB-4607-BE4D-1A4A54BBD6A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2025-06-24T09:16:51Z</dcterms:created>
  <dcterms:modified xsi:type="dcterms:W3CDTF">2025-06-24T09:27:03Z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